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11\"/>
    </mc:Choice>
  </mc:AlternateContent>
  <bookViews>
    <workbookView showHorizontalScroll="0" showVerticalScroll="0" xWindow="0" yWindow="0" windowWidth="24000" windowHeight="10320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D13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I9" i="1"/>
  <c r="C9" i="1"/>
</calcChain>
</file>

<file path=xl/sharedStrings.xml><?xml version="1.0" encoding="utf-8"?>
<sst xmlns="http://schemas.openxmlformats.org/spreadsheetml/2006/main" count="17910" uniqueCount="5012">
  <si>
    <t>REE</t>
  </si>
  <si>
    <t>HOSE</t>
  </si>
  <si>
    <t>Currency</t>
  </si>
  <si>
    <t>USD</t>
  </si>
  <si>
    <t>MARKET INFORMATION</t>
  </si>
  <si>
    <t>FINANCIAL INFORMATION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</si>
  <si>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</si>
  <si>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</si>
  <si>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</si>
  <si>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</si>
  <si>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</si>
  <si>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</si>
  <si>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</si>
  <si>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</si>
  <si>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</si>
  <si>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</si>
  <si>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</si>
  <si>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</si>
  <si>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</si>
  <si>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</si>
  <si>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</si>
  <si>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</si>
  <si>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</si>
  <si>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</si>
  <si>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</si>
  <si>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</si>
  <si>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</si>
  <si>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</si>
  <si>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</si>
  <si>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</si>
  <si>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</si>
  <si>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</si>
  <si>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</si>
  <si>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</si>
  <si>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</si>
  <si>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</si>
  <si>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</si>
  <si>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</si>
  <si>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</si>
  <si>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</si>
  <si>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</si>
  <si>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</si>
  <si>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</si>
  <si>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</si>
  <si>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</si>
  <si>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</si>
  <si>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</si>
  <si>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</si>
  <si>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</si>
  <si>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</si>
  <si>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</si>
  <si>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</si>
  <si>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</si>
  <si>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</si>
  <si>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</si>
  <si>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</si>
  <si>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</si>
  <si>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</si>
  <si>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</si>
  <si>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</si>
  <si>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</si>
  <si>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</si>
  <si>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</si>
  <si>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</si>
  <si>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</si>
  <si>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</si>
  <si>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</si>
  <si>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</si>
  <si>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</si>
  <si>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</si>
  <si>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</si>
  <si>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</si>
  <si>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</si>
  <si>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</si>
  <si>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</si>
  <si>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</si>
  <si>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</si>
  <si>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</si>
  <si>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</si>
  <si>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</si>
  <si>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</si>
  <si>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</si>
  <si>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</si>
  <si>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</si>
  <si>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</si>
  <si>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</si>
  <si>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</si>
  <si>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</si>
  <si>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</si>
  <si>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</si>
  <si>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</si>
  <si>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</si>
  <si>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</si>
  <si>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</si>
  <si>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</si>
  <si>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</si>
  <si>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</si>
  <si>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</si>
  <si>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</si>
  <si>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</si>
  <si>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</si>
  <si>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</si>
  <si>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</si>
  <si>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</si>
  <si>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</si>
  <si>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</si>
  <si>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</si>
  <si>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</si>
  <si>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</si>
  <si>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</si>
  <si>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</si>
  <si>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</si>
  <si>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</si>
  <si>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</si>
  <si>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</si>
  <si>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</si>
  <si>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</si>
  <si>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</si>
  <si>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</si>
  <si>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</si>
  <si>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</si>
  <si>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</si>
  <si>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</si>
  <si>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</si>
  <si>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</si>
  <si>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</si>
  <si>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</si>
  <si>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</si>
  <si>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</si>
  <si>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</si>
  <si>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</si>
  <si>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</si>
  <si>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</si>
  <si>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</si>
  <si>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</si>
  <si>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</si>
  <si>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</si>
  <si>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</si>
  <si>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</si>
  <si>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</si>
  <si>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</si>
  <si>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</si>
  <si>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</si>
  <si>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</si>
  <si>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</si>
  <si>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</si>
  <si>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</si>
  <si>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</si>
  <si>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</si>
  <si>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</si>
  <si>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</si>
  <si>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</si>
  <si>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</si>
  <si>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</si>
  <si>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</si>
  <si>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</si>
  <si>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</si>
  <si>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</si>
  <si>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</si>
  <si>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</si>
  <si>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</si>
  <si>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</si>
  <si>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</si>
  <si>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</si>
  <si>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</si>
  <si>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</si>
  <si>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</si>
  <si>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</si>
  <si>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</si>
  <si>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</si>
  <si>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</si>
  <si>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</si>
  <si>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</si>
  <si>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</si>
  <si>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</si>
  <si>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</si>
  <si>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</si>
  <si>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</si>
  <si>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</si>
  <si>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</si>
  <si>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</si>
  <si>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</si>
  <si>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</si>
  <si>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</si>
  <si>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</si>
  <si>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</si>
  <si>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</si>
  <si>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</si>
  <si>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</si>
  <si>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</si>
  <si>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</si>
  <si>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</si>
  <si>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</si>
  <si>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</si>
  <si>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</si>
  <si>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</si>
  <si>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</si>
  <si>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</si>
  <si>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</si>
  <si>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</si>
  <si>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</si>
  <si>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</si>
  <si>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</si>
  <si>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</si>
  <si>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</si>
  <si>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</si>
  <si>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</si>
  <si>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</si>
  <si>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</si>
  <si>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</si>
  <si>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</si>
  <si>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</si>
  <si>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</si>
  <si>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</si>
  <si>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</si>
  <si>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</si>
  <si>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</si>
  <si>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</si>
  <si>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</si>
  <si>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</si>
  <si>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</si>
  <si>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</si>
  <si>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</si>
  <si>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</si>
  <si>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</si>
  <si>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</si>
  <si>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</si>
  <si>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</si>
  <si>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</si>
  <si>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</si>
  <si>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</si>
  <si>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</si>
  <si>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</si>
  <si>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</si>
  <si>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</si>
  <si>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</si>
  <si>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</si>
  <si>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</si>
  <si>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</si>
  <si>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</si>
  <si>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</si>
  <si>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</si>
  <si>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</si>
  <si>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</si>
  <si>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</si>
  <si>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</si>
  <si>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</si>
  <si>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</si>
  <si>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</si>
  <si>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</si>
  <si>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</si>
  <si>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</si>
  <si>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</si>
  <si>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</si>
  <si>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</si>
  <si>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</si>
  <si>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</si>
  <si>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</si>
  <si>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</si>
  <si>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</si>
  <si>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</si>
  <si>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</si>
  <si>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</si>
  <si>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</si>
  <si>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</si>
  <si>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</si>
  <si>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</si>
  <si>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</si>
  <si>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</si>
  <si>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</si>
  <si>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</si>
  <si>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</si>
  <si>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</si>
  <si>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</si>
  <si>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</si>
  <si>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</si>
  <si>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</si>
  <si>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</si>
  <si>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</si>
  <si>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</si>
  <si>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</si>
  <si>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</si>
  <si>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</si>
  <si>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</si>
  <si>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</si>
  <si>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</si>
  <si>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</si>
  <si>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</si>
  <si>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</si>
  <si>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</si>
  <si>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</si>
  <si>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</si>
  <si>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</si>
  <si>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</si>
  <si>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</si>
  <si>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</si>
  <si>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</si>
  <si>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</si>
  <si>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</si>
  <si>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</si>
  <si>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</si>
  <si>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</si>
  <si>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</si>
  <si>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</si>
  <si>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</si>
  <si>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</si>
  <si>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</si>
  <si>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</si>
  <si>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</si>
  <si>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</si>
  <si>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</si>
  <si>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</si>
  <si>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</si>
  <si>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</si>
  <si>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</si>
  <si>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</si>
  <si>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</si>
  <si>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</si>
  <si>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</si>
  <si>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</si>
  <si>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</si>
  <si>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</si>
  <si>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</si>
  <si>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</si>
  <si>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</si>
  <si>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</si>
  <si>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</si>
  <si>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</si>
  <si>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</si>
  <si>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</si>
  <si>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</si>
  <si>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</si>
  <si>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</si>
  <si>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</si>
  <si>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</si>
  <si>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</si>
  <si>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</si>
  <si>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</si>
  <si>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</si>
  <si>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</si>
  <si>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</si>
  <si>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</si>
  <si>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</si>
  <si>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</si>
  <si>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</si>
  <si>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</si>
  <si>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</si>
  <si>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</si>
  <si>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</si>
  <si>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</si>
  <si>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</si>
  <si>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</si>
  <si>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</si>
  <si>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</si>
  <si>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</si>
  <si>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</si>
  <si>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</si>
  <si>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</si>
  <si>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</si>
  <si>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</si>
  <si>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</si>
  <si>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</si>
  <si>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</si>
  <si>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</si>
  <si>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</si>
  <si>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</si>
  <si>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</si>
  <si>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</si>
  <si>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</si>
  <si>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</si>
  <si>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</si>
  <si>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</si>
  <si>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</si>
  <si>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</si>
  <si>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</si>
  <si>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</si>
  <si>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</si>
  <si>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</si>
  <si>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</si>
  <si>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</si>
  <si>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</si>
  <si>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</si>
  <si>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</si>
  <si>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</si>
  <si>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</si>
  <si>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</si>
  <si>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</si>
  <si>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</si>
  <si>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</si>
  <si>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</si>
  <si>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</si>
  <si>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</si>
  <si>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</si>
  <si>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</si>
  <si>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</si>
  <si>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</si>
  <si>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</si>
  <si>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</si>
  <si>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</si>
  <si>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</si>
  <si>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</si>
  <si>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</si>
  <si>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</si>
  <si>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</si>
  <si>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</si>
  <si>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</si>
  <si>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</si>
  <si>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</si>
  <si>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</si>
  <si>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</si>
  <si>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</si>
  <si>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</si>
  <si>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</si>
  <si>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</si>
  <si>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</si>
  <si>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</si>
  <si>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</si>
  <si>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</si>
  <si>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</si>
  <si>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</si>
  <si>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</si>
  <si>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</si>
  <si>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</si>
  <si>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</si>
  <si>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</si>
  <si>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</si>
  <si>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</si>
  <si>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</si>
  <si>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</si>
  <si>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</si>
  <si>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</si>
  <si>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</si>
  <si>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</si>
  <si>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</si>
  <si>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</si>
  <si>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</si>
  <si>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</si>
  <si>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</si>
  <si>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</si>
  <si>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</si>
  <si>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</si>
  <si>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</si>
  <si>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</si>
  <si>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</si>
  <si>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</si>
  <si>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</si>
  <si>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</si>
  <si>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</si>
  <si>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</si>
  <si>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</si>
  <si>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</si>
  <si>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</si>
  <si>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</si>
  <si>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</si>
  <si>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</si>
  <si>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</si>
  <si>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</si>
  <si>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</si>
  <si>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</si>
  <si>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</si>
  <si>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</si>
  <si>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</si>
  <si>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</si>
  <si>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</si>
  <si>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</si>
  <si>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</si>
  <si>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</si>
  <si>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</si>
  <si>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</si>
  <si>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</si>
  <si>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</si>
  <si>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</si>
  <si>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</si>
  <si>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</si>
  <si>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</si>
  <si>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</si>
  <si>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</si>
  <si>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</si>
  <si>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</si>
  <si>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</si>
  <si>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</si>
  <si>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</si>
  <si>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</si>
  <si>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</si>
  <si>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</si>
  <si>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</si>
  <si>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</si>
  <si>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</si>
  <si>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</si>
  <si>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</si>
  <si>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</si>
  <si>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</si>
  <si>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</si>
  <si>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</si>
  <si>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</si>
  <si>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</si>
  <si>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</si>
  <si>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</si>
  <si>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</si>
  <si>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</si>
  <si>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</si>
  <si>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</si>
  <si>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</si>
  <si>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</si>
  <si>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</si>
  <si>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</si>
  <si>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</si>
  <si>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</si>
  <si>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</si>
  <si>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</si>
  <si>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</si>
  <si>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</si>
  <si>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</si>
  <si>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</si>
  <si>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</si>
  <si>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</si>
  <si>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</si>
  <si>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</si>
  <si>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</si>
  <si>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</si>
  <si>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</si>
  <si>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</si>
  <si>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</si>
  <si>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</si>
  <si>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</si>
  <si>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</si>
  <si>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</si>
  <si>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</si>
  <si>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</si>
  <si>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</si>
  <si>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</si>
  <si>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</si>
  <si>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</si>
  <si>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</si>
  <si>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</si>
  <si>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</si>
  <si>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</si>
  <si>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</si>
  <si>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</si>
  <si>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</si>
  <si>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</si>
  <si>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</si>
  <si>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</si>
  <si>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</si>
  <si>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</si>
  <si>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</si>
  <si>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</si>
  <si>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</si>
  <si>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</si>
  <si>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</si>
  <si>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</si>
  <si>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</si>
  <si>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</si>
  <si>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</si>
  <si>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</si>
  <si>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</si>
  <si>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</si>
  <si>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</si>
  <si>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</si>
  <si>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</si>
  <si>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</si>
  <si>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</si>
  <si>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</si>
  <si>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</si>
  <si>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</si>
  <si>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</si>
  <si>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</si>
  <si>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</si>
  <si>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</si>
  <si>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</si>
  <si>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</si>
  <si>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</si>
  <si>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</si>
  <si>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</si>
  <si>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</si>
  <si>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</si>
  <si>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</si>
  <si>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</si>
  <si>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</si>
  <si>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</si>
  <si>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</si>
  <si>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</si>
  <si>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</si>
  <si>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</si>
  <si>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</si>
  <si>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</si>
  <si>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</si>
  <si>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</si>
  <si>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</si>
  <si>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</si>
  <si>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</si>
  <si>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</si>
  <si>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</si>
  <si>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</si>
  <si>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</si>
  <si>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</si>
  <si>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</si>
  <si>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</si>
  <si>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</si>
  <si>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</si>
  <si>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</si>
  <si>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</si>
  <si>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</si>
  <si>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</si>
  <si>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</si>
  <si>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</si>
  <si>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</si>
  <si>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</si>
  <si>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</si>
  <si>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</si>
  <si>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</si>
  <si>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</si>
  <si>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</si>
  <si>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</si>
  <si>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</si>
  <si>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</si>
  <si>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</si>
  <si>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</si>
  <si>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</si>
  <si>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</si>
  <si>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</si>
  <si>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</si>
  <si>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</si>
  <si>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</si>
  <si>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</si>
  <si>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</si>
  <si>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</si>
  <si>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</si>
  <si>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</si>
  <si>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</si>
  <si>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</si>
  <si>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</si>
  <si>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</si>
  <si>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</si>
  <si>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</si>
  <si>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</si>
  <si>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</si>
  <si>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</si>
  <si>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</si>
  <si>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</si>
  <si>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</si>
  <si>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</si>
  <si>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</si>
  <si>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</si>
  <si>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</si>
  <si>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</si>
  <si>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</si>
  <si>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</si>
  <si>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</si>
  <si>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</si>
  <si>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</si>
  <si>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</si>
  <si>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</si>
  <si>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</si>
  <si>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</si>
  <si>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</si>
  <si>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</si>
  <si>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</si>
  <si>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</si>
  <si>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</si>
  <si>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</si>
  <si>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</si>
  <si>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</si>
  <si>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</si>
  <si>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</si>
  <si>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</si>
  <si>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</si>
  <si>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</si>
  <si>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</si>
  <si>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</si>
  <si>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</si>
  <si>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</si>
  <si>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</si>
  <si>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</si>
  <si>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</si>
  <si>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</si>
  <si>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</si>
  <si>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</si>
  <si>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</si>
  <si>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</si>
  <si>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</si>
  <si>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</si>
  <si>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</si>
  <si>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</si>
  <si>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</si>
  <si>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</si>
  <si>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</si>
  <si>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</si>
  <si>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</si>
  <si>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</si>
  <si>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</si>
  <si>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</si>
  <si>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</si>
  <si>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</si>
  <si>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</si>
  <si>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</si>
  <si>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</si>
  <si>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</si>
  <si>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</si>
  <si>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</si>
  <si>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</si>
  <si>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</si>
  <si>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</si>
  <si>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</si>
  <si>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</si>
  <si>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</si>
  <si>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</si>
  <si>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</si>
  <si>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</si>
  <si>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</si>
  <si>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</si>
  <si>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</si>
  <si>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</si>
  <si>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</si>
  <si>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</si>
  <si>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</si>
  <si>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</si>
  <si>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</si>
  <si>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</si>
  <si>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</si>
  <si>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</si>
  <si>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</si>
  <si>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</si>
  <si>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</si>
  <si>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</si>
  <si>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</si>
  <si>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</si>
  <si>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</si>
  <si>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</si>
  <si>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</si>
  <si>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</si>
  <si>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</si>
  <si>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</si>
  <si>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</si>
  <si>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</si>
  <si>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</si>
  <si>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</si>
  <si>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</si>
  <si>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</si>
  <si>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</si>
  <si>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</si>
  <si>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</si>
  <si>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</si>
  <si>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</si>
  <si>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</si>
  <si>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</si>
  <si>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</si>
  <si>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</si>
  <si>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</si>
  <si>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</si>
  <si>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</si>
  <si>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</si>
  <si>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</si>
  <si>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</si>
  <si>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</si>
  <si>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</si>
  <si>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</si>
  <si>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</si>
  <si>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</si>
  <si>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</si>
  <si>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</si>
  <si>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</si>
  <si>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</si>
  <si>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</si>
  <si>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</si>
  <si>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</si>
  <si>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</si>
  <si>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</si>
  <si>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</si>
  <si>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</si>
  <si>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</si>
  <si>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</si>
  <si>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</si>
  <si>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</si>
  <si>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</si>
  <si>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</si>
  <si>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</si>
  <si>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</si>
  <si>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</si>
  <si>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</si>
  <si>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</si>
  <si>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</si>
  <si>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</si>
  <si>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</si>
  <si>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</si>
  <si>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</si>
  <si>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</si>
  <si>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</si>
  <si>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</si>
  <si>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</si>
  <si>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</si>
  <si>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</si>
  <si>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</si>
  <si>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</si>
  <si>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</si>
  <si>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</si>
  <si>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</si>
  <si>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</si>
  <si>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</si>
  <si>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</si>
  <si>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</si>
  <si>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</si>
  <si>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</si>
  <si>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</si>
  <si>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</si>
  <si>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</si>
  <si>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</si>
  <si>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</si>
  <si>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</si>
  <si>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</si>
  <si>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</si>
  <si>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</si>
  <si>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</si>
  <si>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</si>
  <si>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</si>
  <si>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</si>
  <si>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</si>
  <si>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</si>
  <si>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</si>
  <si>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</si>
  <si>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</si>
  <si>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</si>
  <si>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</si>
  <si>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</si>
  <si>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</si>
  <si>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</si>
  <si>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</si>
  <si>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</si>
  <si>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</si>
  <si>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</si>
  <si>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</si>
  <si>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</si>
  <si>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</si>
  <si>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</si>
  <si>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</si>
  <si>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</si>
  <si>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</si>
  <si>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</si>
  <si>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</si>
  <si>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</si>
  <si>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</si>
  <si>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</si>
  <si>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</si>
  <si>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</si>
  <si>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</si>
  <si>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</si>
  <si>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</si>
  <si>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</si>
  <si>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</si>
  <si>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</si>
  <si>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</si>
  <si>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</si>
  <si>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</si>
  <si>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</si>
  <si>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</si>
  <si>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</si>
  <si>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</si>
  <si>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</si>
  <si>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</si>
  <si>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</si>
  <si>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</si>
  <si>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</si>
  <si>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</si>
  <si>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</si>
  <si>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</si>
  <si>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</si>
  <si>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</si>
  <si>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</si>
  <si>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</si>
  <si>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</si>
  <si>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</si>
  <si>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</si>
  <si>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</si>
  <si>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</si>
  <si>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</si>
  <si>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</si>
  <si>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</si>
  <si>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</si>
  <si>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</si>
  <si>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</si>
  <si>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</si>
  <si>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</si>
  <si>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</si>
  <si>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</si>
  <si>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</si>
  <si>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</si>
  <si>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</si>
  <si>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</si>
  <si>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</si>
  <si>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</si>
  <si>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</si>
  <si>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</si>
  <si>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</si>
  <si>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</si>
  <si>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</si>
  <si>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</si>
  <si>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</si>
  <si>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</si>
  <si>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</si>
  <si>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</si>
  <si>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</si>
  <si>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</si>
  <si>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</si>
  <si>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</si>
  <si>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</si>
  <si>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</si>
  <si>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</si>
  <si>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</si>
  <si>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</si>
  <si>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</si>
  <si>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</si>
  <si>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</si>
  <si>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</si>
  <si>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</si>
  <si>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</si>
  <si>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</si>
  <si>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</si>
  <si>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</si>
  <si>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</si>
  <si>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</si>
  <si>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</si>
  <si>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</si>
  <si>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</si>
  <si>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</si>
  <si>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</si>
  <si>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</si>
  <si>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</si>
  <si>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</si>
  <si>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</si>
  <si>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</si>
  <si>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</si>
  <si>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</si>
  <si>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</si>
  <si>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</si>
  <si>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</si>
  <si>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</si>
  <si>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</si>
  <si>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</si>
  <si>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</si>
  <si>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</si>
  <si>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</si>
  <si>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</si>
  <si>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</si>
  <si>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</si>
  <si>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</si>
  <si>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</si>
  <si>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</si>
  <si>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</si>
  <si>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</si>
  <si>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</si>
  <si>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</si>
  <si>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</si>
  <si>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</si>
  <si>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</si>
  <si>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</si>
  <si>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</si>
  <si>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</si>
  <si>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</si>
  <si>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</si>
  <si>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</si>
  <si>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</si>
  <si>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</si>
  <si>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</si>
  <si>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</si>
  <si>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</si>
  <si>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</si>
  <si>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</si>
  <si>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</si>
  <si>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</si>
  <si>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</si>
  <si>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</si>
  <si>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</si>
  <si>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</si>
  <si>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</si>
  <si>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</si>
  <si>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</si>
  <si>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</si>
  <si>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</si>
  <si>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</si>
  <si>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</si>
  <si>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</si>
  <si>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</si>
  <si>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</si>
  <si>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</si>
  <si>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</si>
  <si>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</si>
  <si>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</si>
  <si>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</si>
  <si>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</si>
  <si>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</si>
  <si>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</si>
  <si>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</si>
  <si>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</si>
  <si>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</si>
  <si>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</si>
  <si>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</si>
  <si>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</si>
  <si>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</si>
  <si>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</si>
  <si>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</si>
  <si>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</si>
  <si>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</si>
  <si>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</si>
  <si>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</si>
  <si>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</si>
  <si>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</si>
  <si>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</si>
  <si>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</si>
  <si>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</si>
  <si>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</si>
  <si>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</si>
  <si>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</si>
  <si>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</si>
  <si>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</si>
  <si>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</si>
  <si>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</si>
  <si>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</si>
  <si>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</si>
  <si>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</si>
  <si>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</si>
  <si>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</si>
  <si>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</si>
  <si>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</si>
  <si>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</si>
  <si>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</si>
  <si>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</si>
  <si>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</si>
  <si>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</si>
  <si>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</si>
  <si>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</si>
  <si>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</si>
  <si>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</si>
  <si>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</si>
  <si>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</si>
  <si>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</si>
  <si>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</si>
  <si>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</si>
  <si>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</si>
  <si>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</si>
  <si>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</si>
  <si>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</si>
  <si>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</si>
  <si>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</si>
  <si>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</si>
  <si>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</si>
  <si>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</si>
  <si>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</si>
  <si>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</si>
  <si>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</si>
  <si>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</si>
  <si>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</si>
  <si>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</si>
  <si>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</si>
  <si>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</si>
  <si>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</si>
  <si>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</si>
  <si>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</si>
  <si>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</si>
  <si>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</si>
  <si>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</si>
  <si>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</si>
  <si>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</si>
  <si>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</si>
  <si>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</si>
  <si>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</si>
  <si>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</si>
  <si>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</si>
  <si>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</si>
  <si>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</si>
  <si>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</si>
  <si>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</si>
  <si>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</si>
  <si>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</si>
  <si>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</si>
  <si>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</si>
  <si>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</si>
  <si>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</si>
  <si>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</si>
  <si>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</si>
  <si>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</si>
  <si>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</si>
  <si>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</si>
  <si>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</si>
  <si>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</si>
  <si>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</si>
  <si>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</si>
  <si>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</si>
  <si>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</si>
  <si>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</si>
  <si>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</si>
  <si>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</si>
  <si>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</si>
  <si>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</si>
  <si>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</si>
  <si>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</si>
  <si>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</si>
  <si>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</si>
  <si>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</si>
  <si>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</si>
  <si>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</si>
  <si>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</si>
  <si>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</si>
  <si>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</si>
  <si>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</si>
  <si>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</si>
  <si>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</si>
  <si>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</si>
  <si>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</si>
  <si>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</si>
  <si>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</si>
  <si>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</si>
  <si>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</si>
  <si>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</si>
  <si>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</si>
  <si>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</si>
  <si>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</si>
  <si>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</si>
  <si>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</si>
  <si>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</si>
  <si>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</si>
  <si>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</si>
  <si>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</si>
  <si>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</si>
  <si>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</si>
  <si>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</si>
  <si>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</si>
  <si>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</si>
  <si>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</si>
  <si>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</si>
  <si>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</si>
  <si>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</si>
  <si>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</si>
  <si>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</si>
  <si>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</si>
  <si>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</si>
  <si>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</si>
  <si>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</si>
  <si>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</si>
  <si>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</si>
  <si>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</si>
  <si>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</si>
  <si>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</si>
  <si>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</si>
  <si>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</si>
  <si>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</si>
  <si>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</si>
  <si>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</si>
  <si>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</si>
  <si>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</si>
  <si>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</si>
  <si>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</si>
  <si>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</si>
  <si>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</si>
  <si>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</si>
  <si>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</si>
  <si>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</si>
  <si>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</si>
  <si>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</si>
  <si>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</si>
  <si>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</si>
  <si>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</si>
  <si>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</si>
  <si>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</si>
  <si>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</si>
  <si>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</si>
  <si>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</si>
  <si>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</si>
  <si>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</si>
  <si>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</si>
  <si>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</si>
  <si>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</si>
  <si>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</si>
  <si>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</si>
  <si>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</si>
  <si>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</si>
  <si>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</si>
  <si>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</si>
  <si>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</si>
  <si>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</si>
  <si>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</si>
  <si>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</si>
  <si>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</si>
  <si>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</si>
  <si>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</si>
  <si>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</si>
  <si>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</si>
  <si>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</si>
  <si>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</si>
  <si>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</si>
  <si>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</si>
  <si>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</si>
  <si>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</si>
  <si>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</si>
  <si>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</si>
  <si>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</si>
  <si>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</si>
  <si>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</si>
  <si>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</si>
  <si>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</si>
  <si>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</si>
  <si>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</si>
  <si>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</si>
  <si>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</si>
  <si>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</si>
  <si>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</si>
  <si>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</si>
  <si>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</si>
  <si>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</si>
  <si>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</si>
  <si>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</si>
  <si>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</si>
  <si>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</si>
  <si>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</si>
  <si>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</si>
  <si>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</si>
  <si>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</si>
  <si>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</si>
  <si>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</si>
  <si>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</si>
  <si>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</si>
  <si>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</si>
  <si>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</si>
  <si>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</si>
  <si>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</si>
  <si>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</si>
  <si>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</si>
  <si>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</si>
  <si>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</si>
  <si>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</si>
  <si>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</si>
  <si>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</si>
  <si>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</si>
  <si>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</si>
  <si>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</si>
  <si>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</si>
  <si>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</si>
  <si>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</si>
  <si>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</si>
  <si>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</si>
  <si>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</si>
  <si>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</si>
  <si>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</si>
  <si>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</si>
  <si>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</si>
  <si>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</si>
  <si>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</si>
  <si>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</si>
  <si>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</si>
  <si>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</si>
  <si>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</si>
  <si>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</si>
  <si>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</si>
  <si>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</si>
  <si>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</si>
  <si>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</si>
  <si>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</si>
  <si>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</si>
  <si>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</si>
  <si>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</si>
  <si>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</si>
  <si>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</si>
  <si>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</si>
  <si>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</si>
  <si>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</si>
  <si>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</si>
  <si>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</si>
  <si>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</si>
  <si>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</si>
  <si>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</si>
  <si>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</si>
  <si>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</si>
  <si>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</si>
  <si>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</si>
  <si>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</si>
  <si>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</si>
  <si>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</si>
  <si>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</si>
  <si>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</si>
  <si>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</si>
  <si>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</si>
  <si>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</si>
  <si>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</si>
  <si>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</si>
  <si>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</si>
  <si>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</si>
  <si>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</si>
  <si>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</si>
  <si>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</si>
  <si>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</si>
  <si>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</si>
  <si>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</si>
  <si>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</si>
  <si>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</si>
  <si>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</si>
  <si>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</si>
  <si>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</si>
  <si>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</si>
  <si>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</si>
  <si>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</si>
  <si>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</si>
  <si>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</si>
  <si>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</si>
  <si>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</si>
  <si>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</si>
  <si>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</si>
  <si>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</si>
  <si>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</si>
  <si>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</si>
  <si>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</si>
  <si>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</si>
  <si>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</si>
  <si>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</si>
  <si>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</si>
  <si>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</si>
  <si>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</si>
  <si>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</si>
  <si>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</si>
  <si>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</si>
  <si>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</si>
  <si>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</si>
  <si>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</si>
  <si>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</si>
  <si>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</si>
  <si>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</si>
  <si>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</si>
  <si>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</si>
  <si>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</si>
  <si>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</si>
  <si>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</si>
  <si>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</si>
  <si>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</si>
  <si>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</si>
  <si>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</si>
  <si>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</si>
  <si>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</si>
  <si>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</si>
  <si>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</si>
  <si>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</si>
  <si>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</si>
  <si>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</si>
  <si>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</si>
  <si>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</si>
  <si>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</si>
  <si>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</si>
  <si>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</si>
  <si>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</si>
  <si>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</si>
  <si>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</si>
  <si>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</si>
  <si>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</si>
  <si>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</si>
  <si>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</si>
  <si>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</si>
  <si>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</si>
  <si>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</si>
  <si>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</si>
  <si>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</si>
  <si>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</si>
  <si>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</si>
  <si>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</si>
  <si>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</si>
  <si>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</si>
  <si>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</si>
  <si>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</si>
  <si>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</si>
  <si>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</si>
  <si>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</si>
  <si>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</si>
  <si>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</si>
  <si>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</si>
  <si>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</si>
  <si>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</si>
  <si>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</si>
  <si>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</si>
  <si>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</si>
  <si>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</si>
  <si>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</si>
  <si>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</si>
  <si>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</si>
  <si>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</si>
  <si>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</si>
  <si>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</si>
  <si>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</si>
  <si>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</si>
  <si>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</si>
  <si>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</si>
  <si>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</si>
  <si>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</si>
  <si>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</si>
  <si>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</si>
  <si>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</si>
  <si>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</si>
  <si>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</si>
  <si>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</si>
  <si>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</si>
  <si>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</si>
  <si>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</si>
  <si>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</si>
  <si>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</si>
  <si>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</si>
  <si>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</si>
  <si>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</si>
  <si>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</si>
  <si>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</si>
  <si>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</si>
  <si>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</si>
  <si>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</si>
  <si>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</si>
  <si>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</si>
  <si>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</si>
  <si>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</si>
  <si>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</si>
  <si>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</si>
  <si>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</si>
  <si>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</si>
  <si>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</si>
  <si>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</si>
  <si>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</si>
  <si>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</si>
  <si>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</si>
  <si>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</si>
  <si>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</si>
  <si>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</si>
  <si>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</si>
  <si>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</si>
  <si>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</si>
  <si>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</si>
  <si>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</si>
  <si>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</si>
  <si>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</si>
  <si>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</si>
  <si>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</si>
  <si>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</si>
  <si>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</si>
  <si>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</si>
  <si>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</si>
  <si>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</si>
  <si>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</si>
  <si>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</si>
  <si>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</si>
  <si>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</si>
  <si>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</si>
  <si>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</si>
  <si>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</si>
  <si>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</si>
  <si>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</si>
  <si>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</si>
  <si>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</si>
  <si>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</si>
  <si>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</si>
  <si>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</si>
  <si>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</si>
  <si>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</si>
  <si>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</si>
  <si>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</si>
  <si>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</si>
  <si>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</si>
  <si>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</si>
  <si>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</si>
  <si>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</si>
  <si>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</si>
  <si>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</si>
  <si>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</si>
  <si>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</si>
  <si>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</si>
  <si>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</si>
  <si>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</si>
  <si>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</si>
  <si>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</si>
  <si>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</si>
  <si>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</si>
  <si>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</si>
  <si>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</si>
  <si>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</si>
  <si>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</si>
  <si>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</si>
  <si>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</si>
  <si>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</si>
  <si>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</si>
  <si>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</si>
  <si>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</si>
  <si>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</si>
  <si>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</si>
  <si>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</si>
  <si>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</si>
  <si>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</si>
  <si>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</si>
  <si>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</si>
  <si>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</si>
  <si>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</si>
  <si>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</si>
  <si>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</si>
  <si>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</si>
  <si>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</si>
  <si>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</si>
  <si>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</si>
  <si>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</si>
  <si>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</si>
  <si>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</si>
  <si>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</si>
  <si>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</si>
  <si>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</si>
  <si>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</si>
  <si>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</si>
  <si>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</si>
  <si>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</si>
  <si>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</si>
  <si>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</si>
  <si>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</si>
  <si>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</si>
  <si>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</si>
  <si>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</si>
  <si>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</si>
  <si>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</si>
  <si>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</si>
  <si>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</si>
  <si>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</si>
  <si>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</si>
  <si>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</si>
  <si>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</si>
  <si>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</si>
  <si>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</si>
  <si>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</si>
  <si>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</si>
  <si>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</si>
  <si>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</si>
  <si>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</si>
  <si>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</si>
  <si>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</si>
  <si>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</si>
  <si>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</si>
  <si>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</si>
  <si>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</si>
  <si>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</si>
  <si>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</si>
  <si>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</si>
  <si>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</si>
  <si>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</si>
  <si>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</si>
  <si>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</si>
  <si>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</si>
  <si>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</si>
  <si>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</si>
  <si>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</si>
  <si>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</si>
  <si>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</si>
  <si>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</si>
  <si>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</si>
  <si>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</si>
  <si>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</si>
  <si>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</si>
  <si>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</si>
  <si>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</si>
  <si>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</si>
  <si>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</si>
  <si>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</si>
  <si>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</si>
  <si>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</si>
  <si>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</si>
  <si>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</si>
  <si>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</si>
  <si>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</si>
  <si>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</si>
  <si>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</si>
  <si>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</si>
  <si>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</si>
  <si>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</si>
  <si>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</si>
  <si>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</si>
  <si>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</si>
  <si>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</si>
  <si>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</si>
  <si>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</si>
  <si>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</si>
  <si>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</si>
  <si>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</si>
  <si>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</si>
  <si>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</si>
  <si>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</si>
  <si>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</si>
  <si>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</si>
  <si>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</si>
  <si>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</si>
  <si>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</si>
  <si>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</si>
  <si>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</si>
  <si>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</si>
  <si>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</si>
  <si>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</si>
  <si>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</si>
  <si>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</si>
  <si>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</si>
  <si>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</si>
  <si>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</si>
  <si>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</si>
  <si>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</si>
  <si>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</si>
  <si>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</si>
  <si>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</si>
  <si>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</si>
  <si>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</si>
  <si>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</si>
  <si>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</si>
  <si>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</si>
  <si>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</si>
  <si>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</si>
  <si>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</si>
  <si>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</si>
  <si>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</si>
  <si>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</si>
  <si>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</si>
  <si>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</si>
  <si>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</si>
  <si>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</si>
  <si>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</si>
  <si>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</si>
  <si>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</si>
  <si>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</si>
  <si>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</si>
  <si>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</si>
  <si>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</si>
  <si>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</si>
  <si>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</si>
  <si>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</si>
  <si>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</si>
  <si>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</si>
  <si>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</si>
  <si>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</si>
  <si>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</si>
  <si>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</si>
  <si>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</si>
  <si>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</si>
  <si>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</si>
  <si>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</si>
  <si>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</si>
  <si>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</si>
  <si>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</si>
  <si>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</si>
  <si>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</si>
  <si>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</si>
  <si>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</si>
  <si>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</si>
  <si>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</si>
  <si>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</si>
  <si>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</si>
  <si>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</si>
  <si>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</si>
  <si>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</si>
  <si>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</si>
  <si>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</si>
  <si>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</si>
  <si>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</si>
  <si>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</si>
  <si>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</si>
  <si>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</si>
  <si>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</si>
  <si>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</si>
  <si>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</si>
  <si>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</si>
  <si>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</si>
  <si>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</si>
  <si>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</si>
  <si>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</si>
  <si>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</si>
  <si>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</si>
  <si>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</si>
  <si>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</si>
  <si>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</si>
  <si>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</si>
  <si>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</si>
  <si>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</si>
  <si>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</si>
  <si>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</si>
  <si>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</si>
  <si>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</si>
  <si>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</si>
  <si>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</si>
  <si>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</si>
  <si>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</si>
  <si>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</si>
  <si>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</si>
  <si>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</si>
  <si>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</si>
  <si>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</si>
  <si>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</si>
  <si>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</si>
  <si>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</si>
  <si>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</si>
  <si>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</si>
  <si>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</si>
  <si>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</si>
  <si>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</si>
  <si>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</si>
  <si>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</si>
  <si>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</si>
  <si>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</si>
  <si>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</si>
  <si>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</si>
  <si>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</si>
  <si>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</si>
  <si>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</si>
  <si>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</si>
  <si>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</si>
  <si>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</si>
  <si>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</si>
  <si>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</si>
  <si>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</si>
  <si>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</si>
  <si>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</si>
  <si>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</si>
  <si>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</si>
  <si>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</si>
  <si>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</si>
  <si>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</si>
  <si>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</si>
  <si>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</si>
  <si>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</si>
  <si>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</si>
  <si>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</si>
  <si>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</si>
  <si>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</si>
  <si>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</si>
  <si>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</si>
  <si>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</si>
  <si>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</si>
  <si>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</si>
  <si>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</si>
  <si>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</si>
  <si>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</si>
  <si>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</si>
  <si>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</si>
  <si>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</si>
  <si>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</si>
  <si>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</si>
  <si>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</si>
  <si>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</si>
  <si>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</si>
  <si>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</si>
  <si>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</si>
  <si>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</si>
  <si>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</si>
  <si>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</si>
  <si>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</si>
  <si>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</si>
  <si>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</si>
  <si>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</si>
  <si>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</si>
  <si>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</si>
  <si>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</si>
  <si>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</si>
  <si>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</si>
  <si>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</si>
  <si>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</si>
  <si>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</si>
  <si>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</si>
  <si>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</si>
  <si>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</si>
  <si>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</si>
  <si>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</si>
  <si>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</si>
  <si>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</si>
  <si>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</si>
  <si>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</si>
  <si>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</si>
  <si>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</si>
  <si>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</si>
  <si>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</si>
  <si>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</si>
  <si>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</si>
  <si>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</si>
  <si>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</si>
  <si>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</si>
  <si>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</si>
  <si>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</si>
  <si>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</si>
  <si>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</si>
  <si>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</si>
  <si>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</si>
  <si>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</si>
  <si>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</si>
  <si>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</si>
  <si>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</si>
  <si>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</si>
  <si>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</si>
  <si>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</si>
  <si>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</si>
  <si>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</si>
  <si>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</si>
  <si>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</si>
  <si>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</si>
  <si>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</si>
  <si>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</si>
  <si>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</si>
  <si>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</si>
  <si>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</si>
  <si>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</si>
  <si>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</si>
  <si>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</si>
  <si>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</si>
  <si>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</si>
  <si>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</si>
  <si>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</si>
  <si>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</si>
  <si>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</si>
  <si>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</si>
  <si>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</si>
  <si>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</si>
  <si>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</si>
  <si>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</si>
  <si>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</si>
  <si>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</si>
  <si>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</si>
  <si>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</si>
  <si>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</si>
  <si>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</si>
  <si>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</si>
  <si>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</si>
  <si>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</si>
  <si>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</si>
  <si>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</si>
  <si>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</si>
  <si>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</si>
  <si>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</si>
  <si>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</si>
  <si>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</si>
  <si>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</si>
  <si>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</si>
  <si>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</si>
  <si>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</si>
  <si>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</si>
  <si>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</si>
  <si>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</si>
  <si>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</si>
  <si>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</si>
  <si>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</si>
  <si>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</si>
  <si>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</si>
  <si>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</si>
  <si>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</si>
  <si>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</si>
  <si>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</si>
  <si>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</si>
  <si>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</si>
  <si>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</si>
  <si>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</si>
  <si>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</si>
  <si>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</si>
  <si>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</si>
  <si>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</si>
  <si>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</si>
  <si>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</si>
  <si>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</si>
  <si>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</si>
  <si>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</si>
  <si>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</si>
  <si>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</si>
  <si>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</si>
  <si>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</si>
  <si>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</si>
  <si>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</si>
  <si>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</si>
  <si>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</si>
  <si>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</si>
  <si>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</si>
  <si>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</si>
  <si>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</si>
  <si>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</si>
  <si>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</si>
  <si>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</si>
  <si>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</si>
  <si>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</si>
  <si>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</si>
  <si>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</si>
  <si>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</si>
  <si>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</si>
  <si>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</si>
  <si>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</si>
  <si>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</si>
  <si>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</si>
  <si>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</si>
  <si>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</si>
  <si>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</si>
  <si>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</si>
  <si>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</si>
  <si>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</si>
  <si>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</si>
  <si>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</si>
  <si>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</si>
  <si>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</si>
  <si>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</si>
  <si>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</si>
  <si>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</si>
  <si>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</si>
  <si>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</si>
  <si>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</si>
  <si>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</si>
  <si>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</si>
  <si>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</si>
  <si>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</si>
  <si>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</si>
  <si>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</si>
  <si>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</si>
  <si>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</si>
  <si>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</si>
  <si>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</si>
  <si>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</si>
  <si>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</si>
  <si>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</si>
  <si>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</si>
  <si>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</si>
  <si>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</si>
  <si>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</si>
  <si>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</si>
  <si>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</si>
  <si>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</si>
  <si>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</si>
  <si>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</si>
  <si>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</si>
  <si>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</si>
  <si>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</si>
  <si>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</si>
  <si>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</si>
  <si>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</si>
  <si>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</si>
  <si>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</si>
  <si>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</si>
  <si>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</si>
  <si>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</si>
  <si>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</si>
  <si>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</si>
  <si>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</si>
  <si>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</si>
  <si>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</si>
  <si>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</si>
  <si>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</si>
  <si>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</si>
  <si>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</si>
  <si>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</si>
  <si>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</si>
  <si>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</si>
  <si>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</si>
  <si>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</si>
  <si>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</si>
  <si>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</si>
  <si>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</si>
  <si>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</si>
  <si>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</si>
  <si>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</si>
  <si>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</si>
  <si>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</si>
  <si>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</si>
  <si>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</si>
  <si>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</si>
  <si>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</si>
  <si>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</si>
  <si>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</si>
  <si>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</si>
  <si>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</si>
  <si>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</si>
  <si>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</si>
  <si>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</si>
  <si>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</si>
  <si>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</si>
  <si>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</si>
  <si>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</si>
  <si>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</si>
  <si>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</si>
  <si>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</si>
  <si>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</si>
  <si>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</si>
  <si>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</si>
  <si>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</si>
  <si>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</si>
  <si>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</si>
  <si>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</si>
  <si>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</si>
  <si>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</si>
  <si>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</si>
  <si>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</si>
  <si>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</si>
  <si>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</si>
  <si>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</si>
  <si>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</si>
  <si>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</si>
  <si>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</si>
  <si>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</si>
  <si>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</si>
  <si>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</si>
  <si>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</si>
  <si>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</si>
  <si>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</si>
  <si>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</si>
  <si>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</si>
  <si>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</si>
  <si>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</si>
  <si>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</si>
  <si>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</si>
  <si>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</si>
  <si>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</si>
  <si>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</si>
  <si>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</si>
  <si>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</si>
  <si>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</si>
  <si>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</si>
  <si>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</si>
  <si>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CASH DIV PER SHARE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</si>
  <si>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</si>
  <si>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</si>
  <si>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</si>
  <si>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</si>
  <si>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</si>
  <si>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</si>
  <si>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</si>
  <si>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</si>
  <si>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</si>
  <si>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</si>
  <si>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</si>
  <si>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</si>
  <si>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</si>
  <si>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</si>
  <si>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</si>
  <si>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</si>
  <si>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</si>
  <si>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</si>
  <si>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</si>
  <si>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</si>
  <si>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</si>
  <si>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</si>
  <si>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</si>
  <si>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</si>
  <si>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</si>
  <si>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</si>
  <si>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</si>
  <si>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</si>
  <si>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</si>
  <si>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</si>
  <si>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</si>
  <si>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</si>
  <si>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</si>
  <si>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</si>
  <si>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</si>
  <si>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</si>
  <si>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</si>
  <si>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</si>
  <si>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</si>
  <si>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</si>
  <si>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</si>
  <si>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</si>
  <si>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</si>
  <si>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</si>
  <si>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</si>
  <si>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</si>
  <si>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</si>
  <si>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</si>
  <si>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</si>
  <si>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</si>
  <si>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</si>
  <si>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</si>
  <si>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</si>
  <si>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</si>
  <si>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</si>
  <si>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</si>
  <si>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</si>
  <si>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</si>
  <si>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</si>
  <si>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</si>
  <si>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</si>
  <si>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</si>
  <si>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</si>
  <si>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</si>
  <si>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</si>
  <si>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</si>
  <si>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</si>
  <si>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</si>
  <si>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</si>
  <si>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</si>
  <si>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</si>
  <si>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</si>
  <si>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</si>
  <si>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</si>
  <si>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</si>
  <si>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</si>
  <si>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</si>
  <si>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</si>
  <si>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</si>
  <si>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</si>
  <si>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</si>
  <si>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</si>
  <si>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</si>
  <si>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</si>
  <si>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</si>
  <si>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</si>
  <si>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</si>
  <si>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</si>
  <si>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</si>
  <si>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</si>
  <si>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</si>
  <si>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</si>
  <si>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</si>
  <si>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</si>
  <si>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</si>
  <si>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</si>
  <si>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</si>
  <si>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</si>
  <si>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</si>
  <si>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</si>
  <si>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</si>
  <si>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</si>
  <si>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</si>
  <si>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</si>
  <si>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</si>
  <si>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</si>
  <si>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</si>
  <si>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</si>
  <si>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</si>
  <si>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</si>
  <si>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</si>
  <si>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</si>
  <si>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</si>
  <si>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</si>
  <si>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</si>
  <si>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</si>
  <si>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</si>
  <si>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</si>
  <si>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</si>
  <si>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</si>
  <si>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</si>
  <si>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</si>
  <si>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</si>
  <si>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</si>
  <si>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</si>
  <si>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</si>
  <si>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</si>
  <si>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</si>
  <si>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</si>
  <si>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</si>
  <si>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</si>
  <si>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</si>
  <si>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</si>
  <si>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</si>
  <si>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</si>
  <si>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</si>
  <si>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</si>
  <si>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</si>
  <si>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</si>
  <si>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</si>
  <si>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</si>
  <si>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</si>
  <si>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</si>
  <si>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</si>
  <si>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</si>
  <si>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</si>
  <si>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</si>
  <si>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</si>
  <si>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</si>
  <si>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</si>
  <si>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</si>
  <si>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</si>
  <si>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</si>
  <si>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</si>
  <si>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</si>
  <si>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</si>
  <si>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</si>
  <si>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</si>
  <si>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</si>
  <si>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</si>
  <si>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</si>
  <si>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</si>
  <si>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</si>
  <si>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</si>
  <si>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</si>
  <si>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</si>
  <si>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</si>
  <si>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</si>
  <si>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</si>
  <si>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</si>
  <si>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</si>
  <si>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</si>
  <si>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</si>
  <si>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</si>
  <si>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</si>
  <si>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</si>
  <si>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</si>
  <si>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</si>
  <si>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</si>
  <si>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</si>
  <si>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</si>
  <si>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</si>
  <si>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</si>
  <si>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</si>
  <si>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</si>
  <si>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</si>
  <si>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</si>
  <si>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</si>
  <si>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</si>
  <si>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</si>
  <si>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</si>
  <si>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</si>
  <si>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</si>
  <si>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</si>
  <si>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</si>
  <si>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</si>
  <si>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</si>
  <si>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</si>
  <si>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</si>
  <si>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</si>
  <si>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</si>
  <si>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</si>
  <si>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</si>
  <si>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</si>
  <si>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</si>
  <si>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</si>
  <si>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</si>
  <si>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</si>
  <si>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</si>
  <si>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</si>
  <si>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</si>
  <si>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</si>
  <si>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</si>
  <si>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</si>
  <si>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</si>
  <si>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</si>
  <si>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</si>
  <si>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</si>
  <si>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</si>
  <si>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</si>
  <si>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</si>
  <si>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</si>
  <si>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</si>
  <si>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</si>
  <si>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</si>
  <si>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</si>
  <si>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</si>
  <si>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</si>
  <si>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</si>
  <si>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</si>
  <si>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</si>
  <si>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</si>
  <si>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</si>
  <si>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</si>
  <si>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</si>
  <si>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</si>
  <si>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</si>
  <si>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</si>
  <si>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</si>
  <si>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</si>
  <si>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</si>
  <si>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</si>
  <si>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</si>
  <si>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</si>
  <si>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</si>
  <si>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</si>
  <si>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</si>
  <si>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</si>
  <si>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</si>
  <si>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</si>
  <si>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</si>
  <si>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</si>
  <si>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</si>
  <si>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</si>
  <si>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</si>
  <si>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</si>
  <si>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</si>
  <si>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</si>
  <si>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</si>
  <si>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</si>
  <si>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</si>
  <si>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</si>
  <si>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</si>
  <si>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</si>
  <si>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</si>
  <si>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</si>
  <si>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</si>
  <si>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</si>
  <si>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</si>
  <si>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</si>
  <si>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</si>
  <si>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</si>
  <si>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</si>
  <si>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</si>
  <si>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</si>
  <si>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</si>
  <si>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</si>
  <si>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</si>
  <si>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</si>
  <si>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</si>
  <si>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</si>
  <si>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</si>
  <si>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</si>
  <si>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</si>
  <si>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</si>
  <si>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</si>
  <si>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</si>
  <si>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</si>
  <si>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</si>
  <si>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</si>
  <si>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</si>
  <si>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</si>
  <si>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</si>
  <si>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</si>
  <si>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</si>
  <si>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</si>
  <si>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</si>
  <si>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</si>
  <si>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</si>
  <si>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</si>
  <si>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</si>
  <si>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</si>
  <si>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</si>
  <si>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</si>
  <si>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</si>
  <si>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</si>
  <si>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</si>
  <si>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</si>
  <si>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</si>
  <si>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</si>
  <si>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</si>
  <si>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</si>
  <si>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</si>
  <si>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</si>
  <si>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</si>
  <si>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</si>
  <si>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</si>
  <si>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</si>
  <si>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</si>
  <si>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</si>
  <si>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</si>
  <si>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</si>
  <si>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</si>
  <si>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</si>
  <si>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</si>
  <si>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</si>
  <si>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</si>
  <si>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</si>
  <si>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</si>
  <si>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</si>
  <si>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</si>
  <si>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</si>
  <si>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</si>
  <si>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</si>
  <si>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</si>
  <si>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</si>
  <si>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</si>
  <si>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</si>
  <si>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</si>
  <si>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</si>
  <si>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</si>
  <si>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</si>
  <si>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</si>
  <si>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</si>
  <si>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</si>
  <si>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</si>
  <si>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</si>
  <si>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</si>
  <si>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</si>
  <si>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</si>
  <si>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</si>
  <si>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</si>
  <si>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</si>
  <si>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</si>
  <si>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</si>
  <si>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</si>
  <si>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</si>
  <si>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</si>
  <si>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</si>
  <si>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</si>
  <si>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</si>
  <si>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</si>
  <si>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</si>
  <si>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</si>
  <si>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</si>
  <si>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</si>
  <si>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</si>
  <si>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</si>
  <si>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</si>
  <si>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</si>
  <si>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</si>
  <si>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</si>
  <si>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</si>
  <si>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</si>
  <si>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</si>
  <si>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</si>
  <si>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</si>
  <si>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</si>
  <si>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</si>
  <si>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</si>
  <si>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</si>
  <si>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</si>
  <si>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</si>
  <si>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</si>
  <si>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</si>
  <si>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</si>
  <si>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</si>
  <si>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</si>
  <si>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</si>
  <si>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</si>
  <si>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</si>
  <si>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</si>
  <si>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</si>
  <si>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</si>
  <si>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</si>
  <si>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</si>
  <si>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</si>
  <si>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</si>
  <si>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</si>
  <si>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</si>
  <si>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</si>
  <si>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</si>
  <si>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</si>
  <si>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</si>
  <si>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</si>
  <si>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</si>
  <si>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</si>
  <si>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</si>
  <si>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</si>
  <si>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</si>
  <si>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</si>
  <si>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</si>
  <si>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</si>
  <si>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</si>
  <si>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</si>
  <si>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</si>
  <si>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</si>
  <si>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</si>
  <si>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</si>
  <si>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</si>
  <si>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</si>
  <si>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</si>
  <si>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</si>
  <si>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</si>
  <si>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</si>
  <si>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</si>
  <si>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</si>
  <si>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</si>
  <si>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</si>
  <si>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</si>
  <si>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</si>
  <si>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</si>
  <si>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</si>
  <si>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</si>
  <si>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</si>
  <si>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</si>
  <si>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</si>
  <si>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</si>
  <si>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</si>
  <si>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</si>
  <si>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</si>
  <si>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</si>
  <si>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</si>
  <si>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</si>
  <si>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</si>
  <si>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</si>
  <si>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</si>
  <si>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</si>
  <si>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</si>
  <si>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</si>
  <si>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</si>
  <si>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</si>
  <si>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</si>
  <si>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</si>
  <si>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</si>
  <si>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</si>
  <si>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</si>
  <si>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</si>
  <si>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</si>
  <si>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</si>
  <si>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</si>
  <si>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</si>
  <si>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</si>
  <si>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</si>
  <si>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</si>
  <si>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</si>
  <si>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</si>
  <si>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</si>
  <si>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</si>
  <si>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</si>
  <si>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</si>
  <si>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</si>
  <si>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</si>
  <si>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</si>
  <si>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</si>
  <si>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</si>
  <si>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</si>
  <si>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</si>
  <si>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</si>
  <si>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</si>
  <si>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</si>
  <si>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</si>
  <si>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</si>
  <si>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</si>
  <si>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</si>
  <si>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</si>
  <si>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</si>
  <si>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</si>
  <si>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</si>
  <si>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</si>
  <si>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</si>
  <si>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</si>
  <si>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</si>
  <si>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</si>
  <si>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</si>
  <si>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</si>
  <si>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</si>
  <si>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</si>
  <si>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</si>
  <si>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</si>
  <si>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</si>
  <si>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</si>
  <si>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</si>
  <si>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</si>
  <si>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</si>
  <si>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</si>
  <si>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</si>
  <si>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</si>
  <si>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</si>
  <si>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</si>
  <si>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</si>
  <si>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</si>
  <si>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</si>
  <si>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</si>
  <si>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</si>
  <si>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</si>
  <si>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</si>
  <si>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</si>
  <si>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</si>
  <si>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</si>
  <si>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</si>
  <si>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</si>
  <si>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</si>
  <si>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</si>
  <si>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</si>
  <si>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</si>
  <si>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</si>
  <si>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</si>
  <si>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</si>
  <si>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</si>
  <si>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</si>
  <si>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</si>
  <si>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</si>
  <si>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</si>
  <si>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</si>
  <si>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</si>
  <si>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</si>
  <si>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</si>
  <si>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</si>
  <si>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</si>
  <si>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</si>
  <si>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</si>
  <si>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</si>
  <si>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</si>
  <si>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</si>
  <si>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</si>
  <si>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</si>
  <si>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</si>
  <si>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</si>
  <si>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</si>
  <si>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</si>
  <si>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</si>
  <si>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</si>
  <si>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</si>
  <si>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</si>
  <si>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</si>
  <si>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</si>
  <si>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</si>
  <si>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</si>
  <si>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</si>
  <si>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</si>
  <si>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</si>
  <si>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</si>
  <si>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</si>
  <si>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</si>
  <si>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</si>
  <si>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</si>
  <si>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</si>
  <si>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</si>
  <si>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</si>
  <si>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</si>
  <si>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</si>
  <si>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</si>
  <si>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</si>
  <si>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</si>
  <si>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</si>
  <si>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</si>
  <si>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</si>
  <si>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</si>
  <si>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</si>
  <si>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</si>
  <si>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</si>
  <si>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</si>
  <si>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</si>
  <si>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</si>
  <si>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</si>
  <si>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</si>
  <si>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</si>
  <si>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</si>
  <si>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</si>
  <si>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</si>
  <si>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</si>
  <si>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</si>
  <si>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</si>
  <si>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</si>
  <si>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</si>
  <si>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</si>
  <si>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</si>
  <si>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</si>
  <si>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</si>
  <si>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</si>
  <si>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</si>
  <si>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</si>
  <si>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</si>
  <si>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</si>
  <si>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</si>
  <si>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</si>
  <si>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</si>
  <si>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</si>
  <si>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</si>
  <si>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</si>
  <si>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</si>
  <si>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</si>
  <si>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</si>
  <si>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</si>
  <si>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</si>
  <si>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</si>
  <si>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</si>
  <si>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</si>
  <si>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</si>
  <si>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</si>
  <si>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</si>
  <si>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</si>
  <si>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</si>
  <si>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</si>
  <si>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</si>
  <si>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</si>
  <si>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</si>
  <si>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</si>
  <si>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</si>
  <si>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</si>
  <si>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</si>
  <si>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</si>
  <si>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</si>
  <si>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</si>
  <si>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</si>
  <si>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</si>
  <si>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</si>
  <si>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</si>
  <si>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</si>
  <si>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</si>
  <si>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</si>
  <si>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</si>
  <si>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</si>
  <si>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</si>
  <si>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</si>
  <si>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</si>
  <si>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</si>
  <si>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</si>
  <si>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</si>
  <si>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</si>
  <si>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</si>
  <si>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</si>
  <si>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</si>
  <si>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</si>
  <si>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</si>
  <si>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</si>
  <si>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</si>
  <si>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</si>
  <si>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</si>
  <si>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</si>
  <si>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</si>
  <si>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</si>
  <si>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</si>
  <si>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</si>
  <si>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</si>
  <si>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</si>
  <si>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</si>
  <si>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</si>
  <si>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</si>
  <si>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</si>
  <si>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</si>
  <si>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</si>
  <si>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</si>
  <si>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</si>
  <si>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</si>
  <si>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</si>
  <si>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</si>
  <si>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</si>
  <si>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</si>
  <si>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</si>
  <si>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</si>
  <si>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</si>
  <si>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</si>
  <si>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</si>
  <si>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</si>
  <si>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</si>
  <si>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</si>
  <si>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</si>
  <si>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</si>
  <si>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</si>
  <si>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</si>
  <si>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</si>
  <si>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</si>
  <si>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</si>
  <si>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</si>
  <si>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</si>
  <si>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</si>
  <si>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</si>
  <si>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</si>
  <si>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</si>
  <si>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</si>
  <si>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</si>
  <si>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</si>
  <si>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</si>
  <si>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</si>
  <si>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</si>
  <si>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</si>
  <si>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</si>
  <si>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</si>
  <si>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</si>
  <si>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</si>
  <si>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</si>
  <si>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</si>
  <si>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</si>
  <si>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</si>
  <si>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</si>
  <si>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</si>
  <si>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</si>
  <si>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</si>
  <si>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</si>
  <si>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</si>
  <si>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</si>
  <si>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</si>
  <si>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</si>
  <si>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</si>
  <si>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</si>
  <si>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</si>
  <si>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</si>
  <si>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</si>
  <si>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</si>
  <si>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</si>
  <si>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</si>
  <si>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</si>
  <si>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</si>
  <si>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</si>
  <si>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</si>
  <si>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</si>
  <si>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</si>
  <si>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</si>
  <si>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</si>
  <si>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</si>
  <si>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</si>
  <si>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</si>
  <si>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</si>
  <si>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</si>
  <si>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</si>
  <si>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</si>
  <si>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</si>
  <si>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</si>
  <si>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</si>
  <si>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</si>
  <si>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</si>
  <si>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</si>
  <si>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</si>
  <si>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</si>
  <si>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</si>
  <si>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</si>
  <si>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</si>
  <si>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</si>
  <si>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</si>
  <si>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</si>
  <si>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</si>
  <si>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</si>
  <si>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</si>
  <si>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</si>
  <si>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</si>
  <si>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</si>
  <si>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</si>
  <si>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</si>
  <si>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</si>
  <si>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</si>
  <si>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</si>
  <si>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</si>
  <si>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</si>
  <si>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</si>
  <si>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</si>
  <si>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</si>
  <si>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</si>
  <si>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</si>
  <si>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</si>
  <si>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</si>
  <si>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</si>
  <si>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</si>
  <si>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</si>
  <si>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</si>
  <si>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</si>
  <si>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</si>
  <si>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</si>
  <si>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</si>
  <si>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</si>
  <si>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</si>
  <si>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</si>
  <si>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</si>
  <si>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</si>
  <si>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</si>
  <si>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</si>
  <si>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</si>
  <si>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</si>
  <si>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</si>
  <si>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</si>
  <si>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</si>
  <si>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</si>
  <si>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</si>
  <si>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</si>
  <si>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</si>
  <si>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</si>
  <si>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</si>
  <si>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</si>
  <si>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</si>
  <si>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</si>
  <si>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</si>
  <si>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</si>
  <si>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</si>
  <si>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</si>
  <si>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</si>
  <si>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</si>
  <si>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</si>
  <si>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</si>
  <si>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</si>
  <si>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</si>
  <si>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</si>
  <si>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</si>
  <si>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</si>
  <si>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</si>
  <si>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</si>
  <si>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</si>
  <si>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</si>
  <si>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</si>
  <si>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</si>
  <si>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</si>
  <si>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</si>
  <si>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</si>
  <si>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</si>
  <si>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</si>
  <si>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</si>
  <si>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</si>
  <si>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</si>
  <si>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</si>
  <si>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</si>
  <si>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</si>
  <si>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</si>
  <si>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</si>
  <si>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</si>
  <si>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</si>
  <si>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</si>
  <si>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</si>
  <si>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</si>
  <si>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</si>
  <si>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</si>
  <si>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</si>
  <si>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</si>
  <si>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</si>
  <si>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</si>
  <si>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</si>
  <si>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</si>
  <si>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</si>
  <si>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</si>
  <si>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</si>
  <si>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</si>
  <si>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</si>
  <si>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</si>
  <si>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</si>
  <si>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</si>
  <si>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</si>
  <si>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</si>
  <si>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</si>
  <si>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</si>
  <si>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</si>
  <si>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</si>
  <si>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</si>
  <si>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</si>
  <si>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</si>
  <si>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</si>
  <si>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</si>
  <si>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</si>
  <si>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</si>
  <si>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</si>
  <si>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</si>
  <si>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</si>
  <si>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</si>
  <si>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</si>
  <si>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</si>
  <si>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</si>
  <si>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</si>
  <si>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</si>
  <si>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</si>
  <si>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</si>
  <si>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</si>
  <si>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</si>
  <si>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</si>
  <si>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</si>
  <si>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</si>
  <si>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</si>
  <si>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</si>
  <si>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</si>
  <si>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</si>
  <si>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</si>
  <si>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</si>
  <si>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</si>
  <si>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</si>
  <si>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</si>
  <si>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</si>
  <si>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</si>
  <si>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</si>
  <si>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</si>
  <si>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</si>
  <si>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</si>
  <si>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</si>
  <si>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</si>
  <si>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</si>
  <si>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</si>
  <si>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</si>
  <si>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</si>
  <si>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</si>
  <si>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</si>
  <si>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</si>
  <si>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</si>
  <si>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</si>
  <si>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</si>
  <si>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</si>
  <si>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</si>
  <si>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</si>
  <si>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</si>
  <si>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</si>
  <si>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</si>
  <si>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</si>
  <si>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</si>
  <si>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</si>
  <si>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</si>
  <si>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</si>
  <si>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</si>
  <si>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</si>
  <si>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</si>
  <si>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</si>
  <si>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</si>
  <si>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</si>
  <si>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</si>
  <si>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</si>
  <si>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</si>
  <si>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</si>
  <si>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</si>
  <si>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</si>
  <si>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</si>
  <si>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</si>
  <si>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</si>
  <si>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</si>
  <si>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</si>
  <si>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</si>
  <si>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</si>
  <si>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</si>
  <si>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</si>
  <si>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</si>
  <si>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</si>
  <si>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</si>
  <si>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</si>
  <si>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</si>
  <si>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</si>
  <si>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</si>
  <si>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</si>
  <si>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</si>
  <si>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</si>
  <si>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</si>
  <si>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</si>
  <si>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</si>
  <si>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</si>
  <si>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</si>
  <si>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</si>
  <si>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</si>
  <si>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</si>
  <si>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</si>
  <si>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</si>
  <si>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</si>
  <si>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</si>
  <si>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</si>
  <si>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</si>
  <si>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</si>
  <si>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</si>
  <si>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</si>
  <si>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</si>
  <si>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</si>
  <si>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</si>
  <si>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</si>
  <si>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</si>
  <si>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</si>
  <si>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</si>
  <si>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</si>
  <si>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</si>
  <si>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</si>
  <si>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</si>
  <si>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</si>
  <si>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</si>
  <si>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</si>
  <si>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</si>
  <si>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</si>
  <si>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</si>
  <si>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</si>
  <si>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</si>
  <si>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</si>
  <si>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</si>
  <si>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</si>
  <si>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</si>
  <si>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</si>
  <si>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</si>
  <si>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</si>
  <si>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</si>
  <si>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</si>
  <si>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</si>
  <si>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</si>
  <si>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</si>
  <si>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</si>
  <si>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</si>
  <si>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</si>
  <si>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</si>
  <si>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</si>
  <si>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</si>
  <si>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</si>
  <si>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</si>
  <si>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</si>
  <si>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</si>
  <si>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</si>
  <si>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</si>
  <si>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</si>
  <si>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</si>
  <si>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</si>
  <si>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</si>
  <si>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</si>
  <si>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</si>
  <si>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</si>
  <si>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</si>
  <si>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</si>
  <si>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</si>
  <si>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</si>
  <si>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</si>
  <si>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</si>
  <si>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</si>
  <si>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</si>
  <si>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</si>
  <si>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</si>
  <si>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</si>
  <si>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</si>
  <si>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</si>
  <si>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</si>
  <si>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</si>
  <si>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</si>
  <si>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</si>
  <si>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</si>
  <si>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</si>
  <si>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</si>
  <si>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</si>
  <si>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</si>
  <si>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</si>
  <si>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</si>
  <si>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</si>
  <si>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</si>
  <si>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</si>
  <si>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</si>
  <si>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</si>
  <si>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</si>
  <si>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</si>
  <si>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</si>
  <si>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</si>
  <si>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</si>
  <si>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</si>
  <si>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</si>
  <si>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</si>
  <si>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</si>
  <si>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</si>
  <si>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</si>
  <si>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</si>
  <si>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</si>
  <si>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</si>
  <si>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</si>
  <si>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</si>
  <si>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</si>
  <si>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</si>
  <si>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</si>
  <si>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</si>
  <si>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</si>
  <si>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</si>
  <si>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</si>
  <si>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</si>
  <si>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</si>
  <si>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</si>
  <si>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</si>
  <si>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</si>
  <si>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</si>
  <si>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</si>
  <si>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</si>
  <si>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</si>
  <si>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</si>
  <si>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</si>
  <si>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</si>
  <si>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</si>
  <si>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</si>
  <si>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</si>
  <si>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</si>
  <si>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</si>
  <si>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</si>
  <si>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</si>
  <si>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</si>
  <si>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</si>
  <si>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</si>
  <si>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</si>
  <si>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</si>
  <si>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</si>
  <si>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</si>
  <si>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</si>
  <si>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</si>
  <si>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</si>
  <si>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</si>
  <si>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</si>
  <si>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</si>
  <si>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</si>
  <si>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</si>
  <si>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</si>
  <si>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</si>
  <si>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</si>
  <si>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</si>
  <si>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</si>
  <si>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</si>
  <si>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</si>
  <si>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</si>
  <si>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</si>
  <si>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</si>
  <si>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</si>
  <si>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</si>
  <si>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</si>
  <si>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</si>
  <si>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</si>
  <si>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</si>
  <si>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</si>
  <si>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</si>
  <si>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</si>
  <si>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</si>
  <si>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</si>
  <si>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</si>
  <si>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</si>
  <si>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</si>
  <si>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</si>
  <si>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</si>
  <si>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</si>
  <si>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</si>
  <si>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</si>
  <si>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</si>
  <si>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</si>
  <si>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</si>
  <si>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</si>
  <si>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</si>
  <si>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</si>
  <si>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</si>
  <si>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</si>
  <si>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</si>
  <si>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</si>
  <si>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</si>
  <si>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</si>
  <si>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</si>
  <si>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</si>
  <si>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</si>
  <si>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</si>
  <si>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</si>
  <si>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</si>
  <si>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</si>
  <si>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</si>
  <si>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</si>
  <si>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</si>
  <si>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</si>
  <si>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</si>
  <si>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</si>
  <si>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</si>
  <si>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</si>
  <si>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</si>
  <si>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</si>
  <si>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</si>
  <si>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</si>
  <si>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</si>
  <si>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</si>
  <si>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</si>
  <si>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</si>
  <si>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</si>
  <si>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</si>
  <si>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</si>
  <si>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</si>
  <si>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</si>
  <si>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</si>
  <si>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</si>
  <si>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</si>
  <si>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</si>
  <si>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</si>
  <si>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</si>
  <si>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</si>
  <si>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</si>
  <si>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</si>
  <si>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</si>
  <si>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</si>
  <si>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</si>
  <si>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</si>
  <si>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</si>
  <si>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</si>
  <si>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</si>
  <si>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</si>
  <si>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</si>
  <si>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</si>
  <si>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</si>
  <si>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</si>
  <si>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</si>
  <si>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</si>
  <si>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</si>
  <si>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</si>
  <si>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</si>
  <si>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</si>
  <si>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</si>
  <si>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</si>
  <si>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</si>
  <si>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</si>
  <si>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</si>
  <si>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</si>
  <si>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</si>
  <si>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</si>
  <si>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</si>
  <si>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</si>
  <si>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</si>
  <si>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</si>
  <si>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</si>
  <si>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</si>
  <si>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</si>
  <si>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</si>
  <si>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</si>
  <si>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</si>
  <si>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</si>
  <si>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</si>
  <si>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</si>
  <si>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</si>
  <si>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</si>
  <si>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</si>
  <si>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</si>
  <si>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</si>
  <si>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</si>
  <si>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</si>
  <si>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</si>
  <si>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</si>
  <si>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</si>
  <si>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</si>
  <si>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</si>
  <si>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</si>
  <si>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</si>
  <si>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</si>
  <si>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</si>
  <si>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</si>
  <si>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</si>
  <si>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</si>
  <si>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</si>
  <si>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</si>
  <si>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</si>
  <si>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</si>
  <si>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</si>
  <si>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</si>
  <si>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</si>
  <si>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</si>
  <si>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</si>
  <si>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</si>
  <si>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</si>
  <si>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</si>
  <si>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</si>
  <si>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</si>
  <si>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</si>
  <si>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</si>
  <si>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</si>
  <si>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</si>
  <si>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</si>
  <si>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</si>
  <si>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</si>
  <si>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</si>
  <si>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</si>
  <si>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</si>
  <si>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</si>
  <si>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</si>
  <si>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</si>
  <si>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</si>
  <si>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</si>
  <si>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</si>
  <si>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</si>
  <si>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</si>
  <si>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</si>
  <si>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</si>
  <si>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</si>
  <si>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</si>
  <si>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</si>
  <si>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</si>
  <si>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</si>
  <si>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</si>
  <si>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</si>
  <si>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</si>
  <si>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</si>
  <si>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</si>
  <si>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</si>
  <si>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</si>
  <si>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</si>
  <si>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</si>
  <si>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</si>
  <si>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</si>
  <si>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</si>
  <si>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</si>
  <si>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</si>
  <si>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</si>
  <si>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</si>
  <si>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</si>
  <si>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</si>
  <si>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</si>
  <si>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</si>
  <si>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</si>
  <si>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</si>
  <si>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</si>
  <si>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</si>
  <si>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</si>
  <si>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</si>
  <si>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</si>
  <si>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</si>
  <si>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</si>
  <si>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</si>
  <si>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</si>
  <si>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</si>
  <si>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</si>
  <si>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</si>
  <si>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</si>
  <si>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</si>
  <si>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</si>
  <si>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</si>
  <si>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</si>
  <si>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</si>
  <si>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</si>
  <si>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</si>
  <si>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</si>
  <si>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</si>
  <si>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</si>
  <si>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</si>
  <si>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</si>
  <si>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</si>
  <si>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</si>
  <si>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</si>
  <si>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</si>
  <si>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</si>
  <si>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</si>
  <si>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</si>
  <si>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</si>
  <si>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</si>
  <si>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</si>
  <si>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</si>
  <si>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</si>
  <si>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</si>
  <si>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</si>
  <si>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</si>
  <si>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</si>
  <si>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</si>
  <si>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</si>
  <si>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</si>
  <si>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</si>
  <si>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</si>
  <si>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</si>
  <si>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</si>
  <si>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</si>
  <si>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</si>
  <si>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</si>
  <si>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</si>
  <si>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</si>
  <si>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</si>
  <si>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</si>
  <si>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</si>
  <si>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</si>
  <si>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</si>
  <si>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</si>
  <si>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</si>
  <si>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</si>
  <si>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</si>
  <si>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</si>
  <si>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</si>
  <si>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</si>
  <si>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</si>
  <si>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</si>
  <si>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</si>
  <si>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</si>
  <si>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</si>
  <si>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</si>
  <si>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</si>
  <si>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</si>
  <si>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</si>
  <si>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</si>
  <si>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</si>
  <si>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</si>
  <si>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</si>
  <si>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</si>
  <si>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</si>
  <si>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</si>
  <si>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</si>
  <si>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</si>
  <si>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</si>
  <si>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</si>
  <si>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</si>
  <si>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</si>
  <si>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</si>
  <si>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</si>
  <si>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</si>
  <si>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</si>
  <si>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</si>
  <si>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</si>
  <si>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</si>
  <si>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</si>
  <si>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</si>
  <si>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</si>
  <si>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</si>
  <si>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</si>
  <si>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</si>
  <si>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</si>
  <si>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</si>
  <si>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</si>
  <si>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</si>
  <si>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</si>
  <si>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</si>
  <si>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</si>
  <si>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</si>
  <si>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</si>
  <si>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</si>
  <si>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</si>
  <si>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</si>
  <si>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</si>
  <si>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</si>
  <si>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</si>
  <si>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</si>
  <si>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</si>
  <si>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</si>
  <si>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</si>
  <si>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</si>
  <si>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</si>
  <si>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</si>
  <si>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</si>
  <si>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</si>
  <si>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</si>
  <si>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</si>
  <si>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</si>
  <si>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</si>
  <si>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</si>
  <si>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</si>
  <si>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</si>
  <si>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</si>
  <si>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</si>
  <si>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</si>
  <si>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</si>
  <si>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</si>
  <si>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</si>
  <si>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</si>
  <si>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</si>
  <si>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</si>
  <si>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</si>
  <si>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</si>
  <si>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</si>
  <si>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</si>
  <si>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</si>
  <si>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</si>
  <si>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</si>
  <si>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</si>
  <si>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</si>
  <si>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</si>
  <si>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</si>
  <si>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</si>
  <si>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</si>
  <si>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</si>
  <si>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</si>
  <si>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</si>
  <si>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</si>
  <si>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</si>
  <si>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</si>
  <si>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</si>
  <si>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</si>
  <si>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</si>
  <si>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</si>
  <si>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</si>
  <si>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</si>
  <si>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</si>
  <si>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</si>
  <si>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</si>
  <si>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</si>
  <si>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</si>
  <si>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</si>
  <si>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</si>
  <si>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</si>
  <si>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</si>
  <si>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</si>
  <si>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</si>
  <si>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</si>
  <si>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</si>
  <si>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</si>
  <si>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</si>
  <si>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</si>
  <si>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</si>
  <si>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</si>
  <si>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</si>
  <si>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</si>
  <si>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</si>
  <si>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</si>
  <si>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</si>
  <si>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</si>
  <si>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</si>
  <si>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</si>
  <si>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</si>
  <si>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</si>
  <si>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</si>
  <si>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</si>
  <si>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</si>
  <si>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</si>
  <si>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</si>
  <si>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</si>
  <si>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</si>
  <si>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</si>
  <si>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</si>
  <si>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</si>
  <si>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</si>
  <si>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</si>
  <si>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</si>
  <si>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</si>
  <si>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</si>
  <si>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</si>
  <si>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</si>
  <si>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</si>
  <si>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</si>
  <si>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</si>
  <si>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</si>
  <si>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</si>
  <si>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</si>
  <si>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</si>
  <si>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</si>
  <si>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</si>
  <si>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</si>
  <si>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</si>
  <si>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</si>
  <si>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</si>
  <si>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</si>
  <si>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</si>
  <si>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</si>
  <si>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</si>
  <si>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</si>
  <si>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</si>
  <si>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</si>
  <si>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</si>
  <si>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</si>
  <si>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</si>
  <si>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</si>
  <si>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</si>
  <si>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</si>
  <si>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</si>
  <si>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</si>
  <si>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</si>
  <si>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</si>
  <si>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</si>
  <si>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</si>
  <si>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</si>
  <si>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</si>
  <si>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</si>
  <si>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</si>
  <si>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</si>
  <si>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</si>
  <si>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</si>
  <si>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</si>
  <si>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</si>
  <si>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</si>
  <si>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</si>
  <si>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</si>
  <si>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</si>
  <si>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</si>
  <si>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</si>
  <si>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</si>
  <si>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</si>
  <si>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</si>
  <si>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</si>
  <si>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</si>
  <si>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</si>
  <si>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</si>
  <si>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</si>
  <si>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</si>
  <si>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</si>
  <si>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</si>
  <si>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</si>
  <si>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</si>
  <si>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</si>
  <si>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</si>
  <si>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</si>
  <si>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</si>
  <si>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</si>
  <si>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</si>
  <si>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</si>
  <si>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</si>
  <si>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</si>
  <si>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</si>
  <si>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</si>
  <si>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</si>
  <si>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</si>
  <si>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</si>
  <si>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</si>
  <si>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</si>
  <si>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</si>
  <si>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</si>
  <si>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</si>
  <si>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</si>
  <si>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</si>
  <si>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</si>
  <si>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</si>
  <si>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</si>
  <si>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</si>
  <si>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</si>
  <si>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</si>
  <si>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</si>
  <si>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</si>
  <si>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</si>
  <si>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</si>
  <si>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</si>
  <si>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</si>
  <si>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</si>
  <si>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</si>
  <si>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</si>
  <si>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</si>
  <si>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</si>
  <si>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</si>
  <si>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</si>
  <si>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</si>
  <si>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</si>
  <si>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</si>
  <si>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</si>
  <si>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</si>
  <si>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</si>
  <si>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</si>
  <si>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</si>
  <si>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</si>
  <si>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</si>
  <si>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</si>
  <si>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</si>
  <si>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</si>
  <si>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</si>
  <si>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</si>
  <si>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</si>
  <si>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</si>
  <si>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</si>
  <si>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</si>
  <si>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</si>
  <si>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</si>
  <si>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</si>
  <si>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</si>
  <si>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</si>
  <si>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</si>
  <si>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</si>
  <si>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</si>
  <si>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</si>
  <si>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</si>
  <si>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</si>
  <si>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</si>
  <si>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</si>
  <si>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</si>
  <si>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</si>
  <si>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</si>
  <si>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</si>
  <si>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</si>
  <si>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</si>
  <si>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</si>
  <si>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</si>
  <si>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</si>
  <si>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</si>
  <si>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</si>
  <si>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</si>
  <si>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</si>
  <si>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</si>
  <si>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</si>
  <si>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</si>
  <si>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</si>
  <si>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</si>
  <si>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</si>
  <si>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</si>
  <si>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</si>
  <si>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</si>
  <si>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</si>
  <si>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</si>
  <si>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</si>
  <si>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</si>
  <si>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</si>
  <si>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</si>
  <si>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</si>
  <si>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</si>
  <si>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</si>
  <si>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</si>
  <si>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</si>
  <si>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</si>
  <si>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</si>
  <si>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</si>
  <si>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</si>
  <si>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</si>
  <si>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</si>
  <si>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</si>
  <si>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</si>
  <si>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</si>
  <si>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</si>
  <si>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</si>
  <si>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</si>
  <si>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</si>
  <si>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</si>
  <si>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</si>
  <si>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</si>
  <si>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</si>
  <si>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</si>
  <si>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</si>
  <si>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</si>
  <si>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</si>
  <si>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</si>
  <si>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</si>
  <si>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</si>
  <si>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</si>
  <si>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</si>
  <si>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</si>
  <si>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</si>
  <si>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</si>
  <si>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</si>
  <si>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</si>
  <si>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</si>
  <si>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</si>
  <si>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</si>
  <si>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</si>
  <si>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</si>
  <si>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</si>
  <si>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</si>
  <si>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</si>
  <si>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</si>
  <si>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</si>
  <si>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</si>
  <si>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</si>
  <si>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</si>
  <si>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</si>
  <si>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</si>
  <si>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</si>
  <si>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</si>
  <si>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</si>
  <si>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</si>
  <si>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</si>
  <si>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</si>
  <si>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</si>
  <si>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</si>
  <si>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</si>
  <si>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</si>
  <si>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</si>
  <si>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</si>
  <si>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</si>
  <si>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</si>
  <si>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</si>
  <si>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</si>
  <si>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</si>
  <si>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</si>
  <si>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</si>
  <si>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</si>
  <si>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</si>
  <si>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</si>
  <si>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</si>
  <si>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</si>
  <si>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</si>
  <si>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</si>
  <si>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</si>
  <si>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</si>
  <si>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</si>
  <si>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</si>
  <si>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</si>
  <si>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</si>
  <si>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</si>
  <si>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</si>
  <si>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</si>
  <si>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</si>
  <si>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</si>
  <si>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</si>
  <si>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</si>
  <si>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</si>
  <si>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</si>
  <si>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</si>
  <si>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</si>
  <si>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</si>
  <si>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</si>
  <si>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</si>
  <si>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</si>
  <si>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</si>
  <si>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</si>
  <si>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</si>
  <si>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</si>
  <si>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</si>
  <si>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</si>
  <si>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</si>
  <si>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</si>
  <si>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</si>
  <si>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</si>
  <si>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</si>
  <si>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</si>
  <si>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</si>
  <si>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</si>
  <si>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</si>
  <si>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</si>
  <si>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</si>
  <si>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</si>
  <si>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</si>
  <si>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</si>
  <si>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</si>
  <si>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</si>
  <si>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</si>
  <si>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</si>
  <si>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</si>
  <si>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</si>
  <si>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</si>
  <si>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</si>
  <si>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</si>
  <si>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</si>
  <si>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</si>
  <si>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</si>
  <si>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</si>
  <si>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</si>
  <si>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</si>
  <si>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</si>
  <si>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</si>
  <si>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</si>
  <si>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</si>
  <si>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</si>
  <si>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</si>
  <si>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</si>
  <si>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</si>
  <si>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</si>
  <si>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</si>
  <si>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</si>
  <si>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</si>
  <si>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</si>
  <si>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</si>
  <si>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</si>
  <si>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</si>
  <si>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</si>
  <si>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</si>
  <si>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</si>
  <si>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</si>
  <si>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</si>
  <si>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</si>
  <si>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</si>
  <si>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</si>
  <si>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</si>
  <si>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</si>
  <si>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</si>
  <si>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</si>
  <si>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</si>
  <si>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</si>
  <si>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</si>
  <si>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</si>
  <si>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</si>
  <si>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</si>
  <si>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</si>
  <si>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</si>
  <si>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</si>
  <si>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</si>
  <si>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</si>
  <si>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</si>
  <si>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</si>
  <si>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</si>
  <si>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</si>
  <si>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</si>
  <si>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</si>
  <si>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</si>
  <si>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</si>
  <si>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</si>
  <si>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</si>
  <si>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</si>
  <si>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</si>
  <si>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</si>
  <si>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</si>
  <si>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</si>
  <si>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</si>
  <si>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</si>
  <si>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</si>
  <si>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</si>
  <si>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</si>
  <si>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</si>
  <si>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</si>
  <si>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</si>
  <si>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</si>
  <si>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</si>
  <si>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</si>
  <si>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</si>
  <si>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</si>
  <si>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</si>
  <si>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</si>
  <si>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</si>
  <si>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</si>
  <si>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</si>
  <si>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</si>
  <si>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</si>
  <si>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</si>
  <si>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</si>
  <si>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</si>
  <si>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</si>
  <si>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</si>
  <si>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</si>
  <si>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</si>
  <si>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</si>
  <si>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</si>
  <si>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</si>
  <si>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</si>
  <si>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</si>
  <si>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</si>
  <si>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</si>
  <si>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</si>
  <si>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</si>
  <si>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</si>
  <si>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</si>
  <si>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</si>
  <si>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</si>
  <si>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</si>
  <si>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</si>
  <si>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</si>
  <si>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</si>
  <si>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</si>
  <si>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</si>
  <si>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</si>
  <si>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</si>
  <si>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</si>
  <si>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</si>
  <si>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</si>
  <si>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</si>
  <si>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</si>
  <si>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</si>
  <si>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</si>
  <si>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</si>
  <si>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</si>
  <si>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</si>
  <si>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</si>
  <si>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</si>
  <si>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</si>
  <si>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</si>
  <si>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</si>
  <si>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</si>
  <si>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</si>
  <si>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</si>
  <si>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</si>
  <si>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</si>
  <si>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</si>
  <si>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</si>
  <si>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</si>
  <si>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</si>
  <si>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</si>
  <si>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</si>
  <si>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</si>
  <si>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</si>
  <si>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</si>
  <si>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</si>
  <si>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</si>
  <si>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</si>
  <si>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</si>
  <si>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</si>
  <si>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</si>
  <si>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</si>
  <si>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</si>
  <si>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</si>
  <si>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</si>
  <si>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</si>
  <si>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</si>
  <si>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</si>
  <si>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</si>
  <si>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</si>
  <si>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</si>
  <si>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</si>
  <si>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</si>
  <si>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</si>
  <si>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</si>
  <si>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</si>
  <si>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</si>
  <si>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</si>
  <si>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</si>
  <si>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</si>
  <si>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</si>
  <si>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</si>
  <si>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</si>
  <si>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</si>
  <si>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</si>
  <si>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</si>
  <si>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</si>
  <si>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</si>
  <si>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</si>
  <si>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</si>
  <si>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</si>
  <si>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</si>
  <si>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</si>
  <si>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</si>
  <si>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</si>
  <si>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</si>
  <si>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</si>
  <si>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</si>
  <si>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</si>
  <si>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</si>
  <si>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</si>
  <si>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</si>
  <si>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</si>
  <si>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</si>
  <si>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</si>
  <si>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</si>
  <si>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</si>
  <si>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</si>
  <si>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</si>
  <si>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</si>
  <si>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</si>
  <si>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</si>
  <si>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</si>
  <si>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</si>
  <si>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</si>
  <si>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</si>
  <si>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</si>
  <si>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</si>
  <si>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</si>
  <si>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</si>
  <si>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</si>
  <si>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</si>
  <si>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</si>
  <si>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</si>
  <si>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</si>
  <si>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</si>
  <si>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</si>
  <si>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</si>
  <si>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</si>
  <si>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</si>
  <si>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</si>
  <si>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</si>
  <si>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</si>
  <si>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</si>
  <si>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</si>
  <si>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</si>
  <si>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</si>
  <si>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</si>
  <si>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</si>
  <si>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</si>
  <si>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</si>
  <si>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</si>
  <si>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</si>
  <si>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</si>
  <si>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</si>
  <si>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</si>
  <si>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</si>
  <si>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</si>
  <si>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</si>
  <si>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</si>
  <si>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</si>
  <si>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</si>
  <si>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</si>
  <si>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</si>
  <si>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</si>
  <si>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</si>
  <si>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</si>
  <si>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</si>
  <si>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</si>
  <si>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</si>
  <si>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</si>
  <si>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</si>
  <si>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</si>
  <si>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</si>
  <si>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</si>
  <si>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</si>
  <si>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</si>
  <si>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</si>
  <si>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</si>
  <si>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</si>
  <si>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</si>
  <si>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</si>
  <si>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</si>
  <si>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</si>
  <si>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</si>
  <si>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</si>
  <si>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</si>
  <si>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</si>
  <si>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</si>
  <si>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</si>
  <si>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</si>
  <si>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</si>
  <si>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</si>
  <si>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</si>
  <si>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</si>
  <si>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</si>
  <si>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</si>
  <si>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</si>
  <si>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</si>
  <si>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</si>
  <si>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</si>
  <si>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</si>
  <si>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</si>
  <si>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</si>
  <si>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</si>
  <si>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</si>
  <si>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</si>
  <si>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</si>
  <si>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</si>
  <si>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</si>
  <si>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</si>
  <si>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</si>
  <si>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</si>
  <si>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</si>
  <si>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</si>
  <si>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</si>
  <si>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</si>
  <si>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</si>
  <si>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</si>
  <si>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</si>
  <si>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</si>
  <si>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</si>
  <si>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</si>
  <si>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</si>
  <si>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</si>
  <si>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</si>
  <si>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</si>
  <si>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</si>
  <si>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</si>
  <si>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</si>
  <si>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</si>
  <si>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</si>
  <si>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</si>
  <si>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</si>
  <si>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</si>
  <si>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</si>
  <si>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</si>
  <si>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</si>
  <si>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</si>
  <si>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</si>
  <si>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</si>
  <si>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</si>
  <si>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</si>
  <si>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</si>
  <si>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</si>
  <si>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</si>
  <si>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</si>
  <si>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</si>
  <si>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</si>
  <si>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</si>
  <si>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</si>
  <si>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</si>
  <si>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</si>
  <si>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</si>
  <si>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</si>
  <si>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</si>
  <si>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</si>
  <si>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</si>
  <si>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</si>
  <si>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</si>
  <si>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</si>
  <si>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</si>
  <si>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</si>
  <si>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</si>
  <si>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</si>
  <si>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</si>
  <si>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</si>
  <si>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</si>
  <si>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</si>
  <si>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</si>
  <si>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</si>
  <si>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</si>
  <si>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</si>
  <si>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</si>
  <si>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</si>
  <si>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</si>
  <si>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</si>
  <si>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</si>
  <si>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</si>
  <si>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</si>
  <si>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</si>
  <si>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</si>
  <si>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</si>
  <si>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</si>
  <si>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</si>
  <si>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</si>
  <si>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</si>
  <si>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</si>
  <si>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</si>
  <si>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</si>
  <si>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</si>
  <si>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</si>
  <si>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</si>
  <si>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</si>
  <si>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</si>
  <si>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</si>
  <si>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</si>
  <si>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</si>
  <si>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</si>
  <si>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</si>
  <si>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</si>
  <si>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</si>
  <si>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</si>
  <si>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</si>
  <si>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</si>
  <si>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</si>
  <si>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</si>
  <si>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</si>
  <si>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</si>
  <si>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</si>
  <si>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</si>
  <si>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</si>
  <si>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</si>
  <si>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</si>
  <si>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</si>
  <si>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</si>
  <si>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</si>
  <si>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</si>
  <si>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</si>
  <si>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</si>
  <si>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</si>
  <si>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</si>
  <si>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</si>
  <si>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</si>
  <si>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</si>
  <si>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</si>
  <si>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</si>
  <si>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</si>
  <si>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</si>
  <si>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</si>
  <si>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</si>
  <si>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</si>
  <si>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</si>
  <si>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</si>
  <si>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</si>
  <si>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</si>
  <si>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</si>
  <si>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</si>
  <si>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</si>
  <si>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</si>
  <si>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</si>
  <si>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</si>
  <si>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</si>
  <si>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</si>
  <si>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</si>
  <si>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</si>
  <si>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</si>
  <si>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</si>
  <si>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</si>
  <si>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</si>
  <si>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</si>
  <si>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</si>
  <si>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</si>
  <si>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</si>
  <si>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</si>
  <si>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</si>
  <si>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</si>
  <si>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</si>
  <si>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</si>
  <si>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</si>
  <si>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</si>
  <si>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</si>
  <si>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</si>
  <si>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</si>
  <si>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</si>
  <si>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</si>
  <si>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</si>
  <si>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</si>
  <si>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</si>
  <si>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</si>
  <si>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</si>
  <si>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</si>
  <si>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</si>
  <si>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</si>
  <si>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</si>
  <si>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</si>
  <si>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</si>
  <si>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</si>
  <si>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</si>
  <si>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</si>
  <si>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</si>
  <si>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</si>
  <si>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</si>
  <si>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</si>
  <si>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</si>
  <si>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</si>
  <si>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</si>
  <si>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</si>
  <si>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</si>
  <si>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</si>
  <si>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</si>
  <si>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</si>
  <si>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</si>
  <si>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</si>
  <si>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</si>
  <si>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</si>
  <si>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</si>
  <si>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</si>
  <si>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</si>
  <si>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</si>
  <si>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</si>
  <si>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</si>
  <si>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</si>
  <si>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</si>
  <si>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</si>
  <si>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</si>
  <si>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</si>
  <si>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</si>
  <si>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</si>
  <si>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</si>
  <si>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</si>
  <si>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</si>
  <si>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</si>
  <si>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</si>
  <si>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</si>
  <si>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</si>
  <si>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</si>
  <si>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</si>
  <si>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</si>
  <si>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</si>
  <si>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</si>
  <si>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</si>
  <si>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</si>
  <si>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</si>
  <si>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</si>
  <si>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</si>
  <si>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</si>
  <si>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</si>
  <si>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</si>
  <si>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</si>
  <si>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</si>
  <si>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</si>
  <si>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</si>
  <si>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</si>
  <si>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</si>
  <si>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</si>
  <si>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</si>
  <si>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</si>
  <si>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</si>
  <si>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</si>
  <si>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</si>
  <si>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</si>
  <si>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</si>
  <si>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</si>
  <si>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</si>
  <si>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</si>
  <si>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</si>
  <si>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</si>
  <si>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</si>
  <si>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</si>
  <si>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</si>
  <si>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</si>
  <si>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</si>
  <si>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VHM</t>
  </si>
  <si>
    <t>VINHOMES JSC</t>
  </si>
  <si>
    <t>VN000000VHM0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</si>
  <si>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</si>
  <si>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</si>
  <si>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</si>
  <si>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</si>
  <si>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</si>
  <si>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</si>
  <si>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</si>
  <si>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</si>
  <si>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</si>
  <si>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</si>
  <si>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</si>
  <si>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</si>
  <si>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</si>
  <si>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</si>
  <si>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</si>
  <si>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</si>
  <si>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</si>
  <si>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</si>
  <si>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</si>
  <si>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</si>
  <si>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</si>
  <si>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</si>
  <si>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</si>
  <si>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</si>
  <si>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</si>
  <si>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</si>
  <si>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</si>
  <si>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</si>
  <si>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</si>
  <si>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</si>
  <si>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</si>
  <si>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</si>
  <si>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</si>
  <si>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</si>
  <si>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</si>
  <si>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</si>
  <si>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</si>
  <si>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</si>
  <si>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</si>
  <si>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</si>
  <si>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</si>
  <si>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</si>
  <si>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</si>
  <si>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</si>
  <si>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</si>
  <si>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</si>
  <si>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</si>
  <si>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</si>
  <si>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</si>
  <si>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</si>
  <si>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</si>
  <si>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</si>
  <si>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</si>
  <si>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</si>
  <si>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</si>
  <si>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</si>
  <si>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</si>
  <si>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</si>
  <si>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</si>
  <si>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</si>
  <si>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</si>
  <si>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</si>
  <si>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</si>
  <si>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</si>
  <si>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</si>
  <si>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</si>
  <si>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</si>
  <si>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</si>
  <si>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</si>
  <si>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</si>
  <si>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</si>
  <si>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</si>
  <si>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</si>
  <si>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</si>
  <si>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</si>
  <si>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</si>
  <si>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</si>
  <si>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</si>
  <si>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</si>
  <si>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</si>
  <si>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</si>
  <si>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</si>
  <si>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</si>
  <si>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</si>
  <si>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</si>
  <si>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</si>
  <si>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</si>
  <si>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</si>
  <si>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</si>
  <si>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</si>
  <si>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</si>
  <si>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</si>
  <si>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</si>
  <si>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</si>
  <si>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</si>
  <si>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</si>
  <si>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</si>
  <si>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</si>
  <si>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</si>
  <si>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</si>
  <si>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</si>
  <si>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</si>
  <si>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</si>
  <si>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</si>
  <si>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</si>
  <si>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</si>
  <si>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</si>
  <si>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</si>
  <si>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</si>
  <si>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</si>
  <si>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</si>
  <si>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</si>
  <si>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</si>
  <si>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</si>
  <si>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</si>
  <si>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</si>
  <si>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</si>
  <si>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</si>
  <si>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</si>
  <si>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</si>
  <si>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</si>
  <si>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</si>
  <si>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</si>
  <si>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</si>
  <si>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</si>
  <si>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</si>
  <si>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</si>
  <si>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AGRIBANK SECURITIES CORP</t>
  </si>
  <si>
    <t>Acting Trading Manager</t>
  </si>
  <si>
    <t>FY2017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</si>
  <si>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</si>
  <si>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</si>
  <si>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</si>
  <si>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</si>
  <si>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</si>
  <si>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</si>
  <si>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</si>
  <si>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</si>
  <si>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</si>
  <si>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</si>
  <si>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</si>
  <si>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</si>
  <si>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</si>
  <si>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</si>
  <si>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</si>
  <si>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</si>
  <si>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</si>
  <si>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</si>
  <si>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</si>
  <si>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</si>
  <si>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</si>
  <si>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</si>
  <si>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</si>
  <si>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</si>
  <si>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</si>
  <si>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</si>
  <si>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</si>
  <si>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</si>
  <si>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</si>
  <si>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</si>
  <si>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</si>
  <si>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</si>
  <si>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</si>
  <si>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</si>
  <si>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</si>
  <si>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</si>
  <si>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</si>
  <si>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</si>
  <si>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</si>
  <si>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</si>
  <si>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</si>
  <si>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</si>
  <si>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</si>
  <si>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</si>
  <si>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</si>
  <si>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</si>
  <si>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</si>
  <si>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</si>
  <si>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</si>
  <si>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</si>
  <si>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</si>
  <si>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</si>
  <si>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</si>
  <si>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</si>
  <si>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</si>
  <si>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</si>
  <si>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</si>
  <si>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</si>
  <si>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</si>
  <si>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</si>
  <si>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</si>
  <si>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</si>
  <si>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</si>
  <si>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</si>
  <si>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</si>
  <si>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</si>
  <si>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</si>
  <si>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</si>
  <si>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</si>
  <si>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</si>
  <si>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</si>
  <si>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</si>
  <si>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</si>
  <si>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</si>
  <si>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</si>
  <si>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</si>
  <si>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</si>
  <si>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</si>
  <si>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</si>
  <si>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</si>
  <si>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</si>
  <si>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</si>
  <si>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</si>
  <si>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</si>
  <si>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</si>
  <si>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</si>
  <si>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</si>
  <si>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</si>
  <si>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</si>
  <si>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</si>
  <si>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</si>
  <si>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</si>
  <si>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</si>
  <si>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</si>
  <si>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</si>
  <si>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</si>
  <si>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</si>
  <si>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</si>
  <si>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</si>
  <si>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</si>
  <si>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</si>
  <si>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</si>
  <si>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</si>
  <si>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</si>
  <si>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</si>
  <si>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</si>
  <si>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</si>
  <si>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</si>
  <si>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</si>
  <si>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</si>
  <si>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</si>
  <si>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</si>
  <si>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</si>
  <si>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</si>
  <si>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</si>
  <si>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</si>
  <si>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</si>
  <si>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</si>
  <si>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</si>
  <si>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</si>
  <si>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</si>
  <si>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</si>
  <si>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</si>
  <si>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</si>
  <si>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</si>
  <si>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</si>
  <si>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</si>
  <si>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</si>
  <si>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</si>
  <si>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</si>
  <si>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</si>
  <si>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</si>
  <si>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</si>
  <si>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</si>
  <si>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</si>
  <si>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</si>
  <si>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</si>
  <si>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</si>
  <si>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</si>
  <si>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</si>
  <si>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</si>
  <si>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</si>
  <si>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</si>
  <si>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</si>
  <si>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</si>
  <si>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</si>
  <si>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</si>
  <si>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</si>
  <si>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</si>
  <si>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</si>
  <si>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</si>
  <si>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</si>
  <si>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</si>
  <si>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</si>
  <si>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</si>
  <si>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</si>
  <si>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</si>
  <si>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</si>
  <si>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</si>
  <si>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</si>
  <si>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</si>
  <si>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</si>
  <si>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</si>
  <si>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</si>
  <si>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</si>
  <si>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</si>
  <si>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</si>
  <si>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</si>
  <si>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</si>
  <si>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</si>
  <si>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</si>
  <si>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</si>
  <si>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</si>
  <si>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</si>
  <si>
    <t>577 INVESTMENT CORP</t>
  </si>
  <si>
    <t>HOABINH MINERAL JSC</t>
  </si>
  <si>
    <t>TRUONG THANH REAL ESTATE AND CONSTRUCTION JSC</t>
  </si>
  <si>
    <t>MST INVESTMENT JSC</t>
  </si>
  <si>
    <t>32 JSC</t>
  </si>
  <si>
    <t>VN000000A329</t>
  </si>
  <si>
    <t>CFS INVESTMENT &amp; IMPORT EXPORT JSC</t>
  </si>
  <si>
    <t>FLC STONE MINING &amp; INVESTMENT JSC</t>
  </si>
  <si>
    <t>PETROLIMEX GAS CORP - JSC</t>
  </si>
  <si>
    <t>DABACO VIETNAM GROUP JSC</t>
  </si>
  <si>
    <t>ASA JSC/HAI BA TRUNG</t>
  </si>
  <si>
    <t>ASA JSC/CHUONG MY</t>
  </si>
  <si>
    <t>VN000000FLC6</t>
  </si>
  <si>
    <t>KHANG MINH GROUP JSC</t>
  </si>
  <si>
    <t>BINH TRIEU ENGINEERING &amp; CONSTRUCTION JSC</t>
  </si>
  <si>
    <t>DAMAC GLS JSC</t>
  </si>
  <si>
    <t>AAT</t>
  </si>
  <si>
    <t>#N/A Invalid Security</t>
  </si>
  <si>
    <t>#N/A INVALID SECURITY</t>
  </si>
  <si>
    <t>ABS</t>
  </si>
  <si>
    <t>ASG</t>
  </si>
  <si>
    <t>ICT</t>
  </si>
  <si>
    <t>TTE</t>
  </si>
  <si>
    <t>TRUONG THINH ENERGY INVESTMENT JSC</t>
  </si>
  <si>
    <t>VN000000TTE6</t>
  </si>
  <si>
    <t>FUESSV50</t>
  </si>
  <si>
    <t>SSIAM VNX50 ETF</t>
  </si>
  <si>
    <t>VN0FUESSV504</t>
  </si>
  <si>
    <t>E1VFVN30</t>
  </si>
  <si>
    <t>VFMVN30 ETF FUND</t>
  </si>
  <si>
    <t>VN0E1VFVN306</t>
  </si>
  <si>
    <t>FUCTVGF2</t>
  </si>
  <si>
    <t>THIEN VIET GROWTH FUND 2</t>
  </si>
  <si>
    <t>VN0FUCTVGF21</t>
  </si>
  <si>
    <t>GAB</t>
  </si>
  <si>
    <t>GLOBAL ASSET BUSINESS JSC</t>
  </si>
  <si>
    <t>VN000000GAB9</t>
  </si>
  <si>
    <t>HTN</t>
  </si>
  <si>
    <t>HUNG THINH INCONS JSC</t>
  </si>
  <si>
    <t>VN000000HTN2</t>
  </si>
  <si>
    <t>HVH</t>
  </si>
  <si>
    <t>HVC INVESTMENT AND TECHNOLOGY JSC</t>
  </si>
  <si>
    <t>VN000000HVH0</t>
  </si>
  <si>
    <t>ILB</t>
  </si>
  <si>
    <t>ICD TAN CANG LONG BINH JSC</t>
  </si>
  <si>
    <t>VN000000ILB2</t>
  </si>
  <si>
    <t>PAS</t>
  </si>
  <si>
    <t>MSH</t>
  </si>
  <si>
    <t>SONG HONG GARMENT JSC</t>
  </si>
  <si>
    <t>VN000000MSH6</t>
  </si>
  <si>
    <t>SZC</t>
  </si>
  <si>
    <t>SONADEZI CHAU DUC SHAREHOLDING CO</t>
  </si>
  <si>
    <t>VN000000SZC9</t>
  </si>
  <si>
    <t>SLD</t>
  </si>
  <si>
    <t>FUCVREIT</t>
  </si>
  <si>
    <t>TECHCOM VIETNAM REIT FUND</t>
  </si>
  <si>
    <t>VN0FUCVREIT6</t>
  </si>
  <si>
    <t>TN1</t>
  </si>
  <si>
    <t>CTCP TNS HOLDINGS</t>
  </si>
  <si>
    <t>VN000000TN14</t>
  </si>
  <si>
    <t>HUB</t>
  </si>
  <si>
    <t>THUA THIEN HUE CONSTRUCTION JSC</t>
  </si>
  <si>
    <t>VN000000HUB5</t>
  </si>
  <si>
    <t>FUCTVGF1</t>
  </si>
  <si>
    <t>TVAM GROWTH FUND</t>
  </si>
  <si>
    <t>VN0FUCTVGF13</t>
  </si>
  <si>
    <t>AAV</t>
  </si>
  <si>
    <t>VIET TIEN SON REAL ESTATE HOLDING CO</t>
  </si>
  <si>
    <t>VN000000AAV0</t>
  </si>
  <si>
    <t>ACB</t>
  </si>
  <si>
    <t>ASIA COMMERCIAL BANK JSC</t>
  </si>
  <si>
    <t>VN000000ACB8</t>
  </si>
  <si>
    <t>ACM</t>
  </si>
  <si>
    <t>A CUONG MINERAL GROUP JSC</t>
  </si>
  <si>
    <t>VN000000ACM5</t>
  </si>
  <si>
    <t>PHN</t>
  </si>
  <si>
    <t>HANOI BATTERY JSC</t>
  </si>
  <si>
    <t>VN000000PHN0</t>
  </si>
  <si>
    <t>DDG</t>
  </si>
  <si>
    <t>INDOCHINE IMPORT EXPORT INVESTMENT INDUSTRIAL JSC</t>
  </si>
  <si>
    <t>VN000000DDG9</t>
  </si>
  <si>
    <t>PGN</t>
  </si>
  <si>
    <t>PLASTIC ADDITIVES JSC</t>
  </si>
  <si>
    <t>VN000000PGN2</t>
  </si>
  <si>
    <t>PXK</t>
  </si>
  <si>
    <t>SVJ</t>
  </si>
  <si>
    <t>SHE</t>
  </si>
  <si>
    <t>SON HA DEVELOPMENT OF RENEWABLE ENERGY JSC</t>
  </si>
  <si>
    <t>VN000000SHE3</t>
  </si>
  <si>
    <t>NTH</t>
  </si>
  <si>
    <t>NUOC TRONG HYDRO-POWER JSC</t>
  </si>
  <si>
    <t>VN000000NTH2</t>
  </si>
  <si>
    <t>TTL</t>
  </si>
  <si>
    <t>THANG LONG JSC</t>
  </si>
  <si>
    <t>VN000000TTL1</t>
  </si>
  <si>
    <t>TAR</t>
  </si>
  <si>
    <t>TRUNG AN HI-TECH FARMING JSC</t>
  </si>
  <si>
    <t>VN000000TAR8</t>
  </si>
  <si>
    <t>VHE</t>
  </si>
  <si>
    <t>VIETNAM HERBS &amp; FOODS JSC</t>
  </si>
  <si>
    <t>VN000000VHE7</t>
  </si>
  <si>
    <t>ABG</t>
  </si>
  <si>
    <t>AGC</t>
  </si>
  <si>
    <t>AN GIANG COFFEE JSC</t>
  </si>
  <si>
    <t>VN000000AGC7</t>
  </si>
  <si>
    <t>CAF</t>
  </si>
  <si>
    <t>ALP</t>
  </si>
  <si>
    <t>ALPHANAM INVESTMENT JSC</t>
  </si>
  <si>
    <t>VN000000ALP9</t>
  </si>
  <si>
    <t>AQN</t>
  </si>
  <si>
    <t>28 QUANG NGAI JSC</t>
  </si>
  <si>
    <t>VN000000AQN3</t>
  </si>
  <si>
    <t>ATD</t>
  </si>
  <si>
    <t>28 DANANG JSC</t>
  </si>
  <si>
    <t>VN000000ATD8</t>
  </si>
  <si>
    <t>BAM</t>
  </si>
  <si>
    <t>BAC A MINERAL &amp; METALLURGY JSC</t>
  </si>
  <si>
    <t>VN000000BAM7</t>
  </si>
  <si>
    <t>BAS</t>
  </si>
  <si>
    <t>BASA JSC</t>
  </si>
  <si>
    <t>VN000000BAS4</t>
  </si>
  <si>
    <t>CBC</t>
  </si>
  <si>
    <t>BBL</t>
  </si>
  <si>
    <t>HVB</t>
  </si>
  <si>
    <t>DTB</t>
  </si>
  <si>
    <t>BAO LOC CITY URBAN PROJECTS JSC</t>
  </si>
  <si>
    <t>VN000000DTB6</t>
  </si>
  <si>
    <t>BLU</t>
  </si>
  <si>
    <t>BAC LIEU URBAN SERVICE CENTER</t>
  </si>
  <si>
    <t>VN000000BLU7</t>
  </si>
  <si>
    <t>BM9</t>
  </si>
  <si>
    <t>319 SOUTHERN INVESTMENT CONSTRUCTION JSC</t>
  </si>
  <si>
    <t>VN000000BM98</t>
  </si>
  <si>
    <t>BMG</t>
  </si>
  <si>
    <t>BINH MINH GARMENT JSC</t>
  </si>
  <si>
    <t>VN000000BMG4</t>
  </si>
  <si>
    <t>BNW</t>
  </si>
  <si>
    <t>BAC NINH CLEAN WATER JSC</t>
  </si>
  <si>
    <t>VN000000BNW9</t>
  </si>
  <si>
    <t>BOT</t>
  </si>
  <si>
    <t>THAI HA BRIDGE BOT JSC</t>
  </si>
  <si>
    <t>VN000000BOT3</t>
  </si>
  <si>
    <t>CT5</t>
  </si>
  <si>
    <t>MT9</t>
  </si>
  <si>
    <t>CFV</t>
  </si>
  <si>
    <t>THANG LOI COFFEE ONE MEMBER LTD CO</t>
  </si>
  <si>
    <t>VN000000CFV5</t>
  </si>
  <si>
    <t>C4G</t>
  </si>
  <si>
    <t>CIENCO4 GROUP JSC</t>
  </si>
  <si>
    <t>VN000000C4G0</t>
  </si>
  <si>
    <t>CK8</t>
  </si>
  <si>
    <t>TVH</t>
  </si>
  <si>
    <t>CONSTRUCTION CONSULTATION JSC FOR MARITIME BUILDING</t>
  </si>
  <si>
    <t>VN000000TVH5</t>
  </si>
  <si>
    <t>CMD</t>
  </si>
  <si>
    <t>CONSTRUCTION MATERIALS &amp; INTERIOR DECORATION CO</t>
  </si>
  <si>
    <t>VN000000CMD9</t>
  </si>
  <si>
    <t>CAM</t>
  </si>
  <si>
    <t>CA MAU URBAN ENVIRONMENT LTD CO</t>
  </si>
  <si>
    <t>VN000000CAM5</t>
  </si>
  <si>
    <t>CPW</t>
  </si>
  <si>
    <t>COMMUNICATIONS &amp; PUBLIC WORKS JSC</t>
  </si>
  <si>
    <t>VN000000CPW2</t>
  </si>
  <si>
    <t>DCG</t>
  </si>
  <si>
    <t>DAPCAU GARMENT CORP JSC</t>
  </si>
  <si>
    <t>VN000000DCG1</t>
  </si>
  <si>
    <t>MDN</t>
  </si>
  <si>
    <t>DONG NAI GARMENT CORP</t>
  </si>
  <si>
    <t>VN000000MDN6</t>
  </si>
  <si>
    <t>DUS</t>
  </si>
  <si>
    <t>DTF</t>
  </si>
  <si>
    <t>DWS</t>
  </si>
  <si>
    <t>DONG THAP WATER SUPPLY &amp; URBAN ENVIRONMENT JSC</t>
  </si>
  <si>
    <t>VN000000DWS4</t>
  </si>
  <si>
    <t>MEG</t>
  </si>
  <si>
    <t>MEGRAM JSC</t>
  </si>
  <si>
    <t>VN000000MEG8</t>
  </si>
  <si>
    <t>E29</t>
  </si>
  <si>
    <t>ESL</t>
  </si>
  <si>
    <t>FOC</t>
  </si>
  <si>
    <t>FPT ONLINE JSC</t>
  </si>
  <si>
    <t>VN000000FOC0</t>
  </si>
  <si>
    <t>GCD</t>
  </si>
  <si>
    <t>GID</t>
  </si>
  <si>
    <t>GLC</t>
  </si>
  <si>
    <t>LAO CAI GOLD JSC</t>
  </si>
  <si>
    <t>VN000000GLC4</t>
  </si>
  <si>
    <t>HC1</t>
  </si>
  <si>
    <t>HD6</t>
  </si>
  <si>
    <t>HD3</t>
  </si>
  <si>
    <t>MHDI 3 HOUSING &amp; URBAN DEVELOPMENT INVESTMENT JSC</t>
  </si>
  <si>
    <t>VN000000HD36</t>
  </si>
  <si>
    <t>BXT</t>
  </si>
  <si>
    <t>VN000000BXT4</t>
  </si>
  <si>
    <t>BKH</t>
  </si>
  <si>
    <t>HANOI CONFECTIONERY JSC</t>
  </si>
  <si>
    <t>VN000000BKH6</t>
  </si>
  <si>
    <t>HNC</t>
  </si>
  <si>
    <t>HT9</t>
  </si>
  <si>
    <t>HTS</t>
  </si>
  <si>
    <t>HD8</t>
  </si>
  <si>
    <t>HOUSING &amp; URBAN DEVELOPMENT INVESTMENT JSC</t>
  </si>
  <si>
    <t>VN000000HD85</t>
  </si>
  <si>
    <t>MHY</t>
  </si>
  <si>
    <t>HUNG YEN URBAN ENVIRONMENT &amp; PUBLIC WORKS CO LTD</t>
  </si>
  <si>
    <t>VN000000MHY4</t>
  </si>
  <si>
    <t>I40</t>
  </si>
  <si>
    <t>INVESTMENT AND CONSTRUCTION JSC NO 40</t>
  </si>
  <si>
    <t>VN000000I405</t>
  </si>
  <si>
    <t>IBD</t>
  </si>
  <si>
    <t>BINH DUONG GENERAL PRINTING JSC</t>
  </si>
  <si>
    <t>VN000000IBD9</t>
  </si>
  <si>
    <t>IPH</t>
  </si>
  <si>
    <t>PRINT AND STATISTICAL FORM PUBLISHMENT CO LTD</t>
  </si>
  <si>
    <t>VN000000IPH0</t>
  </si>
  <si>
    <t>JSC</t>
  </si>
  <si>
    <t>HANOI CIVIL CONSTRUCTION AND INVESTMENT JSC</t>
  </si>
  <si>
    <t>VN000000JSC3</t>
  </si>
  <si>
    <t>KSA</t>
  </si>
  <si>
    <t>BINH THUAN MINERAL INDUSTRY JSC</t>
  </si>
  <si>
    <t>VN000000KSA5</t>
  </si>
  <si>
    <t>KSS</t>
  </si>
  <si>
    <t>NARI HAMICO MINERALS JSC</t>
  </si>
  <si>
    <t>VN000000KSS7</t>
  </si>
  <si>
    <t>LNC</t>
  </si>
  <si>
    <t>LENINH JSC</t>
  </si>
  <si>
    <t>VN000000LNC0</t>
  </si>
  <si>
    <t>MFS</t>
  </si>
  <si>
    <t>MOBIFONE TECHNICAL SERVICES JSC</t>
  </si>
  <si>
    <t>VN000000MFS0</t>
  </si>
  <si>
    <t>DMH</t>
  </si>
  <si>
    <t>MLN</t>
  </si>
  <si>
    <t>MAI LINH NORTH JSC</t>
  </si>
  <si>
    <t>VN000000MLN9</t>
  </si>
  <si>
    <t>MMC</t>
  </si>
  <si>
    <t>MANGANESE MINERAL JSC</t>
  </si>
  <si>
    <t>VN000000MMC0</t>
  </si>
  <si>
    <t>NTF</t>
  </si>
  <si>
    <t>NGHE AN PHARMACEUTICAL MEDICAL MATERICAL AND EQUIPMENT JSC</t>
  </si>
  <si>
    <t>VN000000NTF6</t>
  </si>
  <si>
    <t>NDW</t>
  </si>
  <si>
    <t>NAM DINH WATER SUPPLY JSC</t>
  </si>
  <si>
    <t>VN000000NDW5</t>
  </si>
  <si>
    <t>TOW</t>
  </si>
  <si>
    <t>TRANOC-OMON WATER SUPPLY JSC</t>
  </si>
  <si>
    <t>VN000000TOW9</t>
  </si>
  <si>
    <t>SOV</t>
  </si>
  <si>
    <t>SAIGON OPTICAL CO</t>
  </si>
  <si>
    <t>VN000000SOV3</t>
  </si>
  <si>
    <t>CSI</t>
  </si>
  <si>
    <t>VIETNAM CONSTRUCTION SECURITIES JSC</t>
  </si>
  <si>
    <t>VN000000CSI5</t>
  </si>
  <si>
    <t>PDT</t>
  </si>
  <si>
    <t>DONG THAP PETROLEUM TRADING IMPORT EXPORT CO LTD</t>
  </si>
  <si>
    <t>VN000000PDT6</t>
  </si>
  <si>
    <t>PHS</t>
  </si>
  <si>
    <t>PHU HUNG SECURITIES CORP</t>
  </si>
  <si>
    <t>VN000000PHS9</t>
  </si>
  <si>
    <t>PMW</t>
  </si>
  <si>
    <t>PHU MY WATER SUPPLY JSC</t>
  </si>
  <si>
    <t>VN000000PMW1</t>
  </si>
  <si>
    <t>PNP</t>
  </si>
  <si>
    <t>PHU HUU - NEWPORT CORP</t>
  </si>
  <si>
    <t>VN000000PNP3</t>
  </si>
  <si>
    <t>PBT</t>
  </si>
  <si>
    <t>PETRO VIETNAM BUILDING &amp; COMMERCIAL JSC</t>
  </si>
  <si>
    <t>VN000000PBT0</t>
  </si>
  <si>
    <t>PWA</t>
  </si>
  <si>
    <t>PETROWACO PROPERTY JSC</t>
  </si>
  <si>
    <t>VN000000PWA6</t>
  </si>
  <si>
    <t>CQN</t>
  </si>
  <si>
    <t>PQN</t>
  </si>
  <si>
    <t>PTSC QUANG NGAI JSC</t>
  </si>
  <si>
    <t>VN000000PQN1</t>
  </si>
  <si>
    <t>REN</t>
  </si>
  <si>
    <t>TBR</t>
  </si>
  <si>
    <t>TAN BINH REAL ESTATE JSC</t>
  </si>
  <si>
    <t>RVN</t>
  </si>
  <si>
    <t>APT</t>
  </si>
  <si>
    <t>SAIGON AQUATIC PRODUCT TRADING JSC</t>
  </si>
  <si>
    <t>VN000000APT2</t>
  </si>
  <si>
    <t>SST</t>
  </si>
  <si>
    <t>SAI GON BEER SONG TIEN TRADING JSC</t>
  </si>
  <si>
    <t>VN000000SST8</t>
  </si>
  <si>
    <t>SIP</t>
  </si>
  <si>
    <t>SAIGON VRG INVESTMENT HOLDING CORP</t>
  </si>
  <si>
    <t>VN000000SIP7</t>
  </si>
  <si>
    <t>SIG</t>
  </si>
  <si>
    <t>NSL</t>
  </si>
  <si>
    <t>SON LA WATER SUPPLY JSC</t>
  </si>
  <si>
    <t>VN000000NSL6</t>
  </si>
  <si>
    <t>DNB</t>
  </si>
  <si>
    <t>BOOK AND EDUCATIONAL EQUIPMENT OF DAK NONG CO LTD</t>
  </si>
  <si>
    <t>VN000000DNB9</t>
  </si>
  <si>
    <t>TAG</t>
  </si>
  <si>
    <t>TRAN ANH DIGITAL WORLD JSC</t>
  </si>
  <si>
    <t>VN000000TAG1</t>
  </si>
  <si>
    <t>TDP</t>
  </si>
  <si>
    <t>THUAN DUC JSC</t>
  </si>
  <si>
    <t>VN000000TDP6</t>
  </si>
  <si>
    <t>THO</t>
  </si>
  <si>
    <t>TAN</t>
  </si>
  <si>
    <t>THUAN AN COFFEE CO LTD</t>
  </si>
  <si>
    <t>VN000000TAN7</t>
  </si>
  <si>
    <t>TID</t>
  </si>
  <si>
    <t>TIN NGHIA CORP</t>
  </si>
  <si>
    <t>VN000000TID1</t>
  </si>
  <si>
    <t>TLI</t>
  </si>
  <si>
    <t>THANG LOI INTERNATIONAL GARMENT JSC</t>
  </si>
  <si>
    <t>VN000000TLI4</t>
  </si>
  <si>
    <t>TQW</t>
  </si>
  <si>
    <t>TUYEN QUANG WATER SUPPLY AND SEWERAGE JSC</t>
  </si>
  <si>
    <t>VN000000TQW4</t>
  </si>
  <si>
    <t>SOC TRANG PUBLIC WORKS JSC</t>
  </si>
  <si>
    <t>VN000000USD8</t>
  </si>
  <si>
    <t>UXC</t>
  </si>
  <si>
    <t>V45</t>
  </si>
  <si>
    <t>SGV</t>
  </si>
  <si>
    <t>VDB</t>
  </si>
  <si>
    <t>DONG BAC TRANSPORT &amp; PROCESSING OF COAL JSC</t>
  </si>
  <si>
    <t>VN000000VDB2</t>
  </si>
  <si>
    <t>VHI</t>
  </si>
  <si>
    <t>VTR</t>
  </si>
  <si>
    <t>VIETNAM TRAVEL &amp; MARKETING TRANSPORTS JSC</t>
  </si>
  <si>
    <t>VN000000VTR4</t>
  </si>
  <si>
    <t>VNN</t>
  </si>
  <si>
    <t>VIETNAMNET INVESTMENT JSC</t>
  </si>
  <si>
    <t>VN000000VNN6</t>
  </si>
  <si>
    <t>ATC</t>
  </si>
  <si>
    <t>VTK</t>
  </si>
  <si>
    <t>VIETTEL CONSULTANT &amp; DESIGN JSC</t>
  </si>
  <si>
    <t>VN000000VTK9</t>
  </si>
  <si>
    <t>VTP</t>
  </si>
  <si>
    <t>VIETTEL POST JOINT STOCK CORP</t>
  </si>
  <si>
    <t>VN000000VTP8</t>
  </si>
  <si>
    <t>VBB</t>
  </si>
  <si>
    <t>VIETNAM THUONG TIN CJSB</t>
  </si>
  <si>
    <t>VN000000VBB6</t>
  </si>
  <si>
    <t>CAB</t>
  </si>
  <si>
    <t>VIETNAM TELEVISION CABLE JSC</t>
  </si>
  <si>
    <t>VN000000CAB8</t>
  </si>
  <si>
    <t>VW1</t>
  </si>
  <si>
    <t>VXP</t>
  </si>
  <si>
    <t>VIETVACO NATIONAL VETERINARY JSC</t>
  </si>
  <si>
    <t>VN000000VXP0</t>
  </si>
  <si>
    <t>XMC</t>
  </si>
  <si>
    <t>XUAN MAI INVESTMENT &amp; CONSTRUCTION CORP</t>
  </si>
  <si>
    <t>VN000000XMC7</t>
  </si>
  <si>
    <t>#N/A Field Not Applicable</t>
  </si>
  <si>
    <t>FY2018</t>
  </si>
  <si>
    <t>TTM2019</t>
  </si>
  <si>
    <t>SONGDA INVESTMENT JSC</t>
  </si>
  <si>
    <t>VN000000SIG6</t>
  </si>
  <si>
    <t>FY18</t>
  </si>
  <si>
    <t>FY19</t>
  </si>
  <si>
    <t>TTM19</t>
  </si>
  <si>
    <t>29 INVESTMENT CONSTRUCTION &amp; ENGINEERING JSC</t>
  </si>
  <si>
    <t>VN000000E297</t>
  </si>
  <si>
    <t>TRANSIMEX CORP</t>
  </si>
  <si>
    <t>TRUONG TIEN GRP JSC</t>
  </si>
  <si>
    <t>MANAGEMENT OF TRAIN &amp; BUS STATION</t>
  </si>
  <si>
    <t>BAU CAN TEA LTD CO</t>
  </si>
  <si>
    <t>VN000000CBC4</t>
  </si>
  <si>
    <t>SAIGON-SONG LAM BEER JSC</t>
  </si>
  <si>
    <t>SONG DA URBAN &amp; INDUSTRIAL ZONE INVESTMENT &amp; DEVELOPMENT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</si>
</sst>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7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164" fontId="4" fillId="4" borderId="0" xfId="1" applyNumberFormat="1" applyFont="1" applyFill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topLeftCell="A7" workbookViewId="0">
      <selection activeCell="B9" sqref="B9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734</v>
      </c>
    </row>
    <row r="2" spans="2:21" x14ac:dyDescent="0.25">
      <c r="J2" s="35"/>
      <c r="K2" s="39" t="s">
        <v>737</v>
      </c>
    </row>
    <row r="3" spans="2:21" x14ac:dyDescent="0.25">
      <c r="J3" s="35"/>
      <c r="K3" s="39" t="s">
        <v>735</v>
      </c>
    </row>
    <row r="4" spans="2:21" ht="14.25" customHeight="1" x14ac:dyDescent="0.25">
      <c r="J4" s="35"/>
      <c r="K4" s="39" t="s">
        <v>736</v>
      </c>
    </row>
    <row r="5" spans="2:21" ht="10.5" customHeight="1" x14ac:dyDescent="0.25"/>
    <row r="6" spans="2:21" ht="14.25" customHeight="1" x14ac:dyDescent="0.3">
      <c r="D6" s="182" t="s">
        <v>739</v>
      </c>
      <c r="E6" s="182"/>
      <c r="F6" s="182"/>
      <c r="G6" s="182"/>
    </row>
    <row r="7" spans="2:21" ht="14.25" customHeight="1" thickBot="1" x14ac:dyDescent="0.3">
      <c r="H7" s="23" t="s">
        <v>702</v>
      </c>
      <c r="I7" s="194">
        <v>43798.346148611112</v>
      </c>
      <c r="J7" s="194"/>
      <c r="K7" s="194"/>
    </row>
    <row r="8" spans="2:21" ht="16.5" thickBot="1" x14ac:dyDescent="0.3">
      <c r="B8" s="126" t="s">
        <v>14</v>
      </c>
      <c r="C8" s="188" t="s">
        <v>16</v>
      </c>
      <c r="D8" s="193"/>
      <c r="E8" s="193"/>
      <c r="F8" s="193"/>
      <c r="G8" s="193"/>
      <c r="H8" s="189"/>
      <c r="I8" s="127" t="s">
        <v>15</v>
      </c>
      <c r="J8" s="188" t="s">
        <v>2</v>
      </c>
      <c r="K8" s="189"/>
    </row>
    <row r="9" spans="2:21" ht="35.25" customHeight="1" thickBot="1" x14ac:dyDescent="0.3">
      <c r="B9" s="95" t="s">
        <v>175</v>
      </c>
      <c r="C9" s="190" t="str">
        <f>VLOOKUP($B$9,FOL!$B:$G,6,0)</f>
        <v>MILITARY COMMERCIAL JOINT STOCK BANK</v>
      </c>
      <c r="D9" s="191"/>
      <c r="E9" s="191"/>
      <c r="F9" s="191"/>
      <c r="G9" s="191"/>
      <c r="H9" s="192"/>
      <c r="I9" s="140" t="str">
        <f>VLOOKUP($B$9,FOL!$B:$D,2,0)</f>
        <v>HOSE</v>
      </c>
      <c r="J9" s="195" t="s">
        <v>668</v>
      </c>
      <c r="K9" s="196"/>
    </row>
    <row r="10" spans="2:21" ht="7.5" customHeight="1" thickBot="1" x14ac:dyDescent="0.3">
      <c r="U10" s="139"/>
    </row>
    <row r="11" spans="2:21" s="22" customFormat="1" ht="18" thickBot="1" x14ac:dyDescent="0.35">
      <c r="B11" s="183" t="s">
        <v>4</v>
      </c>
      <c r="C11" s="184"/>
      <c r="D11" s="184"/>
      <c r="E11" s="185"/>
      <c r="G11" s="183" t="s">
        <v>5</v>
      </c>
      <c r="H11" s="184"/>
      <c r="I11" s="184"/>
      <c r="J11" s="184"/>
      <c r="K11" s="185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699</v>
      </c>
      <c r="C13" s="97" t="s">
        <v>698</v>
      </c>
      <c r="D13" s="147">
        <f>IFERROR(IF($J$9="USD",(VLOOKUP($B$9,'Financial Information'!$B:$AM,3,0)/CURRENCY!$E$1),(VLOOKUP($B$9,'Financial Information'!$B:$AM,3,0))),"-")</f>
        <v>22100</v>
      </c>
      <c r="E13" s="98"/>
      <c r="F13" s="99"/>
      <c r="G13" s="100"/>
      <c r="H13" s="141" t="s">
        <v>4472</v>
      </c>
      <c r="I13" s="141" t="s">
        <v>4996</v>
      </c>
      <c r="J13" s="141" t="s">
        <v>4997</v>
      </c>
      <c r="K13" s="84"/>
      <c r="U13" s="139"/>
    </row>
    <row r="14" spans="2:21" x14ac:dyDescent="0.25">
      <c r="B14" s="100"/>
      <c r="C14" s="101" t="s">
        <v>703</v>
      </c>
      <c r="D14" s="148">
        <f>IFERROR(VLOOKUP($B$9,'Financial Information'!$B:$AO,4,0),"-")</f>
        <v>-3.282276</v>
      </c>
      <c r="E14" s="102"/>
      <c r="F14" s="99"/>
      <c r="G14" s="103" t="s">
        <v>710</v>
      </c>
      <c r="H14" s="86">
        <f>IFERROR(IF($J$9="USD",(VLOOKUP($B$9,'Financial Information'!$B:$AM,15,0)/(CURRENCY!$E$1)),(VLOOKUP($B$9,'Financial Information'!$B:$AM,15,0))),"-")</f>
        <v>0</v>
      </c>
      <c r="I14" s="86">
        <f>IFERROR(IF($J$9="USD",(VLOOKUP($B$9,'Financial Information'!$B:$AM,17,0)/(CURRENCY!$E$1)),(VLOOKUP($B$9,'Financial Information'!$B:$AM,17,0))),"-")</f>
        <v>0</v>
      </c>
      <c r="J14" s="86">
        <f>IFERROR(IF($J$9="USD",(VLOOKUP($B$9,'Financial Information'!$B:$AM,19,0)/(CURRENCY!$E$1)),(VLOOKUP($B$9,'Financial Information'!$B:$AM,19,0))),"-")</f>
        <v>0</v>
      </c>
      <c r="K14" s="87"/>
    </row>
    <row r="15" spans="2:21" x14ac:dyDescent="0.25">
      <c r="B15" s="171"/>
      <c r="C15" s="104" t="s">
        <v>704</v>
      </c>
      <c r="D15" s="148">
        <f>IFERROR(VLOOKUP($B$9,'Financial Information'!$B:$AO,5,0),"-")</f>
        <v>2.2184119999999998</v>
      </c>
      <c r="E15" s="105"/>
      <c r="F15" s="99"/>
      <c r="G15" s="106" t="s">
        <v>6</v>
      </c>
      <c r="H15" s="146" t="str">
        <f>IFERROR(VLOOKUP($B$9,'Financial Information'!$B:$AO,16,0),"-")</f>
        <v>-</v>
      </c>
      <c r="I15" s="146" t="str">
        <f>IFERROR(VLOOKUP($B$9,'Financial Information'!$B:$AO,18,0),"-")</f>
        <v>-</v>
      </c>
      <c r="J15" s="146" t="str">
        <f>IFERROR(VLOOKUP($B$9,'Financial Information'!$B:$AO,20,0),"-")</f>
        <v>-</v>
      </c>
      <c r="K15" s="88"/>
    </row>
    <row r="16" spans="2:21" ht="15.75" thickBot="1" x14ac:dyDescent="0.3">
      <c r="B16" s="107"/>
      <c r="C16" s="108" t="s">
        <v>705</v>
      </c>
      <c r="D16" s="148">
        <f>IFERROR(VLOOKUP($B$9,'Financial Information'!$B:$AO,6,0),"-")</f>
        <v>14.20096</v>
      </c>
      <c r="E16" s="109"/>
      <c r="F16" s="99"/>
      <c r="G16" s="103" t="s">
        <v>711</v>
      </c>
      <c r="H16" s="86">
        <f>IFERROR(IF($J$9="USD",(VLOOKUP($B$9,'Financial Information'!$B:$AM,21,0)/(CURRENCY!$E$1)),(VLOOKUP($B$9,'Financial Information'!$B:$AM,21,0))),"-")</f>
        <v>3490.415</v>
      </c>
      <c r="I16" s="86">
        <f>IFERROR(IF($J$9="USD",(VLOOKUP($B$9,'Financial Information'!$B:$AM,23,0)/(CURRENCY!$E$1)),(VLOOKUP($B$9,'Financial Information'!$B:$AM,23,0))),"-")</f>
        <v>6189.9009999999998</v>
      </c>
      <c r="J16" s="86">
        <f>IFERROR(IF($J$9="USD",(VLOOKUP($B$9,'Financial Information'!$B:$AM,25,0)/(CURRENCY!$E$1)),(VLOOKUP($B$9,'Financial Information'!$B:$AM,25,0))),"-")</f>
        <v>7080.5420000000004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6</v>
      </c>
      <c r="H17" s="146">
        <f>IFERROR(VLOOKUP($B$9,'Financial Information'!$B:$AO,22,0),"-")</f>
        <v>0.21049999999999999</v>
      </c>
      <c r="I17" s="146">
        <f>IFERROR(VLOOKUP($B$9,'Financial Information'!$B:$AO,24,0),"-")</f>
        <v>0.77339999999999998</v>
      </c>
      <c r="J17" s="146">
        <f>IFERROR(VLOOKUP($B$9,'Financial Information'!$B:$AO,26,0),"-")</f>
        <v>0.56189999999999996</v>
      </c>
      <c r="K17" s="88"/>
    </row>
    <row r="18" spans="2:18" ht="16.5" thickBot="1" x14ac:dyDescent="0.3">
      <c r="B18" s="114" t="s">
        <v>7</v>
      </c>
      <c r="C18" s="115" t="s">
        <v>8</v>
      </c>
      <c r="D18" s="115" t="s">
        <v>724</v>
      </c>
      <c r="E18" s="116"/>
      <c r="F18" s="99"/>
      <c r="G18" s="103" t="s">
        <v>13</v>
      </c>
      <c r="H18" s="89">
        <f>IFERROR(IF($J$9="USD",(VLOOKUP($B$9,'Financial Information'!$B:$AM,27,0)/(CURRENCY!$E$1)),(VLOOKUP($B$9,'Financial Information'!$B:$AM,27,0))),"-")</f>
        <v>1796.7211774749001</v>
      </c>
      <c r="I18" s="89">
        <f>IFERROR(IF($J$9="USD",(VLOOKUP($B$9,'Financial Information'!$B:$AM,29,0)/(CURRENCY!$E$1)),(VLOOKUP($B$9,'Financial Information'!$B:$AM,29,0))),"-")</f>
        <v>2672.2721001731002</v>
      </c>
      <c r="J18" s="89">
        <f>IFERROR(IF($J$9="USD",(VLOOKUP($B$9,'Financial Information'!$B:$AM,31,0)/(CURRENCY!$E$1)),(VLOOKUP($B$9,'Financial Information'!$B:$AM,31,0))),"-")</f>
        <v>2994.1055203106998</v>
      </c>
      <c r="K18" s="88"/>
      <c r="R18" s="139"/>
    </row>
    <row r="19" spans="2:18" x14ac:dyDescent="0.25">
      <c r="B19" s="117">
        <f>IFERROR(VLOOKUP($B$9,'Financial Information'!$B:$AO,12,0),"-")</f>
        <v>6.7761019357202699</v>
      </c>
      <c r="C19" s="117">
        <f>IFERROR(VLOOKUP($B$9,'Financial Information'!$B:$AO,13,0),"-")</f>
        <v>1.3027508790355034</v>
      </c>
      <c r="D19" s="117">
        <f>IFERROR(VLOOKUP($B$9,'Financial Information'!$B:$AO,14,0),"-")</f>
        <v>1.092568</v>
      </c>
      <c r="E19" s="98"/>
      <c r="F19" s="118"/>
      <c r="G19" s="113" t="s">
        <v>6</v>
      </c>
      <c r="H19" s="146">
        <f>IFERROR(VLOOKUP($B$9,'Financial Information'!$B:$AO,28,0),"-")</f>
        <v>0.12570000000000001</v>
      </c>
      <c r="I19" s="146">
        <f>IFERROR(VLOOKUP($B$9,'Financial Information'!$B:$AO,30,0),"-")</f>
        <v>0.48699999999999999</v>
      </c>
      <c r="J19" s="146">
        <f>IFERROR(VLOOKUP($B$9,'Financial Information'!$B:$AO,32,0),"-")</f>
        <v>1.44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727</v>
      </c>
      <c r="C22" s="61"/>
      <c r="D22" s="62">
        <f>IFERROR(VLOOKUP($B$9,FOL!$B:$G,3,0),"-")</f>
        <v>20</v>
      </c>
      <c r="E22" s="63"/>
      <c r="G22" s="103" t="s">
        <v>708</v>
      </c>
      <c r="H22" s="121">
        <f>IFERROR(VLOOKUP($B$9,'Financial Information'!$B:$AS,33,0),"-")</f>
        <v>1.2244141700000001E-2</v>
      </c>
      <c r="I22" s="121">
        <f>IFERROR(VLOOKUP($B$9,'Financial Information'!$B:$AS,34,0),"-")</f>
        <v>1.8307821799999999E-2</v>
      </c>
      <c r="J22" s="121">
        <f>IFERROR(VLOOKUP($B$9,'Financial Information'!$B:$AS,35,0),"-")</f>
        <v>1.85740488E-2</v>
      </c>
      <c r="K22" s="88"/>
    </row>
    <row r="23" spans="2:18" x14ac:dyDescent="0.25">
      <c r="B23" s="64"/>
      <c r="C23" s="54" t="s">
        <v>700</v>
      </c>
      <c r="D23" s="65">
        <f>IFERROR(VLOOKUP($B$9,FOL!$B:$G,4,0),"-")</f>
        <v>0</v>
      </c>
      <c r="E23" s="66"/>
      <c r="G23" s="103" t="s">
        <v>709</v>
      </c>
      <c r="H23" s="121">
        <f>IFERROR(VLOOKUP($B$9,'Financial Information'!$B:$AS,36,0),"-")</f>
        <v>0.12423701199999999</v>
      </c>
      <c r="I23" s="121">
        <f>IFERROR(VLOOKUP($B$9,'Financial Information'!$B:$AS,37,0),"-")</f>
        <v>0.1941198069</v>
      </c>
      <c r="J23" s="121">
        <f>IFERROR(VLOOKUP($B$9,'Financial Information'!$B:$AS,38,0),"-")</f>
        <v>0.19927496289999999</v>
      </c>
      <c r="K23" s="88"/>
    </row>
    <row r="24" spans="2:18" x14ac:dyDescent="0.25">
      <c r="B24" s="67"/>
      <c r="C24" s="54" t="s">
        <v>725</v>
      </c>
      <c r="D24" s="68">
        <f>IFERROR(VLOOKUP($B$9,FOL!$B:$G,5,0),"-")</f>
        <v>0</v>
      </c>
      <c r="E24" s="69"/>
      <c r="G24" s="103" t="s">
        <v>721</v>
      </c>
      <c r="H24" s="121">
        <f>IFERROR(VLOOKUP($B$9,'Financial Information'!$B:$AS,39,0),"-")</f>
        <v>0.56737534290000002</v>
      </c>
      <c r="I24" s="121">
        <f>IFERROR(VLOOKUP($B$9,'Financial Information'!$B:$AS,40,0),"-")</f>
        <v>0.55295094639999998</v>
      </c>
      <c r="J24" s="121">
        <f>IFERROR(VLOOKUP($B$9,'Financial Information'!$B:$AS,41,0),"-")</f>
        <v>0.5681013278</v>
      </c>
      <c r="K24" s="88"/>
    </row>
    <row r="25" spans="2:18" x14ac:dyDescent="0.25">
      <c r="B25" s="67"/>
      <c r="C25" s="54"/>
      <c r="D25" s="68"/>
      <c r="E25" s="69"/>
      <c r="G25" s="103" t="s">
        <v>732</v>
      </c>
      <c r="H25" s="121">
        <f>IFERROR(VLOOKUP($B$9,'Financial Information'!$B:$AS,42,0),"-")</f>
        <v>9.6035615484117702</v>
      </c>
      <c r="I25" s="121">
        <f>IFERROR(VLOOKUP($B$9,'Financial Information'!$B:$AS,43,0),"-")</f>
        <v>9.6027146456407007</v>
      </c>
      <c r="J25" s="121">
        <f>IFERROR(VLOOKUP($B$9,'Financial Information'!$B:$AS,44,0),"-")</f>
        <v>9.7286766300398497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6" t="s">
        <v>726</v>
      </c>
      <c r="C28" s="187"/>
      <c r="D28" s="78">
        <f>IFERROR(IF($J$9="USD",(VLOOKUP($B$9,'Financial Information'!$B:$AM,7,0)/(CURRENCY!$E$1*1000000)),(VLOOKUP($B$9,'Financial Information'!$B:$AM,7,0))/1000000),"-")</f>
        <v>51397512.529999994</v>
      </c>
      <c r="E28" s="53"/>
      <c r="G28" s="103" t="s">
        <v>2005</v>
      </c>
      <c r="H28" s="122">
        <f>IFERROR(IF($J$9="USD",(VLOOKUP($B$9,'Financial Information'!$B:$AV,45,0)/CURRENCY!$E$1),VLOOKUP($B$9,'Financial Information'!$B:$AV,45,0)),"-")</f>
        <v>600</v>
      </c>
      <c r="I28" s="122">
        <f>IFERROR(IF($J$9="USD",(VLOOKUP($B$9,'Financial Information'!$B:$AV,46,0)/CURRENCY!$E$1),VLOOKUP($B$9,'Financial Information'!$B:$AV,46,0)),"-")</f>
        <v>600</v>
      </c>
      <c r="J28" s="122">
        <f>IFERROR(IF($J$9="USD",(VLOOKUP($B$9,'Financial Information'!$B:$AV,47,0)/CURRENCY!$E$1),VLOOKUP($B$9,'Financial Information'!$B:$AV,47,0)),"-")</f>
        <v>0</v>
      </c>
      <c r="K28" s="88"/>
    </row>
    <row r="29" spans="2:18" x14ac:dyDescent="0.25">
      <c r="B29" s="67"/>
      <c r="C29" s="54" t="s">
        <v>706</v>
      </c>
      <c r="D29" s="79">
        <f>IFERROR(VLOOKUP($B$9,'Financial Information'!$B:$AO,8,0),"-")</f>
        <v>2325.6790000000001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707</v>
      </c>
      <c r="D30" s="79">
        <f>IFERROR(VLOOKUP($B$9,'Financial Information'!$B:$AO,9,0),"-")</f>
        <v>77.553309999999996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733</v>
      </c>
      <c r="D31" s="80">
        <f>IFERROR(VLOOKUP($B$9,'Financial Information'!$B:$AO,10,0),"-")</f>
        <v>5271656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729</v>
      </c>
      <c r="D32" s="79">
        <f>IFERROR(IF($J$9="USD",(VLOOKUP($B$9,'Financial Information'!$B:$AM,11,0)/(CURRENCY!$E$1*1000)),(VLOOKUP($B$9,'Financial Information'!$B:$AM,11,0))/1000),"-")</f>
        <v>121702800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701</v>
      </c>
    </row>
    <row r="35" spans="2:12" x14ac:dyDescent="0.25">
      <c r="B35" s="136" t="s">
        <v>1992</v>
      </c>
      <c r="C35" s="136"/>
      <c r="D35" s="137"/>
      <c r="E35" s="137"/>
      <c r="F35" s="137"/>
      <c r="G35" s="137"/>
      <c r="H35" s="137"/>
      <c r="I35" s="138"/>
      <c r="J35" s="138"/>
      <c r="K35" s="138" t="s">
        <v>738</v>
      </c>
      <c r="L35" s="38"/>
    </row>
    <row r="36" spans="2:12" x14ac:dyDescent="0.25">
      <c r="B36" s="128" t="s">
        <v>4616</v>
      </c>
      <c r="C36" s="144"/>
      <c r="D36" s="145"/>
      <c r="E36" s="128"/>
      <c r="F36" s="128" t="s">
        <v>4613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4617</v>
      </c>
      <c r="C37" s="144"/>
      <c r="D37" s="145"/>
      <c r="E37" s="131"/>
      <c r="F37" s="131" t="s">
        <v>4471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2006</v>
      </c>
      <c r="C38" s="144"/>
      <c r="D38" s="145"/>
      <c r="E38" s="132"/>
      <c r="F38" s="132" t="s">
        <v>4614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4618</v>
      </c>
      <c r="C39" s="144"/>
      <c r="D39" s="145"/>
      <c r="E39" s="132"/>
      <c r="F39" s="132" t="s">
        <v>4615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disablePrompts="1"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zoomScaleNormal="100" workbookViewId="0">
      <selection activeCell="B2" sqref="B2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4602</v>
      </c>
      <c r="C1" s="175" t="s">
        <v>4597</v>
      </c>
      <c r="D1" s="175" t="s">
        <v>4598</v>
      </c>
      <c r="E1" s="175" t="s">
        <v>4599</v>
      </c>
      <c r="F1" s="175" t="s">
        <v>4600</v>
      </c>
      <c r="G1" s="175" t="s">
        <v>4601</v>
      </c>
      <c r="H1" s="175" t="s">
        <v>697</v>
      </c>
      <c r="I1" s="175" t="s">
        <v>4595</v>
      </c>
    </row>
    <row r="2" spans="1:9" x14ac:dyDescent="0.25">
      <c r="B2" s="172">
        <v>43762</v>
      </c>
      <c r="C2" s="178">
        <v>15350</v>
      </c>
      <c r="D2" s="178">
        <v>15300</v>
      </c>
      <c r="E2" s="178">
        <v>15350</v>
      </c>
      <c r="F2" s="178">
        <v>15290</v>
      </c>
      <c r="G2" s="173">
        <v>15317.083500000001</v>
      </c>
      <c r="H2" s="174">
        <v>23205</v>
      </c>
      <c r="I2" s="173">
        <v>766.71090000000004</v>
      </c>
    </row>
    <row r="3" spans="1:9" x14ac:dyDescent="0.25">
      <c r="B3" s="172">
        <v>43761</v>
      </c>
      <c r="C3" s="178">
        <v>15300</v>
      </c>
      <c r="D3" s="178">
        <v>15230</v>
      </c>
      <c r="E3" s="178">
        <v>15300</v>
      </c>
      <c r="F3" s="178">
        <v>15230</v>
      </c>
      <c r="G3" s="173">
        <v>15244.4714</v>
      </c>
      <c r="H3" s="174">
        <v>23207</v>
      </c>
      <c r="I3" s="173">
        <v>765.73580000000004</v>
      </c>
    </row>
    <row r="4" spans="1:9" x14ac:dyDescent="0.25">
      <c r="B4" s="172">
        <v>43760</v>
      </c>
      <c r="C4" s="174">
        <v>15230</v>
      </c>
      <c r="D4" s="174">
        <v>15260</v>
      </c>
      <c r="E4" s="174">
        <v>15260</v>
      </c>
      <c r="F4" s="174">
        <v>15200</v>
      </c>
      <c r="G4" s="173">
        <v>15216.331200000001</v>
      </c>
      <c r="H4" s="174">
        <v>23206</v>
      </c>
      <c r="I4" s="173">
        <v>765.75350000000003</v>
      </c>
    </row>
    <row r="5" spans="1:9" x14ac:dyDescent="0.25">
      <c r="B5" s="172">
        <v>43759</v>
      </c>
      <c r="C5" s="174">
        <v>15260</v>
      </c>
      <c r="D5" s="174">
        <v>15320</v>
      </c>
      <c r="E5" s="174">
        <v>15320</v>
      </c>
      <c r="F5" s="174">
        <v>15220</v>
      </c>
      <c r="G5" s="173">
        <v>15246.6723</v>
      </c>
      <c r="H5" s="174">
        <v>23204</v>
      </c>
      <c r="I5" s="173">
        <v>766.85299999999995</v>
      </c>
    </row>
    <row r="6" spans="1:9" x14ac:dyDescent="0.25">
      <c r="B6" s="172">
        <v>43756</v>
      </c>
      <c r="C6" s="174">
        <v>15300</v>
      </c>
      <c r="D6" s="174">
        <v>15290</v>
      </c>
      <c r="E6" s="174">
        <v>15350</v>
      </c>
      <c r="F6" s="174">
        <v>15270</v>
      </c>
      <c r="G6" s="173">
        <v>15310.8444</v>
      </c>
      <c r="H6" s="174">
        <v>23204</v>
      </c>
      <c r="I6" s="173">
        <v>765.70799999999997</v>
      </c>
    </row>
    <row r="7" spans="1:9" x14ac:dyDescent="0.25">
      <c r="B7" s="172">
        <v>43755</v>
      </c>
      <c r="C7" s="174">
        <v>15290</v>
      </c>
      <c r="D7" s="174">
        <v>15400</v>
      </c>
      <c r="E7" s="174">
        <v>15400</v>
      </c>
      <c r="F7" s="174">
        <v>15290</v>
      </c>
      <c r="G7" s="173">
        <v>15343.4735</v>
      </c>
      <c r="H7" s="174">
        <v>23207</v>
      </c>
      <c r="I7" s="173">
        <v>765.53750000000002</v>
      </c>
    </row>
    <row r="8" spans="1:9" x14ac:dyDescent="0.25">
      <c r="B8" s="172">
        <v>43754</v>
      </c>
      <c r="C8" s="174">
        <v>15400</v>
      </c>
      <c r="D8" s="174">
        <v>15410</v>
      </c>
      <c r="E8" s="174">
        <v>16230</v>
      </c>
      <c r="F8" s="174">
        <v>15350</v>
      </c>
      <c r="G8" s="173">
        <v>15402.1227</v>
      </c>
      <c r="H8" s="174">
        <v>23204</v>
      </c>
      <c r="I8" s="173">
        <v>764.05250000000001</v>
      </c>
    </row>
    <row r="9" spans="1:9" x14ac:dyDescent="0.25">
      <c r="B9" s="172">
        <v>43753</v>
      </c>
      <c r="C9" s="174">
        <v>15400</v>
      </c>
      <c r="D9" s="174">
        <v>15360</v>
      </c>
      <c r="E9" s="174">
        <v>15400</v>
      </c>
      <c r="F9" s="174">
        <v>15330</v>
      </c>
      <c r="G9" s="173">
        <v>15359.8133</v>
      </c>
      <c r="H9" s="174">
        <v>23201</v>
      </c>
      <c r="I9" s="173">
        <v>762.37959999999998</v>
      </c>
    </row>
    <row r="10" spans="1:9" x14ac:dyDescent="0.25">
      <c r="B10" s="172">
        <v>43752</v>
      </c>
      <c r="C10" s="174">
        <v>15500</v>
      </c>
      <c r="D10" s="174">
        <v>15300</v>
      </c>
      <c r="E10" s="174">
        <v>15500</v>
      </c>
      <c r="F10" s="174">
        <v>15300</v>
      </c>
      <c r="G10" s="173">
        <v>15346.070100000001</v>
      </c>
      <c r="H10" s="174">
        <v>23201</v>
      </c>
      <c r="I10" s="173">
        <v>762.77739999999994</v>
      </c>
    </row>
    <row r="11" spans="1:9" x14ac:dyDescent="0.25">
      <c r="B11" s="172">
        <v>43749</v>
      </c>
      <c r="C11" s="174">
        <v>15300</v>
      </c>
      <c r="D11" s="174">
        <v>15100</v>
      </c>
      <c r="E11" s="174">
        <v>15300</v>
      </c>
      <c r="F11" s="174">
        <v>15100</v>
      </c>
      <c r="G11" s="173">
        <v>15221.3778</v>
      </c>
      <c r="H11" s="174">
        <v>23201</v>
      </c>
      <c r="I11" s="173">
        <v>763.42499999999995</v>
      </c>
    </row>
    <row r="12" spans="1:9" x14ac:dyDescent="0.25">
      <c r="B12" s="172">
        <v>43748</v>
      </c>
      <c r="C12" s="174">
        <v>15230</v>
      </c>
      <c r="D12" s="174">
        <v>15260</v>
      </c>
      <c r="E12" s="174">
        <v>15270</v>
      </c>
      <c r="F12" s="174">
        <v>15200</v>
      </c>
      <c r="G12" s="173">
        <v>15236.9612</v>
      </c>
      <c r="H12" s="174">
        <v>23201</v>
      </c>
      <c r="I12" s="173">
        <v>762.54190000000006</v>
      </c>
    </row>
    <row r="13" spans="1:9" x14ac:dyDescent="0.25">
      <c r="B13" s="172">
        <v>43747</v>
      </c>
      <c r="C13" s="174">
        <v>15230</v>
      </c>
      <c r="D13" s="174">
        <v>15300</v>
      </c>
      <c r="E13" s="174">
        <v>15300</v>
      </c>
      <c r="F13" s="174">
        <v>15200</v>
      </c>
      <c r="G13" s="173">
        <v>15223.2637</v>
      </c>
      <c r="H13" s="174">
        <v>23201</v>
      </c>
      <c r="I13" s="173">
        <v>764.5489</v>
      </c>
    </row>
    <row r="14" spans="1:9" x14ac:dyDescent="0.25">
      <c r="B14" s="172">
        <v>43746</v>
      </c>
      <c r="C14" s="174">
        <v>15200</v>
      </c>
      <c r="D14" s="174">
        <v>15160</v>
      </c>
      <c r="E14" s="174">
        <v>15210</v>
      </c>
      <c r="F14" s="174">
        <v>15110</v>
      </c>
      <c r="G14" s="173">
        <v>15162.035400000001</v>
      </c>
      <c r="H14" s="174">
        <v>23202</v>
      </c>
      <c r="I14" s="173">
        <v>763.05200000000002</v>
      </c>
    </row>
    <row r="15" spans="1:9" x14ac:dyDescent="0.25">
      <c r="B15" s="172">
        <v>43745</v>
      </c>
      <c r="C15" s="174">
        <v>15300</v>
      </c>
      <c r="D15" s="174">
        <v>15220</v>
      </c>
      <c r="E15" s="174">
        <v>15300</v>
      </c>
      <c r="F15" s="174">
        <v>15000</v>
      </c>
      <c r="G15" s="173">
        <v>15171.529500000001</v>
      </c>
      <c r="H15" s="174">
        <v>23202</v>
      </c>
      <c r="I15" s="173">
        <v>761.05820000000006</v>
      </c>
    </row>
    <row r="16" spans="1:9" x14ac:dyDescent="0.25">
      <c r="B16" s="172">
        <v>43742</v>
      </c>
      <c r="C16" s="174">
        <v>15220</v>
      </c>
      <c r="D16" s="174">
        <v>15360</v>
      </c>
      <c r="E16" s="174">
        <v>15360</v>
      </c>
      <c r="F16" s="174">
        <v>15220</v>
      </c>
      <c r="G16" s="173">
        <v>15264.2822</v>
      </c>
      <c r="H16" s="174">
        <v>23203</v>
      </c>
      <c r="I16" s="173">
        <v>762.39089999999999</v>
      </c>
    </row>
    <row r="17" spans="2:9" x14ac:dyDescent="0.25">
      <c r="B17" s="172">
        <v>43741</v>
      </c>
      <c r="C17" s="174">
        <v>15400</v>
      </c>
      <c r="D17" s="174">
        <v>15260</v>
      </c>
      <c r="E17" s="174">
        <v>15400</v>
      </c>
      <c r="F17" s="174">
        <v>15190</v>
      </c>
      <c r="G17" s="173">
        <v>15220.992</v>
      </c>
      <c r="H17" s="174">
        <v>23203</v>
      </c>
      <c r="I17" s="173">
        <v>759.65449999999998</v>
      </c>
    </row>
    <row r="18" spans="2:9" x14ac:dyDescent="0.25">
      <c r="B18" s="172">
        <v>43740</v>
      </c>
      <c r="C18" s="174">
        <v>15280</v>
      </c>
      <c r="D18" s="174">
        <v>15400</v>
      </c>
      <c r="E18" s="174">
        <v>15500</v>
      </c>
      <c r="F18" s="174">
        <v>15280</v>
      </c>
      <c r="G18" s="173">
        <v>15344.637000000001</v>
      </c>
      <c r="H18" s="174">
        <v>23203</v>
      </c>
      <c r="I18" s="173">
        <v>758.11080000000004</v>
      </c>
    </row>
    <row r="19" spans="2:9" x14ac:dyDescent="0.25">
      <c r="B19" s="172">
        <v>43739</v>
      </c>
      <c r="C19" s="174">
        <v>15500</v>
      </c>
      <c r="D19" s="174">
        <v>15460</v>
      </c>
      <c r="E19" s="174">
        <v>15500</v>
      </c>
      <c r="F19" s="174">
        <v>15330</v>
      </c>
      <c r="G19" s="173">
        <v>15392.776900000001</v>
      </c>
      <c r="H19" s="174">
        <v>23203</v>
      </c>
      <c r="I19" s="173">
        <v>757.69069999999999</v>
      </c>
    </row>
    <row r="20" spans="2:9" x14ac:dyDescent="0.25">
      <c r="B20" s="172">
        <v>43738</v>
      </c>
      <c r="C20" s="174">
        <v>15460</v>
      </c>
      <c r="D20" s="174">
        <v>15400</v>
      </c>
      <c r="E20" s="174">
        <v>15470</v>
      </c>
      <c r="F20" s="174">
        <v>15360</v>
      </c>
      <c r="G20" s="173">
        <v>15446.9985</v>
      </c>
      <c r="H20" s="174">
        <v>23203</v>
      </c>
      <c r="I20" s="173">
        <v>758.38789999999995</v>
      </c>
    </row>
    <row r="21" spans="2:9" x14ac:dyDescent="0.25">
      <c r="B21" s="172">
        <v>43735</v>
      </c>
      <c r="C21" s="174">
        <v>15400</v>
      </c>
      <c r="D21" s="174">
        <v>15270</v>
      </c>
      <c r="E21" s="174">
        <v>15400</v>
      </c>
      <c r="F21" s="174">
        <v>15250</v>
      </c>
      <c r="G21" s="173">
        <v>15312.3102</v>
      </c>
      <c r="H21" s="174">
        <v>23201</v>
      </c>
      <c r="I21" s="173">
        <v>757.62819999999999</v>
      </c>
    </row>
    <row r="22" spans="2:9" x14ac:dyDescent="0.25">
      <c r="B22" s="172">
        <v>43734</v>
      </c>
      <c r="C22" s="174">
        <v>15200</v>
      </c>
      <c r="D22" s="174">
        <v>15300</v>
      </c>
      <c r="E22" s="174">
        <v>15500</v>
      </c>
      <c r="F22" s="174">
        <v>15160</v>
      </c>
      <c r="G22" s="173">
        <v>15203.0993</v>
      </c>
      <c r="H22" s="174">
        <v>23201</v>
      </c>
      <c r="I22" s="173">
        <v>757.06460000000004</v>
      </c>
    </row>
    <row r="23" spans="2:9" x14ac:dyDescent="0.25">
      <c r="B23" s="172">
        <v>43733</v>
      </c>
      <c r="C23" s="174">
        <v>15160</v>
      </c>
      <c r="D23" s="174">
        <v>15160</v>
      </c>
      <c r="E23" s="174">
        <v>15190</v>
      </c>
      <c r="F23" s="174">
        <v>15100</v>
      </c>
      <c r="G23" s="173">
        <v>15129.641900000001</v>
      </c>
      <c r="H23" s="174">
        <v>23203</v>
      </c>
      <c r="I23" s="173">
        <v>758.01189999999997</v>
      </c>
    </row>
    <row r="24" spans="2:9" x14ac:dyDescent="0.25">
      <c r="B24" s="172">
        <v>43732</v>
      </c>
      <c r="C24" s="174">
        <v>15160</v>
      </c>
      <c r="D24" s="174">
        <v>15300</v>
      </c>
      <c r="E24" s="174">
        <v>15300</v>
      </c>
      <c r="F24" s="174">
        <v>15110</v>
      </c>
      <c r="G24" s="173">
        <v>15132.1559</v>
      </c>
      <c r="H24" s="174">
        <v>23203</v>
      </c>
      <c r="I24" s="173">
        <v>759.90200000000004</v>
      </c>
    </row>
    <row r="25" spans="2:9" x14ac:dyDescent="0.25">
      <c r="B25" s="172">
        <v>43731</v>
      </c>
      <c r="C25" s="174">
        <v>15220</v>
      </c>
      <c r="D25" s="174">
        <v>15260</v>
      </c>
      <c r="E25" s="174">
        <v>15280</v>
      </c>
      <c r="F25" s="174">
        <v>15220</v>
      </c>
      <c r="G25" s="173">
        <v>15257.6836</v>
      </c>
      <c r="H25" s="174">
        <v>23203</v>
      </c>
      <c r="I25" s="173">
        <v>761.50329999999997</v>
      </c>
    </row>
    <row r="26" spans="2:9" x14ac:dyDescent="0.25">
      <c r="B26" s="172">
        <v>43728</v>
      </c>
      <c r="C26" s="174">
        <v>15260</v>
      </c>
      <c r="D26" s="174">
        <v>15280</v>
      </c>
      <c r="E26" s="174">
        <v>15300</v>
      </c>
      <c r="F26" s="174">
        <v>15220</v>
      </c>
      <c r="G26" s="173">
        <v>15271.739299999999</v>
      </c>
      <c r="H26" s="174">
        <v>23204</v>
      </c>
      <c r="I26" s="173">
        <v>761.4316</v>
      </c>
    </row>
    <row r="27" spans="2:9" x14ac:dyDescent="0.25">
      <c r="B27" s="172">
        <v>43727</v>
      </c>
      <c r="C27" s="174">
        <v>15210</v>
      </c>
      <c r="D27" s="174">
        <v>15150</v>
      </c>
      <c r="E27" s="174">
        <v>15230</v>
      </c>
      <c r="F27" s="174">
        <v>15120</v>
      </c>
      <c r="G27" s="173">
        <v>15164.9373</v>
      </c>
      <c r="H27" s="174">
        <v>23211</v>
      </c>
      <c r="I27" s="173">
        <v>759.90390000000002</v>
      </c>
    </row>
    <row r="28" spans="2:9" x14ac:dyDescent="0.25">
      <c r="B28" s="172">
        <v>43726</v>
      </c>
      <c r="C28" s="174">
        <v>15150</v>
      </c>
      <c r="D28" s="174">
        <v>15120</v>
      </c>
      <c r="E28" s="174">
        <v>15200</v>
      </c>
      <c r="F28" s="174">
        <v>15120</v>
      </c>
      <c r="G28" s="173">
        <v>15173.576499999999</v>
      </c>
      <c r="H28" s="174">
        <v>23211</v>
      </c>
      <c r="I28" s="173">
        <v>759.67539999999997</v>
      </c>
    </row>
    <row r="29" spans="2:9" x14ac:dyDescent="0.25">
      <c r="B29" s="172">
        <v>43725</v>
      </c>
      <c r="C29" s="174">
        <v>15120</v>
      </c>
      <c r="D29" s="174">
        <v>15060</v>
      </c>
      <c r="E29" s="174">
        <v>15200</v>
      </c>
      <c r="F29" s="174">
        <v>15060</v>
      </c>
      <c r="G29" s="173">
        <v>15108.052299999999</v>
      </c>
      <c r="H29" s="174">
        <v>23227</v>
      </c>
      <c r="I29" s="173">
        <v>760.40269999999998</v>
      </c>
    </row>
    <row r="30" spans="2:9" x14ac:dyDescent="0.25">
      <c r="B30" s="172">
        <v>43724</v>
      </c>
      <c r="C30" s="174">
        <v>15060</v>
      </c>
      <c r="D30" s="174">
        <v>15000</v>
      </c>
      <c r="E30" s="174">
        <v>15110</v>
      </c>
      <c r="F30" s="174">
        <v>15000</v>
      </c>
      <c r="G30" s="173">
        <v>15090.090099999999</v>
      </c>
      <c r="H30" s="174">
        <v>23219</v>
      </c>
      <c r="I30" s="173">
        <v>760.56799999999998</v>
      </c>
    </row>
    <row r="31" spans="2:9" x14ac:dyDescent="0.25">
      <c r="B31" s="172">
        <v>43721</v>
      </c>
      <c r="C31" s="174">
        <v>14900</v>
      </c>
      <c r="D31" s="174">
        <v>14850</v>
      </c>
      <c r="E31" s="174">
        <v>14990</v>
      </c>
      <c r="F31" s="174">
        <v>14840</v>
      </c>
      <c r="G31" s="173">
        <v>14850.817800000001</v>
      </c>
      <c r="H31" s="174">
        <v>23215</v>
      </c>
      <c r="I31" s="173">
        <v>761.21870000000001</v>
      </c>
    </row>
    <row r="32" spans="2:9" x14ac:dyDescent="0.25">
      <c r="B32" s="172">
        <v>43720</v>
      </c>
      <c r="C32" s="174">
        <v>14810</v>
      </c>
      <c r="D32" s="174">
        <v>14710</v>
      </c>
      <c r="E32" s="174">
        <v>14810</v>
      </c>
      <c r="F32" s="174">
        <v>14710</v>
      </c>
      <c r="G32" s="173">
        <v>14796.167100000001</v>
      </c>
      <c r="H32" s="174">
        <v>23208</v>
      </c>
      <c r="I32" s="173">
        <v>761.89649999999995</v>
      </c>
    </row>
    <row r="33" spans="2:9" x14ac:dyDescent="0.25">
      <c r="B33" s="172">
        <v>43719</v>
      </c>
      <c r="C33" s="174">
        <v>14700</v>
      </c>
      <c r="D33" s="174">
        <v>14690</v>
      </c>
      <c r="E33" s="174">
        <v>14700</v>
      </c>
      <c r="F33" s="174">
        <v>14620</v>
      </c>
      <c r="G33" s="173">
        <v>14659.224200000001</v>
      </c>
      <c r="H33" s="174">
        <v>23200</v>
      </c>
      <c r="I33" s="173">
        <v>758.61120000000005</v>
      </c>
    </row>
    <row r="34" spans="2:9" x14ac:dyDescent="0.25">
      <c r="B34" s="172">
        <v>43718</v>
      </c>
      <c r="C34" s="174">
        <v>14690</v>
      </c>
      <c r="D34" s="174">
        <v>14760</v>
      </c>
      <c r="E34" s="174">
        <v>14760</v>
      </c>
      <c r="F34" s="174">
        <v>14670</v>
      </c>
      <c r="G34" s="173">
        <v>14710.9226</v>
      </c>
      <c r="H34" s="174">
        <v>23200</v>
      </c>
      <c r="I34" s="173">
        <v>757.75710000000004</v>
      </c>
    </row>
    <row r="35" spans="2:9" x14ac:dyDescent="0.25">
      <c r="B35" s="172">
        <v>43717</v>
      </c>
      <c r="C35" s="174">
        <v>14700</v>
      </c>
      <c r="D35" s="174">
        <v>14740</v>
      </c>
      <c r="E35" s="174">
        <v>14740</v>
      </c>
      <c r="F35" s="174">
        <v>14700</v>
      </c>
      <c r="G35" s="173">
        <v>14701.0293</v>
      </c>
      <c r="H35" s="174">
        <v>23200</v>
      </c>
      <c r="I35" s="173">
        <v>757.29970000000003</v>
      </c>
    </row>
    <row r="36" spans="2:9" x14ac:dyDescent="0.25">
      <c r="B36" s="172">
        <v>43714</v>
      </c>
      <c r="C36" s="174">
        <v>14750</v>
      </c>
      <c r="D36" s="174">
        <v>14790</v>
      </c>
      <c r="E36" s="174">
        <v>14790</v>
      </c>
      <c r="F36" s="174">
        <v>14720</v>
      </c>
      <c r="G36" s="173">
        <v>14741.140799999999</v>
      </c>
      <c r="H36" s="174">
        <v>23197</v>
      </c>
      <c r="I36" s="173">
        <v>756.41890000000001</v>
      </c>
    </row>
    <row r="37" spans="2:9" x14ac:dyDescent="0.25">
      <c r="B37" s="172">
        <v>43713</v>
      </c>
      <c r="C37" s="174">
        <v>14730</v>
      </c>
      <c r="D37" s="174">
        <v>14810</v>
      </c>
      <c r="E37" s="174">
        <v>14810</v>
      </c>
      <c r="F37" s="174">
        <v>14730</v>
      </c>
      <c r="G37" s="173">
        <v>14779.5519</v>
      </c>
      <c r="H37" s="174">
        <v>23200</v>
      </c>
      <c r="I37" s="173">
        <v>756.15570000000002</v>
      </c>
    </row>
    <row r="38" spans="2:9" x14ac:dyDescent="0.25">
      <c r="B38" s="172">
        <v>43712</v>
      </c>
      <c r="C38" s="174">
        <v>14750</v>
      </c>
      <c r="D38" s="174">
        <v>14780</v>
      </c>
      <c r="E38" s="174">
        <v>14790</v>
      </c>
      <c r="F38" s="174">
        <v>14700</v>
      </c>
      <c r="G38" s="173">
        <v>14742.8006</v>
      </c>
      <c r="H38" s="174">
        <v>23198</v>
      </c>
      <c r="I38" s="173">
        <v>759.18790000000001</v>
      </c>
    </row>
    <row r="39" spans="2:9" x14ac:dyDescent="0.25">
      <c r="B39" s="172">
        <v>43711</v>
      </c>
      <c r="C39" s="174">
        <v>14780</v>
      </c>
      <c r="D39" s="174">
        <v>14810</v>
      </c>
      <c r="E39" s="174">
        <v>14880</v>
      </c>
      <c r="F39" s="174">
        <v>14760</v>
      </c>
      <c r="G39" s="173">
        <v>14840.162899999999</v>
      </c>
      <c r="H39" s="174">
        <v>23197</v>
      </c>
      <c r="I39" s="173">
        <v>757.86559999999997</v>
      </c>
    </row>
    <row r="40" spans="2:9" x14ac:dyDescent="0.25">
      <c r="B40" s="172">
        <v>43707</v>
      </c>
      <c r="C40" s="174">
        <v>14880</v>
      </c>
      <c r="D40" s="174">
        <v>14800</v>
      </c>
      <c r="E40" s="174">
        <v>14880</v>
      </c>
      <c r="F40" s="174">
        <v>14800</v>
      </c>
      <c r="G40" s="173">
        <v>14818.7593</v>
      </c>
      <c r="H40" s="174">
        <v>23196</v>
      </c>
      <c r="I40" s="173">
        <v>757.50930000000005</v>
      </c>
    </row>
    <row r="41" spans="2:9" x14ac:dyDescent="0.25">
      <c r="B41" s="172">
        <v>43706</v>
      </c>
      <c r="C41" s="174">
        <v>14730</v>
      </c>
      <c r="D41" s="174">
        <v>14700</v>
      </c>
      <c r="E41" s="174">
        <v>14730</v>
      </c>
      <c r="F41" s="174">
        <v>14680</v>
      </c>
      <c r="G41" s="173">
        <v>14703.908299999999</v>
      </c>
      <c r="H41" s="174">
        <v>23196</v>
      </c>
      <c r="I41" s="173">
        <v>757.53430000000003</v>
      </c>
    </row>
    <row r="42" spans="2:9" x14ac:dyDescent="0.25">
      <c r="B42" s="172">
        <v>43705</v>
      </c>
      <c r="C42" s="174">
        <v>14700</v>
      </c>
      <c r="D42" s="174">
        <v>14820</v>
      </c>
      <c r="E42" s="174">
        <v>14820</v>
      </c>
      <c r="F42" s="174">
        <v>14700</v>
      </c>
      <c r="G42" s="173">
        <v>14725.1808</v>
      </c>
      <c r="H42" s="174">
        <v>23200</v>
      </c>
      <c r="I42" s="173">
        <v>757.30420000000004</v>
      </c>
    </row>
    <row r="43" spans="2:9" x14ac:dyDescent="0.25">
      <c r="B43" s="172">
        <v>43704</v>
      </c>
      <c r="C43" s="174">
        <v>14700</v>
      </c>
      <c r="D43" s="174">
        <v>14850</v>
      </c>
      <c r="E43" s="174">
        <v>14920</v>
      </c>
      <c r="F43" s="174">
        <v>14700</v>
      </c>
      <c r="G43" s="173">
        <v>14888.6129</v>
      </c>
      <c r="H43" s="174">
        <v>23208</v>
      </c>
      <c r="I43" s="173">
        <v>757.68029999999999</v>
      </c>
    </row>
    <row r="44" spans="2:9" x14ac:dyDescent="0.25">
      <c r="B44" s="172">
        <v>43703</v>
      </c>
      <c r="C44" s="174">
        <v>14850</v>
      </c>
      <c r="D44" s="174">
        <v>14800</v>
      </c>
      <c r="E44" s="174">
        <v>14850</v>
      </c>
      <c r="F44" s="174">
        <v>13910</v>
      </c>
      <c r="G44" s="173">
        <v>14747.3244</v>
      </c>
      <c r="H44" s="174">
        <v>23199</v>
      </c>
      <c r="I44" s="173">
        <v>757.62109999999996</v>
      </c>
    </row>
    <row r="45" spans="2:9" x14ac:dyDescent="0.25">
      <c r="B45" s="172">
        <v>43700</v>
      </c>
      <c r="C45" s="174">
        <v>14950</v>
      </c>
      <c r="D45" s="174">
        <v>14940</v>
      </c>
      <c r="E45" s="174">
        <v>14950</v>
      </c>
      <c r="F45" s="174">
        <v>14920</v>
      </c>
      <c r="G45" s="173">
        <v>14924.286400000001</v>
      </c>
      <c r="H45" s="174">
        <v>23203</v>
      </c>
      <c r="I45" s="173">
        <v>758.60619999999994</v>
      </c>
    </row>
    <row r="46" spans="2:9" x14ac:dyDescent="0.25">
      <c r="B46" s="172">
        <v>43699</v>
      </c>
      <c r="C46" s="174">
        <v>14970</v>
      </c>
      <c r="D46" s="174">
        <v>14940</v>
      </c>
      <c r="E46" s="174">
        <v>15000</v>
      </c>
      <c r="F46" s="174">
        <v>14940</v>
      </c>
      <c r="G46" s="173">
        <v>14962.7821</v>
      </c>
      <c r="H46" s="174">
        <v>23201</v>
      </c>
      <c r="I46" s="173">
        <v>757.29449999999997</v>
      </c>
    </row>
    <row r="47" spans="2:9" x14ac:dyDescent="0.25">
      <c r="B47" s="172">
        <v>43698</v>
      </c>
      <c r="C47" s="174">
        <v>14940</v>
      </c>
      <c r="D47" s="174">
        <v>14850</v>
      </c>
      <c r="E47" s="174">
        <v>14960</v>
      </c>
      <c r="F47" s="174">
        <v>14810</v>
      </c>
      <c r="G47" s="173">
        <v>14879.979300000001</v>
      </c>
      <c r="H47" s="174">
        <v>23202</v>
      </c>
      <c r="I47" s="173">
        <v>753.39710000000002</v>
      </c>
    </row>
    <row r="48" spans="2:9" x14ac:dyDescent="0.25">
      <c r="B48" s="172">
        <v>43697</v>
      </c>
      <c r="C48" s="174">
        <v>14850</v>
      </c>
      <c r="D48" s="174">
        <v>14820</v>
      </c>
      <c r="E48" s="174">
        <v>14890</v>
      </c>
      <c r="F48" s="174">
        <v>14820</v>
      </c>
      <c r="G48" s="173">
        <v>14852.8531</v>
      </c>
      <c r="H48" s="174">
        <v>23202</v>
      </c>
      <c r="I48" s="173">
        <v>753.58510000000001</v>
      </c>
    </row>
    <row r="49" spans="2:9" x14ac:dyDescent="0.25">
      <c r="B49" s="172">
        <v>43696</v>
      </c>
      <c r="C49" s="174">
        <v>14850</v>
      </c>
      <c r="D49" s="174">
        <v>14900</v>
      </c>
      <c r="E49" s="174">
        <v>14900</v>
      </c>
      <c r="F49" s="174">
        <v>14830</v>
      </c>
      <c r="G49" s="173">
        <v>14857.0479</v>
      </c>
      <c r="H49" s="174">
        <v>23204</v>
      </c>
      <c r="I49" s="173">
        <v>754.02949999999998</v>
      </c>
    </row>
    <row r="50" spans="2:9" x14ac:dyDescent="0.25">
      <c r="B50" s="172">
        <v>43693</v>
      </c>
      <c r="C50" s="174">
        <v>14860</v>
      </c>
      <c r="D50" s="174">
        <v>14700</v>
      </c>
      <c r="E50" s="174">
        <v>15000</v>
      </c>
      <c r="F50" s="174">
        <v>14700</v>
      </c>
      <c r="G50" s="173">
        <v>14783.9234</v>
      </c>
      <c r="H50" s="174">
        <v>23210</v>
      </c>
      <c r="I50" s="173">
        <v>752.30179999999996</v>
      </c>
    </row>
    <row r="51" spans="2:9" x14ac:dyDescent="0.25">
      <c r="B51" s="172">
        <v>43692</v>
      </c>
      <c r="C51" s="174">
        <v>14720</v>
      </c>
      <c r="D51" s="174">
        <v>14400</v>
      </c>
      <c r="E51" s="174">
        <v>14720</v>
      </c>
      <c r="F51" s="174">
        <v>14400</v>
      </c>
      <c r="G51" s="173">
        <v>14496.628000000001</v>
      </c>
      <c r="H51" s="174">
        <v>23213</v>
      </c>
      <c r="I51" s="173">
        <v>750.65899999999999</v>
      </c>
    </row>
    <row r="52" spans="2:9" x14ac:dyDescent="0.25">
      <c r="B52" s="172">
        <v>43691</v>
      </c>
      <c r="C52" s="174">
        <v>14620</v>
      </c>
      <c r="D52" s="174">
        <v>14750</v>
      </c>
      <c r="E52" s="174">
        <v>14750</v>
      </c>
      <c r="F52" s="174">
        <v>14620</v>
      </c>
      <c r="G52" s="173">
        <v>14655.8616</v>
      </c>
      <c r="H52" s="174">
        <v>23208</v>
      </c>
      <c r="I52" s="173">
        <v>752.11080000000004</v>
      </c>
    </row>
    <row r="53" spans="2:9" x14ac:dyDescent="0.25">
      <c r="B53" s="172">
        <v>43690</v>
      </c>
      <c r="C53" s="174">
        <v>14580</v>
      </c>
      <c r="D53" s="174">
        <v>14620</v>
      </c>
      <c r="E53" s="174">
        <v>14700</v>
      </c>
      <c r="F53" s="174">
        <v>14530</v>
      </c>
      <c r="G53" s="173">
        <v>14579.595600000001</v>
      </c>
      <c r="H53" s="174">
        <v>23208</v>
      </c>
      <c r="I53" s="173">
        <v>752.54960000000005</v>
      </c>
    </row>
    <row r="54" spans="2:9" x14ac:dyDescent="0.25">
      <c r="B54" s="172">
        <v>43689</v>
      </c>
      <c r="C54" s="174">
        <v>14620</v>
      </c>
      <c r="D54" s="174">
        <v>14550</v>
      </c>
      <c r="E54" s="174">
        <v>14660</v>
      </c>
      <c r="F54" s="174">
        <v>14550</v>
      </c>
      <c r="G54" s="173">
        <v>14582.428599999999</v>
      </c>
      <c r="H54" s="174">
        <v>23206</v>
      </c>
      <c r="I54" s="173">
        <v>753.56799999999998</v>
      </c>
    </row>
    <row r="55" spans="2:9" x14ac:dyDescent="0.25">
      <c r="B55" s="172">
        <v>43686</v>
      </c>
      <c r="C55" s="174">
        <v>14560</v>
      </c>
      <c r="D55" s="174">
        <v>14600</v>
      </c>
      <c r="E55" s="174">
        <v>14600</v>
      </c>
      <c r="F55" s="174">
        <v>14490</v>
      </c>
      <c r="G55" s="173">
        <v>14560.0952</v>
      </c>
      <c r="H55" s="174">
        <v>23203</v>
      </c>
      <c r="I55" s="173">
        <v>752.07870000000003</v>
      </c>
    </row>
    <row r="56" spans="2:9" x14ac:dyDescent="0.25">
      <c r="B56" s="172">
        <v>43685</v>
      </c>
      <c r="C56" s="174">
        <v>14500</v>
      </c>
      <c r="D56" s="174">
        <v>14500</v>
      </c>
      <c r="E56" s="174">
        <v>14510</v>
      </c>
      <c r="F56" s="174">
        <v>14370</v>
      </c>
      <c r="G56" s="173">
        <v>14487.2657</v>
      </c>
      <c r="H56" s="174">
        <v>23221</v>
      </c>
      <c r="I56" s="173">
        <v>753.89070000000004</v>
      </c>
    </row>
    <row r="57" spans="2:9" x14ac:dyDescent="0.25">
      <c r="B57" s="172">
        <v>43684</v>
      </c>
      <c r="C57" s="174">
        <v>14370</v>
      </c>
      <c r="D57" s="174">
        <v>14450</v>
      </c>
      <c r="E57" s="174">
        <v>14450</v>
      </c>
      <c r="F57" s="174">
        <v>14320</v>
      </c>
      <c r="G57" s="173">
        <v>14406.5813</v>
      </c>
      <c r="H57" s="174">
        <v>23221</v>
      </c>
      <c r="I57" s="173">
        <v>755.06500000000005</v>
      </c>
    </row>
    <row r="58" spans="2:9" x14ac:dyDescent="0.25">
      <c r="B58" s="172">
        <v>43683</v>
      </c>
      <c r="C58" s="174">
        <v>14300</v>
      </c>
      <c r="D58" s="174">
        <v>14250</v>
      </c>
      <c r="E58" s="174">
        <v>14370</v>
      </c>
      <c r="F58" s="174">
        <v>14240</v>
      </c>
      <c r="G58" s="173">
        <v>14316.941699999999</v>
      </c>
      <c r="H58" s="174">
        <v>23216</v>
      </c>
      <c r="I58" s="173">
        <v>752.92309999999998</v>
      </c>
    </row>
    <row r="59" spans="2:9" x14ac:dyDescent="0.25">
      <c r="B59" s="172">
        <v>43682</v>
      </c>
      <c r="C59" s="174">
        <v>14500</v>
      </c>
      <c r="D59" s="174">
        <v>14640</v>
      </c>
      <c r="E59" s="174">
        <v>14670</v>
      </c>
      <c r="F59" s="174">
        <v>14500</v>
      </c>
      <c r="G59" s="173">
        <v>14580.486999999999</v>
      </c>
      <c r="H59" s="174">
        <v>23258</v>
      </c>
      <c r="I59" s="173">
        <v>756.92750000000001</v>
      </c>
    </row>
    <row r="60" spans="2:9" x14ac:dyDescent="0.25">
      <c r="B60" s="172">
        <v>43679</v>
      </c>
      <c r="C60" s="174">
        <v>14660</v>
      </c>
      <c r="D60" s="174">
        <v>14670</v>
      </c>
      <c r="E60" s="174">
        <v>14680</v>
      </c>
      <c r="F60" s="174">
        <v>14550</v>
      </c>
      <c r="G60" s="173">
        <v>14604.79</v>
      </c>
      <c r="H60" s="174">
        <v>23270</v>
      </c>
      <c r="I60" s="173">
        <v>755.1069</v>
      </c>
    </row>
    <row r="61" spans="2:9" x14ac:dyDescent="0.25">
      <c r="B61" s="172">
        <v>43678</v>
      </c>
      <c r="C61" s="174">
        <v>14680</v>
      </c>
      <c r="D61" s="174">
        <v>14610</v>
      </c>
      <c r="E61" s="174">
        <v>14700</v>
      </c>
      <c r="F61" s="174">
        <v>14610</v>
      </c>
      <c r="G61" s="173">
        <v>14660.7747</v>
      </c>
      <c r="H61" s="174">
        <v>23226</v>
      </c>
      <c r="I61" s="173">
        <v>755.64020000000005</v>
      </c>
    </row>
    <row r="62" spans="2:9" x14ac:dyDescent="0.25">
      <c r="B62" s="172">
        <v>43677</v>
      </c>
      <c r="C62" s="174">
        <v>14710</v>
      </c>
      <c r="D62" s="174">
        <v>14550</v>
      </c>
      <c r="E62" s="174">
        <v>14710</v>
      </c>
      <c r="F62" s="174">
        <v>14520</v>
      </c>
      <c r="G62" s="173">
        <v>14540.5263</v>
      </c>
      <c r="H62" s="174">
        <v>23203</v>
      </c>
      <c r="I62" s="173">
        <v>750.84960000000001</v>
      </c>
    </row>
    <row r="63" spans="2:9" x14ac:dyDescent="0.25">
      <c r="B63" s="172">
        <v>43676</v>
      </c>
      <c r="C63" s="174">
        <v>14640</v>
      </c>
      <c r="D63" s="174">
        <v>14730</v>
      </c>
      <c r="E63" s="174">
        <v>14790</v>
      </c>
      <c r="F63" s="174">
        <v>14640</v>
      </c>
      <c r="G63" s="173">
        <v>14737.2076</v>
      </c>
      <c r="H63" s="174">
        <v>23205</v>
      </c>
      <c r="I63" s="173">
        <v>751.39269999999999</v>
      </c>
    </row>
    <row r="64" spans="2:9" x14ac:dyDescent="0.25">
      <c r="B64" s="172">
        <v>43675</v>
      </c>
      <c r="C64" s="174">
        <v>14730</v>
      </c>
      <c r="D64" s="174">
        <v>14750</v>
      </c>
      <c r="E64" s="174">
        <v>14750</v>
      </c>
      <c r="F64" s="174">
        <v>14630</v>
      </c>
      <c r="G64" s="173">
        <v>14654.8667</v>
      </c>
      <c r="H64" s="174">
        <v>23202</v>
      </c>
      <c r="I64" s="173">
        <v>753.43</v>
      </c>
    </row>
    <row r="65" spans="2:9" x14ac:dyDescent="0.25">
      <c r="B65" s="172">
        <v>43672</v>
      </c>
      <c r="C65" s="174">
        <v>14750</v>
      </c>
      <c r="D65" s="174">
        <v>14780</v>
      </c>
      <c r="E65" s="174">
        <v>14790</v>
      </c>
      <c r="F65" s="174">
        <v>14730</v>
      </c>
      <c r="G65" s="173">
        <v>14770.0458</v>
      </c>
      <c r="H65" s="174">
        <v>23213</v>
      </c>
      <c r="I65" s="173">
        <v>752.1875</v>
      </c>
    </row>
    <row r="66" spans="2:9" x14ac:dyDescent="0.25">
      <c r="B66" s="172">
        <v>43671</v>
      </c>
      <c r="C66" s="174">
        <v>14790</v>
      </c>
      <c r="D66" s="174">
        <v>14680</v>
      </c>
      <c r="E66" s="174">
        <v>14790</v>
      </c>
      <c r="F66" s="174">
        <v>14670</v>
      </c>
      <c r="G66" s="173">
        <v>14732.4972</v>
      </c>
      <c r="H66" s="174">
        <v>23211</v>
      </c>
      <c r="I66" s="173">
        <v>752.18370000000004</v>
      </c>
    </row>
    <row r="67" spans="2:9" x14ac:dyDescent="0.25">
      <c r="B67" s="172">
        <v>43670</v>
      </c>
      <c r="C67" s="174">
        <v>14730</v>
      </c>
      <c r="D67" s="174">
        <v>14700</v>
      </c>
      <c r="E67" s="174">
        <v>14800</v>
      </c>
      <c r="F67" s="174">
        <v>14690</v>
      </c>
      <c r="G67" s="173">
        <v>14762.126399999999</v>
      </c>
      <c r="H67" s="174">
        <v>23210</v>
      </c>
      <c r="I67" s="173">
        <v>749.51189999999997</v>
      </c>
    </row>
    <row r="68" spans="2:9" x14ac:dyDescent="0.25">
      <c r="B68" s="172">
        <v>43669</v>
      </c>
      <c r="C68" s="174">
        <v>14680</v>
      </c>
      <c r="D68" s="174">
        <v>14590</v>
      </c>
      <c r="E68" s="174">
        <v>14680</v>
      </c>
      <c r="F68" s="174">
        <v>14590</v>
      </c>
      <c r="G68" s="173">
        <v>14601.0748</v>
      </c>
      <c r="H68" s="174">
        <v>23211</v>
      </c>
      <c r="I68" s="173">
        <v>750.87350000000004</v>
      </c>
    </row>
    <row r="69" spans="2:9" x14ac:dyDescent="0.25">
      <c r="B69" s="172">
        <v>43668</v>
      </c>
      <c r="C69" s="174">
        <v>14590</v>
      </c>
      <c r="D69" s="174">
        <v>14590</v>
      </c>
      <c r="E69" s="174">
        <v>14650</v>
      </c>
      <c r="F69" s="174">
        <v>14590</v>
      </c>
      <c r="G69" s="173">
        <v>14645.3884</v>
      </c>
      <c r="H69" s="174">
        <v>23214</v>
      </c>
      <c r="I69" s="173">
        <v>751.39620000000002</v>
      </c>
    </row>
    <row r="70" spans="2:9" x14ac:dyDescent="0.25">
      <c r="B70" s="172">
        <v>43665</v>
      </c>
      <c r="C70" s="174">
        <v>14570</v>
      </c>
      <c r="D70" s="174">
        <v>14450</v>
      </c>
      <c r="E70" s="174">
        <v>14620</v>
      </c>
      <c r="F70" s="174">
        <v>14450</v>
      </c>
      <c r="G70" s="173">
        <v>14576.088599999999</v>
      </c>
      <c r="H70" s="174">
        <v>23226</v>
      </c>
      <c r="I70" s="173">
        <v>753.63189999999997</v>
      </c>
    </row>
    <row r="71" spans="2:9" x14ac:dyDescent="0.25">
      <c r="B71" s="172">
        <v>43664</v>
      </c>
      <c r="C71" s="174">
        <v>14490</v>
      </c>
      <c r="D71" s="174">
        <v>14580</v>
      </c>
      <c r="E71" s="174">
        <v>14580</v>
      </c>
      <c r="F71" s="174">
        <v>14480</v>
      </c>
      <c r="G71" s="173">
        <v>14519.1752</v>
      </c>
      <c r="H71" s="174">
        <v>23247</v>
      </c>
      <c r="I71" s="173">
        <v>753.67169999999999</v>
      </c>
    </row>
    <row r="72" spans="2:9" x14ac:dyDescent="0.25">
      <c r="B72" s="172">
        <v>43663</v>
      </c>
      <c r="C72" s="174">
        <v>14570</v>
      </c>
      <c r="D72" s="174">
        <v>14600</v>
      </c>
      <c r="E72" s="174">
        <v>14640</v>
      </c>
      <c r="F72" s="174">
        <v>14570</v>
      </c>
      <c r="G72" s="173">
        <v>14608.487800000001</v>
      </c>
      <c r="H72" s="174">
        <v>23217</v>
      </c>
      <c r="I72" s="173">
        <v>753.56629999999996</v>
      </c>
    </row>
    <row r="73" spans="2:9" x14ac:dyDescent="0.25">
      <c r="B73" s="172">
        <v>43662</v>
      </c>
      <c r="C73" s="174">
        <v>14560</v>
      </c>
      <c r="D73" s="174">
        <v>14560</v>
      </c>
      <c r="E73" s="174">
        <v>14620</v>
      </c>
      <c r="F73" s="174">
        <v>14480</v>
      </c>
      <c r="G73" s="173">
        <v>14577.1728</v>
      </c>
      <c r="H73" s="174">
        <v>23203</v>
      </c>
      <c r="I73" s="173">
        <v>750.97519999999997</v>
      </c>
    </row>
    <row r="74" spans="2:9" x14ac:dyDescent="0.25">
      <c r="B74" s="172">
        <v>43661</v>
      </c>
      <c r="C74" s="174">
        <v>14480</v>
      </c>
      <c r="D74" s="174">
        <v>14500</v>
      </c>
      <c r="E74" s="174">
        <v>14600</v>
      </c>
      <c r="F74" s="174">
        <v>14480</v>
      </c>
      <c r="G74" s="173">
        <v>14499.516600000001</v>
      </c>
      <c r="H74" s="174">
        <v>23201</v>
      </c>
      <c r="I74" s="173">
        <v>749.95979999999997</v>
      </c>
    </row>
    <row r="75" spans="2:9" x14ac:dyDescent="0.25">
      <c r="B75" s="172">
        <v>43658</v>
      </c>
      <c r="C75" s="174">
        <v>14550</v>
      </c>
      <c r="D75" s="174">
        <v>14700</v>
      </c>
      <c r="E75" s="174">
        <v>14700</v>
      </c>
      <c r="F75" s="174">
        <v>14550</v>
      </c>
      <c r="G75" s="173">
        <v>14599.4645</v>
      </c>
      <c r="H75" s="174">
        <v>23201</v>
      </c>
      <c r="I75" s="173">
        <v>750.87</v>
      </c>
    </row>
    <row r="76" spans="2:9" x14ac:dyDescent="0.25">
      <c r="B76" s="172">
        <v>43657</v>
      </c>
      <c r="C76" s="174">
        <v>14600</v>
      </c>
      <c r="D76" s="174">
        <v>14560</v>
      </c>
      <c r="E76" s="174">
        <v>14600</v>
      </c>
      <c r="F76" s="174">
        <v>14560</v>
      </c>
      <c r="G76" s="173">
        <v>14598.545099999999</v>
      </c>
      <c r="H76" s="174">
        <v>23203</v>
      </c>
      <c r="I76" s="173">
        <v>750.55449999999996</v>
      </c>
    </row>
    <row r="77" spans="2:9" x14ac:dyDescent="0.25">
      <c r="B77" s="172">
        <v>43656</v>
      </c>
      <c r="C77" s="174">
        <v>14560</v>
      </c>
      <c r="D77" s="174">
        <v>14540</v>
      </c>
      <c r="E77" s="174">
        <v>14590</v>
      </c>
      <c r="F77" s="174">
        <v>14540</v>
      </c>
      <c r="G77" s="173">
        <v>14550.673500000001</v>
      </c>
      <c r="H77" s="174">
        <v>23203</v>
      </c>
      <c r="I77" s="173">
        <v>753.92380000000003</v>
      </c>
    </row>
    <row r="78" spans="2:9" x14ac:dyDescent="0.25">
      <c r="B78" s="172">
        <v>43655</v>
      </c>
      <c r="C78" s="174">
        <v>14420</v>
      </c>
      <c r="D78" s="174">
        <v>14500</v>
      </c>
      <c r="E78" s="174">
        <v>14500</v>
      </c>
      <c r="F78" s="174">
        <v>14390</v>
      </c>
      <c r="G78" s="173">
        <v>14434.2935</v>
      </c>
      <c r="H78" s="174">
        <v>23211</v>
      </c>
      <c r="I78" s="173">
        <v>756.95479999999998</v>
      </c>
    </row>
    <row r="79" spans="2:9" x14ac:dyDescent="0.25">
      <c r="B79" s="172">
        <v>43654</v>
      </c>
      <c r="C79" s="174">
        <v>14510</v>
      </c>
      <c r="D79" s="174">
        <v>14590</v>
      </c>
      <c r="E79" s="174">
        <v>14590</v>
      </c>
      <c r="F79" s="174">
        <v>14410</v>
      </c>
      <c r="G79" s="173">
        <v>14480.4637</v>
      </c>
      <c r="H79" s="174">
        <v>23229</v>
      </c>
      <c r="I79" s="173">
        <v>753.73199999999997</v>
      </c>
    </row>
    <row r="80" spans="2:9" x14ac:dyDescent="0.25">
      <c r="B80" s="172">
        <v>43651</v>
      </c>
      <c r="C80" s="174">
        <v>14600</v>
      </c>
      <c r="D80" s="174">
        <v>14590</v>
      </c>
      <c r="E80" s="174">
        <v>14610</v>
      </c>
      <c r="F80" s="174">
        <v>14560</v>
      </c>
      <c r="G80" s="173">
        <v>14588.357099999999</v>
      </c>
      <c r="H80" s="174">
        <v>23248</v>
      </c>
      <c r="I80" s="173">
        <v>754.29939999999999</v>
      </c>
    </row>
    <row r="81" spans="2:9" x14ac:dyDescent="0.25">
      <c r="B81" s="172">
        <v>43650</v>
      </c>
      <c r="C81" s="174">
        <v>14590</v>
      </c>
      <c r="D81" s="174">
        <v>14500</v>
      </c>
      <c r="E81" s="174">
        <v>14590</v>
      </c>
      <c r="F81" s="174">
        <v>14480</v>
      </c>
      <c r="G81" s="173">
        <v>14556.3647</v>
      </c>
      <c r="H81" s="174">
        <v>23238</v>
      </c>
      <c r="I81" s="173">
        <v>754.68910000000005</v>
      </c>
    </row>
    <row r="82" spans="2:9" x14ac:dyDescent="0.25">
      <c r="B82" s="172">
        <v>43649</v>
      </c>
      <c r="C82" s="174">
        <v>14350</v>
      </c>
      <c r="D82" s="174">
        <v>14650</v>
      </c>
      <c r="E82" s="174">
        <v>14650</v>
      </c>
      <c r="F82" s="174">
        <v>14350</v>
      </c>
      <c r="G82" s="173">
        <v>14437.0604</v>
      </c>
      <c r="H82" s="174">
        <v>23248</v>
      </c>
      <c r="I82" s="173">
        <v>757.67619999999999</v>
      </c>
    </row>
    <row r="83" spans="2:9" x14ac:dyDescent="0.25">
      <c r="B83" s="172">
        <v>43648</v>
      </c>
      <c r="C83" s="174">
        <v>14550</v>
      </c>
      <c r="D83" s="174">
        <v>14520</v>
      </c>
      <c r="E83" s="174">
        <v>14550</v>
      </c>
      <c r="F83" s="174">
        <v>14450</v>
      </c>
      <c r="G83" s="173">
        <v>14500.5285</v>
      </c>
      <c r="H83" s="174">
        <v>23241</v>
      </c>
      <c r="I83" s="173">
        <v>758.35820000000001</v>
      </c>
    </row>
    <row r="84" spans="2:9" x14ac:dyDescent="0.25">
      <c r="B84" s="172">
        <v>43647</v>
      </c>
      <c r="C84" s="174">
        <v>14550</v>
      </c>
      <c r="D84" s="174">
        <v>14450</v>
      </c>
      <c r="E84" s="174">
        <v>14550</v>
      </c>
      <c r="F84" s="174">
        <v>14410</v>
      </c>
      <c r="G84" s="173">
        <v>14513.717699999999</v>
      </c>
      <c r="H84" s="174">
        <v>23236</v>
      </c>
      <c r="I84" s="173">
        <v>759.99310000000003</v>
      </c>
    </row>
    <row r="85" spans="2:9" x14ac:dyDescent="0.25">
      <c r="B85" s="172">
        <v>43644</v>
      </c>
      <c r="C85" s="174">
        <v>14210</v>
      </c>
      <c r="D85" s="174">
        <v>14200</v>
      </c>
      <c r="E85" s="174">
        <v>14250</v>
      </c>
      <c r="F85" s="174">
        <v>14000</v>
      </c>
      <c r="G85" s="173">
        <v>14163.3838</v>
      </c>
      <c r="H85" s="174">
        <v>23265</v>
      </c>
      <c r="I85" s="173">
        <v>758.63649999999996</v>
      </c>
    </row>
    <row r="86" spans="2:9" x14ac:dyDescent="0.25">
      <c r="B86" s="172">
        <v>43643</v>
      </c>
      <c r="C86" s="174">
        <v>14220</v>
      </c>
      <c r="D86" s="174">
        <v>14300</v>
      </c>
      <c r="E86" s="174">
        <v>14400</v>
      </c>
      <c r="F86" s="174">
        <v>14220</v>
      </c>
      <c r="G86" s="173">
        <v>14292.887199999999</v>
      </c>
      <c r="H86" s="174">
        <v>23301</v>
      </c>
      <c r="I86" s="173">
        <v>759.45519999999999</v>
      </c>
    </row>
    <row r="87" spans="2:9" x14ac:dyDescent="0.25">
      <c r="B87" s="172">
        <v>43642</v>
      </c>
      <c r="C87" s="174">
        <v>14340</v>
      </c>
      <c r="D87" s="174">
        <v>14410</v>
      </c>
      <c r="E87" s="174">
        <v>14450</v>
      </c>
      <c r="F87" s="174">
        <v>14340</v>
      </c>
      <c r="G87" s="173">
        <v>14440.7559</v>
      </c>
      <c r="H87" s="174">
        <v>23322</v>
      </c>
      <c r="I87" s="173">
        <v>757.3904</v>
      </c>
    </row>
    <row r="88" spans="2:9" x14ac:dyDescent="0.25">
      <c r="B88" s="172">
        <v>43641</v>
      </c>
      <c r="C88" s="174">
        <v>14420</v>
      </c>
      <c r="D88" s="174">
        <v>14490</v>
      </c>
      <c r="E88" s="174">
        <v>14490</v>
      </c>
      <c r="F88" s="174">
        <v>14410</v>
      </c>
      <c r="G88" s="173">
        <v>14437.456099999999</v>
      </c>
      <c r="H88" s="174">
        <v>23317</v>
      </c>
      <c r="I88" s="173">
        <v>758.09590000000003</v>
      </c>
    </row>
    <row r="89" spans="2:9" x14ac:dyDescent="0.25">
      <c r="B89" s="172">
        <v>43640</v>
      </c>
      <c r="C89" s="174">
        <v>14450</v>
      </c>
      <c r="D89" s="174">
        <v>14450</v>
      </c>
      <c r="E89" s="174">
        <v>14520</v>
      </c>
      <c r="F89" s="174">
        <v>14410</v>
      </c>
      <c r="G89" s="173">
        <v>14462.6626</v>
      </c>
      <c r="H89" s="174">
        <v>23298</v>
      </c>
      <c r="I89" s="173">
        <v>757.1848</v>
      </c>
    </row>
    <row r="90" spans="2:9" x14ac:dyDescent="0.25">
      <c r="B90" s="172">
        <v>43637</v>
      </c>
      <c r="C90" s="174">
        <v>14410</v>
      </c>
      <c r="D90" s="174">
        <v>14400</v>
      </c>
      <c r="E90" s="174">
        <v>14450</v>
      </c>
      <c r="F90" s="174">
        <v>14370</v>
      </c>
      <c r="G90" s="173">
        <v>14393.677600000001</v>
      </c>
      <c r="H90" s="174">
        <v>23287</v>
      </c>
      <c r="I90" s="173">
        <v>759.4787</v>
      </c>
    </row>
    <row r="91" spans="2:9" x14ac:dyDescent="0.25">
      <c r="B91" s="172">
        <v>43636</v>
      </c>
      <c r="C91" s="174">
        <v>14400</v>
      </c>
      <c r="D91" s="174">
        <v>14060</v>
      </c>
      <c r="E91" s="174">
        <v>14410</v>
      </c>
      <c r="F91" s="174">
        <v>14060</v>
      </c>
      <c r="G91" s="173">
        <v>14306.621999999999</v>
      </c>
      <c r="H91" s="174">
        <v>23305</v>
      </c>
      <c r="I91" s="173">
        <v>755.56629999999996</v>
      </c>
    </row>
    <row r="92" spans="2:9" x14ac:dyDescent="0.25">
      <c r="B92" s="172">
        <v>43635</v>
      </c>
      <c r="C92" s="174">
        <v>14200</v>
      </c>
      <c r="D92" s="174">
        <v>14400</v>
      </c>
      <c r="E92" s="174">
        <v>14400</v>
      </c>
      <c r="F92" s="174">
        <v>14140</v>
      </c>
      <c r="G92" s="173">
        <v>14168.2382</v>
      </c>
      <c r="H92" s="174">
        <v>23305</v>
      </c>
      <c r="I92" s="173">
        <v>754.94939999999997</v>
      </c>
    </row>
    <row r="93" spans="2:9" x14ac:dyDescent="0.25">
      <c r="B93" s="172">
        <v>43634</v>
      </c>
      <c r="C93" s="174">
        <v>14050</v>
      </c>
      <c r="D93" s="174">
        <v>14200</v>
      </c>
      <c r="E93" s="174">
        <v>14500</v>
      </c>
      <c r="F93" s="174">
        <v>13720</v>
      </c>
      <c r="G93" s="173">
        <v>14058.110699999999</v>
      </c>
      <c r="H93" s="174">
        <v>23313</v>
      </c>
      <c r="I93" s="173">
        <v>747.52340000000004</v>
      </c>
    </row>
    <row r="94" spans="2:9" x14ac:dyDescent="0.25">
      <c r="B94" s="172">
        <v>43633</v>
      </c>
      <c r="C94" s="174">
        <v>14190</v>
      </c>
      <c r="D94" s="174">
        <v>14290</v>
      </c>
      <c r="E94" s="174">
        <v>14320</v>
      </c>
      <c r="F94" s="174">
        <v>14150</v>
      </c>
      <c r="G94" s="173">
        <v>14201.1425</v>
      </c>
      <c r="H94" s="174">
        <v>23340</v>
      </c>
      <c r="I94" s="173">
        <v>747.32650000000001</v>
      </c>
    </row>
    <row r="95" spans="2:9" x14ac:dyDescent="0.25">
      <c r="B95" s="172">
        <v>43630</v>
      </c>
      <c r="C95" s="174">
        <v>14500</v>
      </c>
      <c r="D95" s="174">
        <v>14260</v>
      </c>
      <c r="E95" s="174">
        <v>14500</v>
      </c>
      <c r="F95" s="174">
        <v>14260</v>
      </c>
      <c r="G95" s="173">
        <v>14330.2727</v>
      </c>
      <c r="H95" s="174">
        <v>23349</v>
      </c>
      <c r="I95" s="173">
        <v>744.46849999999995</v>
      </c>
    </row>
    <row r="96" spans="2:9" x14ac:dyDescent="0.25">
      <c r="B96" s="172">
        <v>43629</v>
      </c>
      <c r="C96" s="174">
        <v>14300</v>
      </c>
      <c r="D96" s="174">
        <v>14300</v>
      </c>
      <c r="E96" s="174">
        <v>14360</v>
      </c>
      <c r="F96" s="174">
        <v>14270</v>
      </c>
      <c r="G96" s="173">
        <v>14294.1708</v>
      </c>
      <c r="H96" s="174">
        <v>23324</v>
      </c>
      <c r="I96" s="173">
        <v>746.55190000000005</v>
      </c>
    </row>
    <row r="97" spans="2:9" x14ac:dyDescent="0.25">
      <c r="B97" s="172">
        <v>43628</v>
      </c>
      <c r="C97" s="174">
        <v>14300</v>
      </c>
      <c r="D97" s="174">
        <v>14540</v>
      </c>
      <c r="E97" s="174">
        <v>14540</v>
      </c>
      <c r="F97" s="174">
        <v>14300</v>
      </c>
      <c r="G97" s="173">
        <v>14410.609700000001</v>
      </c>
      <c r="H97" s="174">
        <v>23317</v>
      </c>
      <c r="I97" s="173">
        <v>747.25959999999998</v>
      </c>
    </row>
    <row r="98" spans="2:9" x14ac:dyDescent="0.25">
      <c r="B98" s="172">
        <v>43627</v>
      </c>
      <c r="C98" s="174">
        <v>14490</v>
      </c>
      <c r="D98" s="174">
        <v>14600</v>
      </c>
      <c r="E98" s="174">
        <v>14600</v>
      </c>
      <c r="F98" s="174">
        <v>14430</v>
      </c>
      <c r="G98" s="173">
        <v>14500.9251</v>
      </c>
      <c r="H98" s="174">
        <v>23328</v>
      </c>
      <c r="I98" s="173">
        <v>745.41759999999999</v>
      </c>
    </row>
    <row r="99" spans="2:9" x14ac:dyDescent="0.25">
      <c r="B99" s="172">
        <v>43626</v>
      </c>
      <c r="C99" s="174">
        <v>14320</v>
      </c>
      <c r="D99" s="174">
        <v>14600</v>
      </c>
      <c r="E99" s="174">
        <v>14600</v>
      </c>
      <c r="F99" s="174">
        <v>14320</v>
      </c>
      <c r="G99" s="173">
        <v>14507.896199999999</v>
      </c>
      <c r="H99" s="174">
        <v>23345</v>
      </c>
      <c r="I99" s="173">
        <v>746.17219999999998</v>
      </c>
    </row>
    <row r="100" spans="2:9" x14ac:dyDescent="0.25">
      <c r="B100" s="172">
        <v>43623</v>
      </c>
      <c r="C100" s="174">
        <v>14380</v>
      </c>
      <c r="D100" s="174">
        <v>14490</v>
      </c>
      <c r="E100" s="174">
        <v>14490</v>
      </c>
      <c r="F100" s="174">
        <v>14300</v>
      </c>
      <c r="G100" s="173">
        <v>14350.436799999999</v>
      </c>
      <c r="H100" s="174">
        <v>23376</v>
      </c>
      <c r="I100" s="173">
        <v>745.27160000000003</v>
      </c>
    </row>
    <row r="101" spans="2:9" x14ac:dyDescent="0.25">
      <c r="B101" s="172">
        <v>43622</v>
      </c>
      <c r="C101" s="174">
        <v>14210</v>
      </c>
      <c r="D101" s="174">
        <v>14370</v>
      </c>
      <c r="E101" s="174">
        <v>14370</v>
      </c>
      <c r="F101" s="174">
        <v>14180</v>
      </c>
      <c r="G101" s="173">
        <v>14252.652899999999</v>
      </c>
      <c r="H101" s="174">
        <v>23398</v>
      </c>
      <c r="I101" s="173">
        <v>748.39290000000005</v>
      </c>
    </row>
    <row r="102" spans="2:9" x14ac:dyDescent="0.25">
      <c r="B102" s="172">
        <v>43621</v>
      </c>
      <c r="C102" s="174">
        <v>14370</v>
      </c>
      <c r="D102" s="174">
        <v>14500</v>
      </c>
      <c r="E102" s="174">
        <v>14500</v>
      </c>
      <c r="F102" s="174">
        <v>14360</v>
      </c>
      <c r="G102" s="173">
        <v>14448.436299999999</v>
      </c>
      <c r="H102" s="174">
        <v>23406</v>
      </c>
      <c r="I102" s="173">
        <v>747.42139999999995</v>
      </c>
    </row>
    <row r="103" spans="2:9" x14ac:dyDescent="0.25">
      <c r="B103" s="172">
        <v>43620</v>
      </c>
      <c r="C103" s="174">
        <v>14390</v>
      </c>
      <c r="D103" s="174">
        <v>14400</v>
      </c>
      <c r="E103" s="174">
        <v>14400</v>
      </c>
      <c r="F103" s="174">
        <v>14270</v>
      </c>
      <c r="G103" s="173">
        <v>14337.6831</v>
      </c>
      <c r="H103" s="174">
        <v>23413</v>
      </c>
      <c r="I103" s="173">
        <v>745.07579999999996</v>
      </c>
    </row>
    <row r="104" spans="2:9" x14ac:dyDescent="0.25">
      <c r="B104" s="172">
        <v>43619</v>
      </c>
      <c r="C104" s="174">
        <v>14100</v>
      </c>
      <c r="D104" s="174">
        <v>14550</v>
      </c>
      <c r="E104" s="174">
        <v>14550</v>
      </c>
      <c r="F104" s="174">
        <v>14100</v>
      </c>
      <c r="G104" s="173">
        <v>14361.671899999999</v>
      </c>
      <c r="H104" s="174">
        <v>23403</v>
      </c>
      <c r="I104" s="173">
        <v>747.15480000000002</v>
      </c>
    </row>
    <row r="105" spans="2:9" x14ac:dyDescent="0.25">
      <c r="B105" s="172">
        <v>43616</v>
      </c>
      <c r="C105" s="174">
        <v>14550</v>
      </c>
      <c r="D105" s="174">
        <v>14750</v>
      </c>
      <c r="E105" s="174">
        <v>14750</v>
      </c>
      <c r="F105" s="174">
        <v>14550</v>
      </c>
      <c r="G105" s="173">
        <v>14587.827300000001</v>
      </c>
      <c r="H105" s="174">
        <v>23397</v>
      </c>
      <c r="I105" s="173">
        <v>746.92729999999995</v>
      </c>
    </row>
    <row r="106" spans="2:9" x14ac:dyDescent="0.25">
      <c r="B106" s="172">
        <v>43615</v>
      </c>
      <c r="C106" s="174">
        <v>14780</v>
      </c>
      <c r="D106" s="174">
        <v>14650</v>
      </c>
      <c r="E106" s="174">
        <v>14780</v>
      </c>
      <c r="F106" s="174">
        <v>14620</v>
      </c>
      <c r="G106" s="173">
        <v>14699.065500000001</v>
      </c>
      <c r="H106" s="174">
        <v>23415</v>
      </c>
      <c r="I106" s="173">
        <v>742.59450000000004</v>
      </c>
    </row>
    <row r="107" spans="2:9" x14ac:dyDescent="0.25">
      <c r="B107" s="172">
        <v>43614</v>
      </c>
      <c r="C107" s="174">
        <v>14700</v>
      </c>
      <c r="D107" s="174">
        <v>14810</v>
      </c>
      <c r="E107" s="174">
        <v>14810</v>
      </c>
      <c r="F107" s="174">
        <v>14640</v>
      </c>
      <c r="G107" s="173">
        <v>14687.1628</v>
      </c>
      <c r="H107" s="174">
        <v>23418</v>
      </c>
      <c r="I107" s="173">
        <v>737.05669999999998</v>
      </c>
    </row>
    <row r="108" spans="2:9" x14ac:dyDescent="0.25">
      <c r="B108" s="172">
        <v>43613</v>
      </c>
      <c r="C108" s="174">
        <v>14810</v>
      </c>
      <c r="D108" s="174">
        <v>14750</v>
      </c>
      <c r="E108" s="174">
        <v>14810</v>
      </c>
      <c r="F108" s="174">
        <v>14650</v>
      </c>
      <c r="G108" s="173">
        <v>14706.399299999999</v>
      </c>
      <c r="H108" s="174">
        <v>23411</v>
      </c>
      <c r="I108" s="173">
        <v>735.52340000000004</v>
      </c>
    </row>
    <row r="109" spans="2:9" x14ac:dyDescent="0.25">
      <c r="B109" s="172">
        <v>43612</v>
      </c>
      <c r="C109" s="174">
        <v>14750</v>
      </c>
      <c r="D109" s="174">
        <v>14820</v>
      </c>
      <c r="E109" s="174">
        <v>14820</v>
      </c>
      <c r="F109" s="174">
        <v>14670</v>
      </c>
      <c r="G109" s="173">
        <v>14730.031999999999</v>
      </c>
      <c r="H109" s="174">
        <v>23396</v>
      </c>
      <c r="I109" s="173">
        <v>734.41430000000003</v>
      </c>
    </row>
    <row r="110" spans="2:9" x14ac:dyDescent="0.25">
      <c r="B110" s="172">
        <v>43609</v>
      </c>
      <c r="C110" s="174">
        <v>14790</v>
      </c>
      <c r="D110" s="174">
        <v>14840</v>
      </c>
      <c r="E110" s="174">
        <v>14900</v>
      </c>
      <c r="F110" s="174">
        <v>14690</v>
      </c>
      <c r="G110" s="173">
        <v>14819.1932</v>
      </c>
      <c r="H110" s="174">
        <v>23391</v>
      </c>
      <c r="I110" s="173">
        <v>734.64760000000001</v>
      </c>
    </row>
    <row r="111" spans="2:9" x14ac:dyDescent="0.25">
      <c r="B111" s="172">
        <v>43608</v>
      </c>
      <c r="C111" s="174">
        <v>14840</v>
      </c>
      <c r="D111" s="174">
        <v>14840</v>
      </c>
      <c r="E111" s="174">
        <v>14900</v>
      </c>
      <c r="F111" s="174">
        <v>14800</v>
      </c>
      <c r="G111" s="173">
        <v>14854.2544</v>
      </c>
      <c r="H111" s="174">
        <v>23394</v>
      </c>
      <c r="I111" s="173">
        <v>735.03729999999996</v>
      </c>
    </row>
    <row r="112" spans="2:9" x14ac:dyDescent="0.25">
      <c r="B112" s="172">
        <v>43607</v>
      </c>
      <c r="C112" s="174">
        <v>14800</v>
      </c>
      <c r="D112" s="174">
        <v>14970</v>
      </c>
      <c r="E112" s="174">
        <v>15010</v>
      </c>
      <c r="F112" s="174">
        <v>14800</v>
      </c>
      <c r="G112" s="173">
        <v>14980.688099999999</v>
      </c>
      <c r="H112" s="174">
        <v>23384</v>
      </c>
      <c r="I112" s="173">
        <v>732.81230000000005</v>
      </c>
    </row>
    <row r="113" spans="2:9" x14ac:dyDescent="0.25">
      <c r="B113" s="172">
        <v>43606</v>
      </c>
      <c r="C113" s="174">
        <v>14980</v>
      </c>
      <c r="D113" s="174">
        <v>14900</v>
      </c>
      <c r="E113" s="174">
        <v>15030</v>
      </c>
      <c r="F113" s="174">
        <v>14900</v>
      </c>
      <c r="G113" s="173">
        <v>14982.624900000001</v>
      </c>
      <c r="H113" s="174">
        <v>23390</v>
      </c>
      <c r="I113" s="173">
        <v>731.85059999999999</v>
      </c>
    </row>
    <row r="114" spans="2:9" x14ac:dyDescent="0.25">
      <c r="B114" s="172">
        <v>43605</v>
      </c>
      <c r="C114" s="174">
        <v>14940</v>
      </c>
      <c r="D114" s="174">
        <v>14750</v>
      </c>
      <c r="E114" s="174">
        <v>14940</v>
      </c>
      <c r="F114" s="174">
        <v>14720</v>
      </c>
      <c r="G114" s="173">
        <v>14863.1579</v>
      </c>
      <c r="H114" s="174">
        <v>23396</v>
      </c>
      <c r="I114" s="173">
        <v>731.79920000000004</v>
      </c>
    </row>
    <row r="115" spans="2:9" x14ac:dyDescent="0.25">
      <c r="B115" s="172">
        <v>43602</v>
      </c>
      <c r="C115" s="174">
        <v>14770</v>
      </c>
      <c r="D115" s="174">
        <v>14820</v>
      </c>
      <c r="E115" s="174">
        <v>14820</v>
      </c>
      <c r="F115" s="174">
        <v>14750</v>
      </c>
      <c r="G115" s="173">
        <v>14767.975700000001</v>
      </c>
      <c r="H115" s="174">
        <v>23419</v>
      </c>
      <c r="I115" s="173">
        <v>734.33429999999998</v>
      </c>
    </row>
    <row r="116" spans="2:9" x14ac:dyDescent="0.25">
      <c r="B116" s="172">
        <v>43601</v>
      </c>
      <c r="C116" s="174">
        <v>14820</v>
      </c>
      <c r="D116" s="174">
        <v>14770</v>
      </c>
      <c r="E116" s="174">
        <v>14840</v>
      </c>
      <c r="F116" s="174">
        <v>14760</v>
      </c>
      <c r="G116" s="173">
        <v>14780.6608</v>
      </c>
      <c r="H116" s="174">
        <v>23352</v>
      </c>
      <c r="I116" s="173">
        <v>731.93610000000001</v>
      </c>
    </row>
    <row r="117" spans="2:9" x14ac:dyDescent="0.25">
      <c r="B117" s="172">
        <v>43600</v>
      </c>
      <c r="C117" s="174">
        <v>14770</v>
      </c>
      <c r="D117" s="174">
        <v>14580</v>
      </c>
      <c r="E117" s="174">
        <v>14780</v>
      </c>
      <c r="F117" s="174">
        <v>14580</v>
      </c>
      <c r="G117" s="173">
        <v>14669.880499999999</v>
      </c>
      <c r="H117" s="174">
        <v>23291</v>
      </c>
      <c r="I117" s="173">
        <v>735.68129999999996</v>
      </c>
    </row>
    <row r="118" spans="2:9" x14ac:dyDescent="0.25">
      <c r="B118" s="172">
        <v>43599</v>
      </c>
      <c r="C118" s="174">
        <v>14560</v>
      </c>
      <c r="D118" s="174">
        <v>14460</v>
      </c>
      <c r="E118" s="174">
        <v>14570</v>
      </c>
      <c r="F118" s="174">
        <v>14460</v>
      </c>
      <c r="G118" s="173">
        <v>14508.48</v>
      </c>
      <c r="H118" s="174">
        <v>23313</v>
      </c>
      <c r="I118" s="173">
        <v>738.26390000000004</v>
      </c>
    </row>
    <row r="119" spans="2:9" x14ac:dyDescent="0.25">
      <c r="B119" s="172">
        <v>43598</v>
      </c>
      <c r="C119" s="174">
        <v>14500</v>
      </c>
      <c r="D119" s="174">
        <v>14560</v>
      </c>
      <c r="E119" s="174">
        <v>14700</v>
      </c>
      <c r="F119" s="174">
        <v>14500</v>
      </c>
      <c r="G119" s="173">
        <v>14535.513199999999</v>
      </c>
      <c r="H119" s="174">
        <v>23361</v>
      </c>
      <c r="I119" s="173">
        <v>741.1653</v>
      </c>
    </row>
    <row r="120" spans="2:9" x14ac:dyDescent="0.25">
      <c r="B120" s="172">
        <v>43595</v>
      </c>
      <c r="C120" s="174">
        <v>14460</v>
      </c>
      <c r="D120" s="174">
        <v>14500</v>
      </c>
      <c r="E120" s="174">
        <v>14530</v>
      </c>
      <c r="F120" s="174">
        <v>14460</v>
      </c>
      <c r="G120" s="173">
        <v>14504.3251</v>
      </c>
      <c r="H120" s="174">
        <v>23317</v>
      </c>
      <c r="I120" s="173">
        <v>737.62909999999999</v>
      </c>
    </row>
    <row r="121" spans="2:9" x14ac:dyDescent="0.25">
      <c r="B121" s="172">
        <v>43594</v>
      </c>
      <c r="C121" s="174">
        <v>14460</v>
      </c>
      <c r="D121" s="174">
        <v>14700</v>
      </c>
      <c r="E121" s="174">
        <v>14700</v>
      </c>
      <c r="F121" s="174">
        <v>14410</v>
      </c>
      <c r="G121" s="173">
        <v>14465.228499999999</v>
      </c>
      <c r="H121" s="174">
        <v>23341</v>
      </c>
      <c r="I121" s="173">
        <v>738.54539999999997</v>
      </c>
    </row>
    <row r="122" spans="2:9" x14ac:dyDescent="0.25">
      <c r="B122" s="172">
        <v>43593</v>
      </c>
      <c r="C122" s="174">
        <v>14460</v>
      </c>
      <c r="D122" s="174">
        <v>14500</v>
      </c>
      <c r="E122" s="174">
        <v>14510</v>
      </c>
      <c r="F122" s="174">
        <v>14380</v>
      </c>
      <c r="G122" s="173">
        <v>14423.1999</v>
      </c>
      <c r="H122" s="174">
        <v>23408</v>
      </c>
      <c r="I122" s="173">
        <v>736.24159999999995</v>
      </c>
    </row>
    <row r="123" spans="2:9" x14ac:dyDescent="0.25">
      <c r="B123" s="172">
        <v>43592</v>
      </c>
      <c r="C123" s="174">
        <v>14500</v>
      </c>
      <c r="D123" s="174">
        <v>14520</v>
      </c>
      <c r="E123" s="174">
        <v>14660</v>
      </c>
      <c r="F123" s="174">
        <v>14500</v>
      </c>
      <c r="G123" s="173">
        <v>14560.558000000001</v>
      </c>
      <c r="H123" s="174">
        <v>23372</v>
      </c>
      <c r="I123" s="173">
        <v>734.51110000000006</v>
      </c>
    </row>
    <row r="124" spans="2:9" x14ac:dyDescent="0.25">
      <c r="B124" s="172">
        <v>43591</v>
      </c>
      <c r="C124" s="174">
        <v>14520</v>
      </c>
      <c r="D124" s="174">
        <v>14800</v>
      </c>
      <c r="E124" s="174">
        <v>14800</v>
      </c>
      <c r="F124" s="174">
        <v>14510</v>
      </c>
      <c r="G124" s="173">
        <v>14607.3704</v>
      </c>
      <c r="H124" s="174">
        <v>23323</v>
      </c>
      <c r="I124" s="173">
        <v>730.7482</v>
      </c>
    </row>
    <row r="125" spans="2:9" x14ac:dyDescent="0.25">
      <c r="B125" s="172">
        <v>43588</v>
      </c>
      <c r="C125" s="174">
        <v>14900</v>
      </c>
      <c r="D125" s="174">
        <v>14900</v>
      </c>
      <c r="E125" s="174">
        <v>14900</v>
      </c>
      <c r="F125" s="174">
        <v>14730</v>
      </c>
      <c r="G125" s="173">
        <v>14786.679899999999</v>
      </c>
      <c r="H125" s="174">
        <v>23282</v>
      </c>
      <c r="I125" s="173">
        <v>730.19269999999995</v>
      </c>
    </row>
    <row r="126" spans="2:9" x14ac:dyDescent="0.25">
      <c r="B126" s="172">
        <v>43587</v>
      </c>
      <c r="C126" s="174">
        <v>14720</v>
      </c>
      <c r="D126" s="174">
        <v>14720</v>
      </c>
      <c r="E126" s="174">
        <v>14770</v>
      </c>
      <c r="F126" s="174">
        <v>14710</v>
      </c>
      <c r="G126" s="173">
        <v>14745.5818</v>
      </c>
      <c r="H126" s="174">
        <v>23256</v>
      </c>
      <c r="I126" s="173">
        <v>728.68740000000003</v>
      </c>
    </row>
    <row r="127" spans="2:9" x14ac:dyDescent="0.25">
      <c r="B127" s="172">
        <v>43581</v>
      </c>
      <c r="C127" s="174">
        <v>14720</v>
      </c>
      <c r="D127" s="174">
        <v>14630</v>
      </c>
      <c r="E127" s="174">
        <v>14720</v>
      </c>
      <c r="F127" s="174">
        <v>14630</v>
      </c>
      <c r="G127" s="173">
        <v>14665.0488</v>
      </c>
      <c r="H127" s="174">
        <v>23263</v>
      </c>
      <c r="I127" s="173">
        <v>726.64290000000005</v>
      </c>
    </row>
    <row r="128" spans="2:9" x14ac:dyDescent="0.25">
      <c r="B128" s="172">
        <v>43580</v>
      </c>
      <c r="C128" s="174">
        <v>14630</v>
      </c>
      <c r="D128" s="174">
        <v>14750</v>
      </c>
      <c r="E128" s="174">
        <v>14750</v>
      </c>
      <c r="F128" s="174">
        <v>14620</v>
      </c>
      <c r="G128" s="173">
        <v>14662.5924</v>
      </c>
      <c r="H128" s="174">
        <v>23280</v>
      </c>
      <c r="I128" s="173">
        <v>728.31970000000001</v>
      </c>
    </row>
    <row r="129" spans="2:9" x14ac:dyDescent="0.25">
      <c r="B129" s="172">
        <v>43579</v>
      </c>
      <c r="C129" s="174">
        <v>14800</v>
      </c>
      <c r="D129" s="174">
        <v>14600</v>
      </c>
      <c r="E129" s="174">
        <v>14800</v>
      </c>
      <c r="F129" s="174">
        <v>14600</v>
      </c>
      <c r="G129" s="173">
        <v>14681.422699999999</v>
      </c>
      <c r="H129" s="174">
        <v>23280</v>
      </c>
      <c r="I129" s="173">
        <v>729.63300000000004</v>
      </c>
    </row>
    <row r="130" spans="2:9" x14ac:dyDescent="0.25">
      <c r="B130" s="172">
        <v>43578</v>
      </c>
      <c r="C130" s="174">
        <v>14520</v>
      </c>
      <c r="D130" s="174">
        <v>14530</v>
      </c>
      <c r="E130" s="174">
        <v>14610</v>
      </c>
      <c r="F130" s="174">
        <v>14510</v>
      </c>
      <c r="G130" s="173">
        <v>14546.342199999999</v>
      </c>
      <c r="H130" s="174">
        <v>23280</v>
      </c>
      <c r="I130" s="173">
        <v>729.3125</v>
      </c>
    </row>
    <row r="131" spans="2:9" x14ac:dyDescent="0.25">
      <c r="B131" s="172">
        <v>43577</v>
      </c>
      <c r="C131" s="174">
        <v>14570</v>
      </c>
      <c r="D131" s="174">
        <v>14380</v>
      </c>
      <c r="E131" s="174">
        <v>14570</v>
      </c>
      <c r="F131" s="174">
        <v>14380</v>
      </c>
      <c r="G131" s="173">
        <v>14536.843699999999</v>
      </c>
      <c r="H131" s="174">
        <v>23280</v>
      </c>
      <c r="I131" s="173">
        <v>728.59969999999998</v>
      </c>
    </row>
    <row r="132" spans="2:9" x14ac:dyDescent="0.25">
      <c r="B132" s="172">
        <v>43574</v>
      </c>
      <c r="C132" s="174">
        <v>14650</v>
      </c>
      <c r="D132" s="174">
        <v>14610</v>
      </c>
      <c r="E132" s="174">
        <v>14650</v>
      </c>
      <c r="F132" s="174">
        <v>14550</v>
      </c>
      <c r="G132" s="173">
        <v>14590.047699999999</v>
      </c>
      <c r="H132" s="174">
        <v>23238</v>
      </c>
      <c r="I132" s="173">
        <v>725.40179999999998</v>
      </c>
    </row>
    <row r="133" spans="2:9" x14ac:dyDescent="0.25">
      <c r="B133" s="172">
        <v>43573</v>
      </c>
      <c r="C133" s="174">
        <v>14610</v>
      </c>
      <c r="D133" s="174">
        <v>14680</v>
      </c>
      <c r="E133" s="174">
        <v>14690</v>
      </c>
      <c r="F133" s="174">
        <v>14520</v>
      </c>
      <c r="G133" s="173">
        <v>14616.533299999999</v>
      </c>
      <c r="H133" s="174">
        <v>23218</v>
      </c>
      <c r="I133" s="173">
        <v>724.93079999999998</v>
      </c>
    </row>
    <row r="134" spans="2:9" x14ac:dyDescent="0.25">
      <c r="B134" s="172">
        <v>43572</v>
      </c>
      <c r="C134" s="174">
        <v>14750</v>
      </c>
      <c r="D134" s="174">
        <v>14600</v>
      </c>
      <c r="E134" s="174">
        <v>14760</v>
      </c>
      <c r="F134" s="174">
        <v>14600</v>
      </c>
      <c r="G134" s="173">
        <v>14729.936799999999</v>
      </c>
      <c r="H134" s="174">
        <v>23217</v>
      </c>
      <c r="I134" s="173">
        <v>725.76949999999999</v>
      </c>
    </row>
    <row r="135" spans="2:9" x14ac:dyDescent="0.25">
      <c r="B135" s="172">
        <v>43571</v>
      </c>
      <c r="C135" s="174">
        <v>14680</v>
      </c>
      <c r="D135" s="174">
        <v>14750</v>
      </c>
      <c r="E135" s="174">
        <v>14750</v>
      </c>
      <c r="F135" s="174">
        <v>14520</v>
      </c>
      <c r="G135" s="173">
        <v>14600.4313</v>
      </c>
      <c r="H135" s="174">
        <v>23215</v>
      </c>
      <c r="I135" s="173">
        <v>727.70600000000002</v>
      </c>
    </row>
    <row r="136" spans="2:9" x14ac:dyDescent="0.25">
      <c r="B136" s="172">
        <v>43567</v>
      </c>
      <c r="C136" s="174">
        <v>14810</v>
      </c>
      <c r="D136" s="174">
        <v>14800</v>
      </c>
      <c r="E136" s="174">
        <v>14810</v>
      </c>
      <c r="F136" s="174">
        <v>14750</v>
      </c>
      <c r="G136" s="173">
        <v>14783.9843</v>
      </c>
      <c r="H136" s="174">
        <v>23210</v>
      </c>
      <c r="I136" s="173">
        <v>729.30809999999997</v>
      </c>
    </row>
    <row r="137" spans="2:9" x14ac:dyDescent="0.25">
      <c r="B137" s="172">
        <v>43566</v>
      </c>
      <c r="C137" s="174">
        <v>14810</v>
      </c>
      <c r="D137" s="174">
        <v>14800</v>
      </c>
      <c r="E137" s="174">
        <v>14830</v>
      </c>
      <c r="F137" s="174">
        <v>14760</v>
      </c>
      <c r="G137" s="173">
        <v>14808.366900000001</v>
      </c>
      <c r="H137" s="174">
        <v>23203</v>
      </c>
      <c r="I137" s="173">
        <v>728.75300000000004</v>
      </c>
    </row>
    <row r="138" spans="2:9" x14ac:dyDescent="0.25">
      <c r="B138" s="172">
        <v>43565</v>
      </c>
      <c r="C138" s="174">
        <v>14800</v>
      </c>
      <c r="D138" s="174">
        <v>14900</v>
      </c>
      <c r="E138" s="174">
        <v>14900</v>
      </c>
      <c r="F138" s="174">
        <v>14670</v>
      </c>
      <c r="G138" s="173">
        <v>14780.297500000001</v>
      </c>
      <c r="H138" s="174">
        <v>23200</v>
      </c>
      <c r="I138" s="173">
        <v>729.70050000000003</v>
      </c>
    </row>
    <row r="139" spans="2:9" x14ac:dyDescent="0.25">
      <c r="B139" s="172">
        <v>43564</v>
      </c>
      <c r="C139" s="174">
        <v>14900</v>
      </c>
      <c r="D139" s="174">
        <v>15130</v>
      </c>
      <c r="E139" s="174">
        <v>15130</v>
      </c>
      <c r="F139" s="174">
        <v>14900</v>
      </c>
      <c r="G139" s="173">
        <v>14956.081099999999</v>
      </c>
      <c r="H139" s="174">
        <v>23202</v>
      </c>
      <c r="I139" s="173">
        <v>728.72180000000003</v>
      </c>
    </row>
    <row r="140" spans="2:9" x14ac:dyDescent="0.25">
      <c r="B140" s="172">
        <v>43563</v>
      </c>
      <c r="C140" s="174">
        <v>15000</v>
      </c>
      <c r="D140" s="174">
        <v>15450</v>
      </c>
      <c r="E140" s="174">
        <v>15450</v>
      </c>
      <c r="F140" s="174">
        <v>14930</v>
      </c>
      <c r="G140" s="173">
        <v>14970.3567</v>
      </c>
      <c r="H140" s="174">
        <v>23199</v>
      </c>
      <c r="I140" s="173">
        <v>729.67470000000003</v>
      </c>
    </row>
    <row r="141" spans="2:9" x14ac:dyDescent="0.25">
      <c r="B141" s="172">
        <v>43560</v>
      </c>
      <c r="C141" s="174">
        <v>14980</v>
      </c>
      <c r="D141" s="174">
        <v>14950</v>
      </c>
      <c r="E141" s="174">
        <v>14990</v>
      </c>
      <c r="F141" s="174">
        <v>14930</v>
      </c>
      <c r="G141" s="173">
        <v>14956.5771</v>
      </c>
      <c r="H141" s="174">
        <v>23199</v>
      </c>
      <c r="I141" s="173">
        <v>729.93470000000002</v>
      </c>
    </row>
    <row r="142" spans="2:9" x14ac:dyDescent="0.25">
      <c r="B142" s="172">
        <v>43559</v>
      </c>
      <c r="C142" s="174">
        <v>14950</v>
      </c>
      <c r="D142" s="174">
        <v>14900</v>
      </c>
      <c r="E142" s="174">
        <v>14980</v>
      </c>
      <c r="F142" s="174">
        <v>14860</v>
      </c>
      <c r="G142" s="173">
        <v>14913.748600000001</v>
      </c>
      <c r="H142" s="174">
        <v>23198</v>
      </c>
      <c r="I142" s="173">
        <v>727.64409999999998</v>
      </c>
    </row>
    <row r="143" spans="2:9" x14ac:dyDescent="0.25">
      <c r="B143" s="172">
        <v>43558</v>
      </c>
      <c r="C143" s="174">
        <v>15000</v>
      </c>
      <c r="D143" s="174">
        <v>14890</v>
      </c>
      <c r="E143" s="174">
        <v>15000</v>
      </c>
      <c r="F143" s="174">
        <v>14840</v>
      </c>
      <c r="G143" s="173">
        <v>14886.930200000001</v>
      </c>
      <c r="H143" s="174">
        <v>23200</v>
      </c>
      <c r="I143" s="173">
        <v>730.46370000000002</v>
      </c>
    </row>
    <row r="144" spans="2:9" x14ac:dyDescent="0.25">
      <c r="B144" s="172">
        <v>43557</v>
      </c>
      <c r="C144" s="174">
        <v>14970</v>
      </c>
      <c r="D144" s="174">
        <v>14940</v>
      </c>
      <c r="E144" s="174">
        <v>15100</v>
      </c>
      <c r="F144" s="174">
        <v>14500</v>
      </c>
      <c r="G144" s="173">
        <v>14988.3904</v>
      </c>
      <c r="H144" s="174">
        <v>23198</v>
      </c>
      <c r="I144" s="173">
        <v>729.56700000000001</v>
      </c>
    </row>
    <row r="145" spans="2:9" x14ac:dyDescent="0.25">
      <c r="B145" s="172">
        <v>43556</v>
      </c>
      <c r="C145" s="174">
        <v>14940</v>
      </c>
      <c r="D145" s="174">
        <v>14700</v>
      </c>
      <c r="E145" s="174">
        <v>15000</v>
      </c>
      <c r="F145" s="174">
        <v>14700</v>
      </c>
      <c r="G145" s="173">
        <v>14941.091700000001</v>
      </c>
      <c r="H145" s="174">
        <v>23199</v>
      </c>
      <c r="I145" s="173">
        <v>727.30160000000001</v>
      </c>
    </row>
    <row r="146" spans="2:9" x14ac:dyDescent="0.25">
      <c r="B146" s="172">
        <v>43553</v>
      </c>
      <c r="C146" s="174">
        <v>14700</v>
      </c>
      <c r="D146" s="174">
        <v>14960</v>
      </c>
      <c r="E146" s="174">
        <v>14970</v>
      </c>
      <c r="F146" s="174">
        <v>14700</v>
      </c>
      <c r="G146" s="173">
        <v>14926.9179</v>
      </c>
      <c r="H146" s="174">
        <v>23200</v>
      </c>
      <c r="I146" s="173">
        <v>726.93100000000004</v>
      </c>
    </row>
    <row r="147" spans="2:9" x14ac:dyDescent="0.25">
      <c r="B147" s="172">
        <v>43552</v>
      </c>
      <c r="C147" s="174">
        <v>14890</v>
      </c>
      <c r="D147" s="174">
        <v>15000</v>
      </c>
      <c r="E147" s="174">
        <v>15000</v>
      </c>
      <c r="F147" s="174">
        <v>14840</v>
      </c>
      <c r="G147" s="173">
        <v>14875.760399999999</v>
      </c>
      <c r="H147" s="174">
        <v>23200</v>
      </c>
      <c r="I147" s="173">
        <v>729.56479999999999</v>
      </c>
    </row>
    <row r="148" spans="2:9" x14ac:dyDescent="0.25">
      <c r="B148" s="172">
        <v>43551</v>
      </c>
      <c r="C148" s="174">
        <v>14860</v>
      </c>
      <c r="D148" s="174">
        <v>15000</v>
      </c>
      <c r="E148" s="174">
        <v>15000</v>
      </c>
      <c r="F148" s="174">
        <v>14800</v>
      </c>
      <c r="G148" s="173">
        <v>14902.697899999999</v>
      </c>
      <c r="H148" s="174">
        <v>23199</v>
      </c>
      <c r="I148" s="173">
        <v>730.32550000000003</v>
      </c>
    </row>
    <row r="149" spans="2:9" x14ac:dyDescent="0.25">
      <c r="B149" s="172">
        <v>43550</v>
      </c>
      <c r="C149" s="174">
        <v>15000</v>
      </c>
      <c r="D149" s="174">
        <v>14730</v>
      </c>
      <c r="E149" s="174">
        <v>15000</v>
      </c>
      <c r="F149" s="174">
        <v>14730</v>
      </c>
      <c r="G149" s="173">
        <v>14814.8928</v>
      </c>
      <c r="H149" s="174">
        <v>23199</v>
      </c>
      <c r="I149" s="173">
        <v>729.81939999999997</v>
      </c>
    </row>
    <row r="150" spans="2:9" x14ac:dyDescent="0.25">
      <c r="B150" s="172">
        <v>43549</v>
      </c>
      <c r="C150" s="174">
        <v>14730</v>
      </c>
      <c r="D150" s="174">
        <v>14400</v>
      </c>
      <c r="E150" s="174">
        <v>15000</v>
      </c>
      <c r="F150" s="174">
        <v>14400</v>
      </c>
      <c r="G150" s="173">
        <v>14782.6124</v>
      </c>
      <c r="H150" s="174">
        <v>23200</v>
      </c>
      <c r="I150" s="173">
        <v>731.37350000000004</v>
      </c>
    </row>
    <row r="151" spans="2:9" x14ac:dyDescent="0.25">
      <c r="B151" s="172">
        <v>43546</v>
      </c>
      <c r="C151" s="174">
        <v>15400</v>
      </c>
      <c r="D151" s="174">
        <v>15110</v>
      </c>
      <c r="E151" s="174">
        <v>15400</v>
      </c>
      <c r="F151" s="174">
        <v>15010</v>
      </c>
      <c r="G151" s="173">
        <v>15061.521500000001</v>
      </c>
      <c r="H151" s="174">
        <v>23189</v>
      </c>
      <c r="I151" s="173">
        <v>731.08569999999997</v>
      </c>
    </row>
    <row r="152" spans="2:9" x14ac:dyDescent="0.25">
      <c r="B152" s="172">
        <v>43545</v>
      </c>
      <c r="C152" s="174">
        <v>15110</v>
      </c>
      <c r="D152" s="174">
        <v>15400</v>
      </c>
      <c r="E152" s="174">
        <v>15400</v>
      </c>
      <c r="F152" s="174">
        <v>15110</v>
      </c>
      <c r="G152" s="173">
        <v>15299.4126</v>
      </c>
      <c r="H152" s="174">
        <v>23202</v>
      </c>
      <c r="I152" s="173">
        <v>727.57590000000005</v>
      </c>
    </row>
    <row r="153" spans="2:9" x14ac:dyDescent="0.25">
      <c r="B153" s="172">
        <v>43544</v>
      </c>
      <c r="C153" s="174">
        <v>15240</v>
      </c>
      <c r="D153" s="174">
        <v>15340</v>
      </c>
      <c r="E153" s="174">
        <v>15340</v>
      </c>
      <c r="F153" s="174">
        <v>15150</v>
      </c>
      <c r="G153" s="173">
        <v>15224.7219</v>
      </c>
      <c r="H153" s="174">
        <v>23197</v>
      </c>
      <c r="I153" s="173">
        <v>726.95950000000005</v>
      </c>
    </row>
    <row r="154" spans="2:9" x14ac:dyDescent="0.25">
      <c r="B154" s="172">
        <v>43543</v>
      </c>
      <c r="C154" s="174">
        <v>15300</v>
      </c>
      <c r="D154" s="174">
        <v>15500</v>
      </c>
      <c r="E154" s="174">
        <v>15500</v>
      </c>
      <c r="F154" s="174">
        <v>15300</v>
      </c>
      <c r="G154" s="173">
        <v>15443.288500000001</v>
      </c>
      <c r="H154" s="174">
        <v>23198</v>
      </c>
      <c r="I154" s="173">
        <v>733.30179999999996</v>
      </c>
    </row>
    <row r="155" spans="2:9" x14ac:dyDescent="0.25">
      <c r="B155" s="172">
        <v>43542</v>
      </c>
      <c r="C155" s="174">
        <v>15410</v>
      </c>
      <c r="D155" s="174">
        <v>15400</v>
      </c>
      <c r="E155" s="174">
        <v>15460</v>
      </c>
      <c r="F155" s="174">
        <v>15390</v>
      </c>
      <c r="G155" s="173">
        <v>15406.4215</v>
      </c>
      <c r="H155" s="174">
        <v>23200</v>
      </c>
      <c r="I155" s="173">
        <v>735.12890000000004</v>
      </c>
    </row>
    <row r="156" spans="2:9" x14ac:dyDescent="0.25">
      <c r="B156" s="172">
        <v>43539</v>
      </c>
      <c r="C156" s="174">
        <v>15350</v>
      </c>
      <c r="D156" s="174">
        <v>15480</v>
      </c>
      <c r="E156" s="174">
        <v>15500</v>
      </c>
      <c r="F156" s="174">
        <v>15300</v>
      </c>
      <c r="G156" s="173">
        <v>15347.152400000001</v>
      </c>
      <c r="H156" s="174">
        <v>23202</v>
      </c>
      <c r="I156" s="173">
        <v>730.00289999999995</v>
      </c>
    </row>
    <row r="157" spans="2:9" x14ac:dyDescent="0.25">
      <c r="B157" s="172">
        <v>43538</v>
      </c>
      <c r="C157" s="174">
        <v>15480</v>
      </c>
      <c r="D157" s="174">
        <v>15550</v>
      </c>
      <c r="E157" s="174">
        <v>15550</v>
      </c>
      <c r="F157" s="174">
        <v>15400</v>
      </c>
      <c r="G157" s="173">
        <v>15464.1931</v>
      </c>
      <c r="H157" s="174">
        <v>23201</v>
      </c>
      <c r="I157" s="173">
        <v>730.70460000000003</v>
      </c>
    </row>
    <row r="158" spans="2:9" x14ac:dyDescent="0.25">
      <c r="B158" s="172">
        <v>43537</v>
      </c>
      <c r="C158" s="174">
        <v>15460</v>
      </c>
      <c r="D158" s="174">
        <v>15350</v>
      </c>
      <c r="E158" s="174">
        <v>15510</v>
      </c>
      <c r="F158" s="174">
        <v>15350</v>
      </c>
      <c r="G158" s="173">
        <v>15481.619500000001</v>
      </c>
      <c r="H158" s="174">
        <v>23207</v>
      </c>
      <c r="I158" s="173">
        <v>733.08810000000005</v>
      </c>
    </row>
    <row r="159" spans="2:9" x14ac:dyDescent="0.25">
      <c r="B159" s="172">
        <v>43536</v>
      </c>
      <c r="C159" s="174">
        <v>15300</v>
      </c>
      <c r="D159" s="174">
        <v>15300</v>
      </c>
      <c r="E159" s="174">
        <v>15300</v>
      </c>
      <c r="F159" s="174">
        <v>15230</v>
      </c>
      <c r="G159" s="173">
        <v>15263.463100000001</v>
      </c>
      <c r="H159" s="174">
        <v>23208</v>
      </c>
      <c r="I159" s="173">
        <v>732.68010000000004</v>
      </c>
    </row>
    <row r="160" spans="2:9" x14ac:dyDescent="0.25">
      <c r="B160" s="172">
        <v>43535</v>
      </c>
      <c r="C160" s="174">
        <v>15200</v>
      </c>
      <c r="D160" s="174">
        <v>15200</v>
      </c>
      <c r="E160" s="174">
        <v>15200</v>
      </c>
      <c r="F160" s="174">
        <v>15080</v>
      </c>
      <c r="G160" s="173">
        <v>15156.827799999999</v>
      </c>
      <c r="H160" s="174">
        <v>23205</v>
      </c>
      <c r="I160" s="173">
        <v>732.1848</v>
      </c>
    </row>
    <row r="161" spans="2:9" x14ac:dyDescent="0.25">
      <c r="B161" s="172">
        <v>43532</v>
      </c>
      <c r="C161" s="174">
        <v>15220</v>
      </c>
      <c r="D161" s="174">
        <v>15400</v>
      </c>
      <c r="E161" s="174">
        <v>15400</v>
      </c>
      <c r="F161" s="174">
        <v>15120</v>
      </c>
      <c r="G161" s="173">
        <v>15173.573899999999</v>
      </c>
      <c r="H161" s="174">
        <v>23202</v>
      </c>
      <c r="I161" s="173">
        <v>732.4674</v>
      </c>
    </row>
    <row r="162" spans="2:9" x14ac:dyDescent="0.25">
      <c r="B162" s="172">
        <v>43531</v>
      </c>
      <c r="C162" s="174">
        <v>15400</v>
      </c>
      <c r="D162" s="174">
        <v>15300</v>
      </c>
      <c r="E162" s="174">
        <v>15410</v>
      </c>
      <c r="F162" s="174">
        <v>15300</v>
      </c>
      <c r="G162" s="173">
        <v>15319.559600000001</v>
      </c>
      <c r="H162" s="174">
        <v>23200</v>
      </c>
      <c r="I162" s="173">
        <v>730.1223</v>
      </c>
    </row>
    <row r="163" spans="2:9" x14ac:dyDescent="0.25">
      <c r="B163" s="172">
        <v>43530</v>
      </c>
      <c r="C163" s="174">
        <v>15300</v>
      </c>
      <c r="D163" s="174">
        <v>15100</v>
      </c>
      <c r="E163" s="174">
        <v>15390</v>
      </c>
      <c r="F163" s="174">
        <v>15100</v>
      </c>
      <c r="G163" s="173">
        <v>15229.4972</v>
      </c>
      <c r="H163" s="174">
        <v>23199</v>
      </c>
      <c r="I163" s="173">
        <v>733.62869999999998</v>
      </c>
    </row>
    <row r="164" spans="2:9" x14ac:dyDescent="0.25">
      <c r="B164" s="172">
        <v>43529</v>
      </c>
      <c r="C164" s="174">
        <v>15300</v>
      </c>
      <c r="D164" s="174">
        <v>15440</v>
      </c>
      <c r="E164" s="174">
        <v>15440</v>
      </c>
      <c r="F164" s="174">
        <v>15220</v>
      </c>
      <c r="G164" s="173">
        <v>15320.580099999999</v>
      </c>
      <c r="H164" s="174">
        <v>23199</v>
      </c>
      <c r="I164" s="173">
        <v>732.87019999999995</v>
      </c>
    </row>
    <row r="165" spans="2:9" x14ac:dyDescent="0.25">
      <c r="B165" s="172">
        <v>43528</v>
      </c>
      <c r="C165" s="174">
        <v>15390</v>
      </c>
      <c r="D165" s="174">
        <v>15280</v>
      </c>
      <c r="E165" s="174">
        <v>15400</v>
      </c>
      <c r="F165" s="174">
        <v>15200</v>
      </c>
      <c r="G165" s="173">
        <v>15301.5774</v>
      </c>
      <c r="H165" s="174">
        <v>23199</v>
      </c>
      <c r="I165" s="173">
        <v>731.77660000000003</v>
      </c>
    </row>
    <row r="166" spans="2:9" x14ac:dyDescent="0.25">
      <c r="B166" s="172">
        <v>43525</v>
      </c>
      <c r="C166" s="174">
        <v>15200</v>
      </c>
      <c r="D166" s="174">
        <v>15000</v>
      </c>
      <c r="E166" s="174">
        <v>15250</v>
      </c>
      <c r="F166" s="174">
        <v>15000</v>
      </c>
      <c r="G166" s="173">
        <v>15055.9182</v>
      </c>
      <c r="H166" s="174">
        <v>23199</v>
      </c>
      <c r="I166" s="173">
        <v>730.62379999999996</v>
      </c>
    </row>
    <row r="167" spans="2:9" x14ac:dyDescent="0.25">
      <c r="B167" s="172">
        <v>43524</v>
      </c>
      <c r="C167" s="174">
        <v>15000</v>
      </c>
      <c r="D167" s="174">
        <v>15990</v>
      </c>
      <c r="E167" s="174">
        <v>15990</v>
      </c>
      <c r="F167" s="174">
        <v>15000</v>
      </c>
      <c r="G167" s="173">
        <v>15235.6206</v>
      </c>
      <c r="H167" s="174">
        <v>23201</v>
      </c>
      <c r="I167" s="173">
        <v>727.90499999999997</v>
      </c>
    </row>
    <row r="168" spans="2:9" x14ac:dyDescent="0.25">
      <c r="B168" s="172">
        <v>43523</v>
      </c>
      <c r="C168" s="174">
        <v>15440</v>
      </c>
      <c r="D168" s="174">
        <v>15400</v>
      </c>
      <c r="E168" s="174">
        <v>15490</v>
      </c>
      <c r="F168" s="174">
        <v>15330</v>
      </c>
      <c r="G168" s="173">
        <v>15416.6726</v>
      </c>
      <c r="H168" s="174">
        <v>23200</v>
      </c>
      <c r="I168" s="173">
        <v>728.2201</v>
      </c>
    </row>
    <row r="169" spans="2:9" x14ac:dyDescent="0.25">
      <c r="B169" s="172">
        <v>43522</v>
      </c>
      <c r="C169" s="174">
        <v>15370</v>
      </c>
      <c r="D169" s="174">
        <v>15500</v>
      </c>
      <c r="E169" s="174">
        <v>15560</v>
      </c>
      <c r="F169" s="174">
        <v>15250</v>
      </c>
      <c r="G169" s="173">
        <v>15369.7199</v>
      </c>
      <c r="H169" s="174">
        <v>23200</v>
      </c>
      <c r="I169" s="173">
        <v>730.53620000000001</v>
      </c>
    </row>
    <row r="170" spans="2:9" x14ac:dyDescent="0.25">
      <c r="B170" s="172">
        <v>43521</v>
      </c>
      <c r="C170" s="174">
        <v>15550</v>
      </c>
      <c r="D170" s="174">
        <v>15400</v>
      </c>
      <c r="E170" s="174">
        <v>15600</v>
      </c>
      <c r="F170" s="174">
        <v>15400</v>
      </c>
      <c r="G170" s="173">
        <v>15558.058999999999</v>
      </c>
      <c r="H170" s="174">
        <v>23200</v>
      </c>
      <c r="I170" s="173">
        <v>727.81500000000005</v>
      </c>
    </row>
    <row r="171" spans="2:9" x14ac:dyDescent="0.25">
      <c r="B171" s="172">
        <v>43518</v>
      </c>
      <c r="C171" s="174">
        <v>15400</v>
      </c>
      <c r="D171" s="174">
        <v>15250</v>
      </c>
      <c r="E171" s="174">
        <v>15460</v>
      </c>
      <c r="F171" s="174">
        <v>14930</v>
      </c>
      <c r="G171" s="173">
        <v>15323.462</v>
      </c>
      <c r="H171" s="174">
        <v>23201</v>
      </c>
      <c r="I171" s="173">
        <v>728.67269999999996</v>
      </c>
    </row>
    <row r="172" spans="2:9" x14ac:dyDescent="0.25">
      <c r="B172" s="172">
        <v>43517</v>
      </c>
      <c r="C172" s="174">
        <v>15180</v>
      </c>
      <c r="D172" s="174">
        <v>15190</v>
      </c>
      <c r="E172" s="174">
        <v>15220</v>
      </c>
      <c r="F172" s="174">
        <v>15040</v>
      </c>
      <c r="G172" s="173">
        <v>15144.835499999999</v>
      </c>
      <c r="H172" s="174">
        <v>23199</v>
      </c>
      <c r="I172" s="173">
        <v>734.42039999999997</v>
      </c>
    </row>
    <row r="173" spans="2:9" x14ac:dyDescent="0.25">
      <c r="B173" s="172">
        <v>43516</v>
      </c>
      <c r="C173" s="174">
        <v>15150</v>
      </c>
      <c r="D173" s="174">
        <v>15000</v>
      </c>
      <c r="E173" s="174">
        <v>15190</v>
      </c>
      <c r="F173" s="174">
        <v>15000</v>
      </c>
      <c r="G173" s="173">
        <v>15128.834500000001</v>
      </c>
      <c r="H173" s="174">
        <v>23200</v>
      </c>
      <c r="I173" s="173">
        <v>737.64729999999997</v>
      </c>
    </row>
    <row r="174" spans="2:9" x14ac:dyDescent="0.25">
      <c r="B174" s="172">
        <v>43515</v>
      </c>
      <c r="C174" s="174">
        <v>15020</v>
      </c>
      <c r="D174" s="174">
        <v>15020</v>
      </c>
      <c r="E174" s="174">
        <v>15100</v>
      </c>
      <c r="F174" s="174">
        <v>15020</v>
      </c>
      <c r="G174" s="173">
        <v>15065.6576</v>
      </c>
      <c r="H174" s="174">
        <v>23207</v>
      </c>
      <c r="I174" s="173">
        <v>741.17560000000003</v>
      </c>
    </row>
    <row r="175" spans="2:9" x14ac:dyDescent="0.25">
      <c r="B175" s="172">
        <v>43514</v>
      </c>
      <c r="C175" s="174">
        <v>14940</v>
      </c>
      <c r="D175" s="174">
        <v>14900</v>
      </c>
      <c r="E175" s="174">
        <v>14940</v>
      </c>
      <c r="F175" s="174">
        <v>14880</v>
      </c>
      <c r="G175" s="173">
        <v>14904.783600000001</v>
      </c>
      <c r="H175" s="174">
        <v>23217</v>
      </c>
      <c r="I175" s="173">
        <v>742.53200000000004</v>
      </c>
    </row>
    <row r="176" spans="2:9" x14ac:dyDescent="0.25">
      <c r="B176" s="172">
        <v>43511</v>
      </c>
      <c r="C176" s="174">
        <v>14900</v>
      </c>
      <c r="D176" s="174">
        <v>14950</v>
      </c>
      <c r="E176" s="174">
        <v>14950</v>
      </c>
      <c r="F176" s="174">
        <v>14800</v>
      </c>
      <c r="G176" s="173">
        <v>14831.1175</v>
      </c>
      <c r="H176" s="174">
        <v>23215</v>
      </c>
      <c r="I176" s="173">
        <v>741.40200000000004</v>
      </c>
    </row>
    <row r="177" spans="2:9" x14ac:dyDescent="0.25">
      <c r="B177" s="172">
        <v>43510</v>
      </c>
      <c r="C177" s="174">
        <v>14950</v>
      </c>
      <c r="D177" s="174">
        <v>15000</v>
      </c>
      <c r="E177" s="174">
        <v>15000</v>
      </c>
      <c r="F177" s="174">
        <v>14850</v>
      </c>
      <c r="G177" s="173">
        <v>14945.005300000001</v>
      </c>
      <c r="H177" s="174">
        <v>23209</v>
      </c>
      <c r="I177" s="173">
        <v>742.971</v>
      </c>
    </row>
    <row r="178" spans="2:9" x14ac:dyDescent="0.25">
      <c r="B178" s="172">
        <v>43509</v>
      </c>
      <c r="C178" s="174">
        <v>14900</v>
      </c>
      <c r="D178" s="174">
        <v>14850</v>
      </c>
      <c r="E178" s="174">
        <v>14950</v>
      </c>
      <c r="F178" s="174">
        <v>14630</v>
      </c>
      <c r="G178" s="173">
        <v>14789.6186</v>
      </c>
      <c r="H178" s="174">
        <v>23199</v>
      </c>
      <c r="I178" s="173">
        <v>745.94849999999997</v>
      </c>
    </row>
    <row r="179" spans="2:9" x14ac:dyDescent="0.25">
      <c r="B179" s="172">
        <v>43508</v>
      </c>
      <c r="C179" s="174">
        <v>14800</v>
      </c>
      <c r="D179" s="174">
        <v>14700</v>
      </c>
      <c r="E179" s="174">
        <v>14840</v>
      </c>
      <c r="F179" s="174">
        <v>14600</v>
      </c>
      <c r="G179" s="173">
        <v>14693.7814</v>
      </c>
      <c r="H179" s="174">
        <v>23200</v>
      </c>
      <c r="I179" s="173">
        <v>744.5702</v>
      </c>
    </row>
    <row r="180" spans="2:9" x14ac:dyDescent="0.25">
      <c r="B180" s="172">
        <v>43507</v>
      </c>
      <c r="C180" s="174">
        <v>14690</v>
      </c>
      <c r="D180" s="174">
        <v>14500</v>
      </c>
      <c r="E180" s="174">
        <v>14690</v>
      </c>
      <c r="F180" s="174">
        <v>14300</v>
      </c>
      <c r="G180" s="173">
        <v>14602.9882</v>
      </c>
      <c r="H180" s="174">
        <v>23201</v>
      </c>
      <c r="I180" s="173">
        <v>743.29650000000004</v>
      </c>
    </row>
    <row r="181" spans="2:9" x14ac:dyDescent="0.25">
      <c r="B181" s="172">
        <v>43497</v>
      </c>
      <c r="C181" s="174">
        <v>14200</v>
      </c>
      <c r="D181" s="174">
        <v>14270</v>
      </c>
      <c r="E181" s="174">
        <v>14300</v>
      </c>
      <c r="F181" s="174">
        <v>14200</v>
      </c>
      <c r="G181" s="173">
        <v>14258.4694</v>
      </c>
      <c r="H181" s="174">
        <v>23202</v>
      </c>
      <c r="I181" s="173">
        <v>742.30560000000003</v>
      </c>
    </row>
    <row r="182" spans="2:9" x14ac:dyDescent="0.25">
      <c r="B182" s="172">
        <v>43496</v>
      </c>
      <c r="C182" s="174">
        <v>14260</v>
      </c>
      <c r="D182" s="174">
        <v>14410</v>
      </c>
      <c r="E182" s="174">
        <v>14690</v>
      </c>
      <c r="F182" s="174">
        <v>14260</v>
      </c>
      <c r="G182" s="173">
        <v>14373.9794</v>
      </c>
      <c r="H182" s="174">
        <v>23197</v>
      </c>
      <c r="I182" s="173">
        <v>740.50490000000002</v>
      </c>
    </row>
    <row r="183" spans="2:9" x14ac:dyDescent="0.25">
      <c r="B183" s="172">
        <v>43495</v>
      </c>
      <c r="C183" s="174">
        <v>14420</v>
      </c>
      <c r="D183" s="174">
        <v>14900</v>
      </c>
      <c r="E183" s="174">
        <v>14900</v>
      </c>
      <c r="F183" s="174">
        <v>14330</v>
      </c>
      <c r="G183" s="173">
        <v>14381.508099999999</v>
      </c>
      <c r="H183" s="174">
        <v>23203</v>
      </c>
      <c r="I183" s="173">
        <v>738.73339999999996</v>
      </c>
    </row>
    <row r="184" spans="2:9" x14ac:dyDescent="0.25">
      <c r="B184" s="172">
        <v>43494</v>
      </c>
      <c r="C184" s="174">
        <v>14500</v>
      </c>
      <c r="D184" s="174">
        <v>14310</v>
      </c>
      <c r="E184" s="174">
        <v>14500</v>
      </c>
      <c r="F184" s="174">
        <v>14260</v>
      </c>
      <c r="G184" s="173">
        <v>14294.0386</v>
      </c>
      <c r="H184" s="174">
        <v>23209</v>
      </c>
      <c r="I184" s="173">
        <v>741.13130000000001</v>
      </c>
    </row>
    <row r="185" spans="2:9" x14ac:dyDescent="0.25">
      <c r="B185" s="172">
        <v>43493</v>
      </c>
      <c r="C185" s="174">
        <v>14310</v>
      </c>
      <c r="D185" s="174">
        <v>14200</v>
      </c>
      <c r="E185" s="174">
        <v>14370</v>
      </c>
      <c r="F185" s="174">
        <v>14200</v>
      </c>
      <c r="G185" s="173">
        <v>14361.0708</v>
      </c>
      <c r="H185" s="174">
        <v>23211</v>
      </c>
      <c r="I185" s="173">
        <v>737.91359999999997</v>
      </c>
    </row>
    <row r="186" spans="2:9" x14ac:dyDescent="0.25">
      <c r="B186" s="172">
        <v>43490</v>
      </c>
      <c r="C186" s="174">
        <v>14200</v>
      </c>
      <c r="D186" s="174">
        <v>14300</v>
      </c>
      <c r="E186" s="174">
        <v>14340</v>
      </c>
      <c r="F186" s="174">
        <v>14200</v>
      </c>
      <c r="G186" s="173">
        <v>14318.019700000001</v>
      </c>
      <c r="H186" s="174">
        <v>23205</v>
      </c>
      <c r="I186" s="173">
        <v>736.81759999999997</v>
      </c>
    </row>
    <row r="187" spans="2:9" x14ac:dyDescent="0.25">
      <c r="B187" s="172">
        <v>43489</v>
      </c>
      <c r="C187" s="174">
        <v>14270</v>
      </c>
      <c r="D187" s="174">
        <v>14280</v>
      </c>
      <c r="E187" s="174">
        <v>14280</v>
      </c>
      <c r="F187" s="174">
        <v>14250</v>
      </c>
      <c r="G187" s="173">
        <v>14265.6016</v>
      </c>
      <c r="H187" s="174">
        <v>23205</v>
      </c>
      <c r="I187" s="173">
        <v>742.45439999999996</v>
      </c>
    </row>
    <row r="188" spans="2:9" x14ac:dyDescent="0.25">
      <c r="B188" s="172">
        <v>43488</v>
      </c>
      <c r="C188" s="174">
        <v>14280</v>
      </c>
      <c r="D188" s="174">
        <v>14200</v>
      </c>
      <c r="E188" s="174">
        <v>14290</v>
      </c>
      <c r="F188" s="174">
        <v>14140</v>
      </c>
      <c r="G188" s="173">
        <v>14207.799000000001</v>
      </c>
      <c r="H188" s="174">
        <v>23205</v>
      </c>
      <c r="I188" s="173">
        <v>742.06209999999999</v>
      </c>
    </row>
    <row r="189" spans="2:9" x14ac:dyDescent="0.25">
      <c r="B189" s="172">
        <v>43487</v>
      </c>
      <c r="C189" s="174">
        <v>14200</v>
      </c>
      <c r="D189" s="174">
        <v>14250</v>
      </c>
      <c r="E189" s="174">
        <v>14270</v>
      </c>
      <c r="F189" s="174">
        <v>14200</v>
      </c>
      <c r="G189" s="173">
        <v>14237.017400000001</v>
      </c>
      <c r="H189" s="174">
        <v>23205</v>
      </c>
      <c r="I189" s="173">
        <v>742.33519999999999</v>
      </c>
    </row>
    <row r="190" spans="2:9" x14ac:dyDescent="0.25">
      <c r="B190" s="172">
        <v>43486</v>
      </c>
      <c r="C190" s="174">
        <v>14390</v>
      </c>
      <c r="D190" s="174">
        <v>14190</v>
      </c>
      <c r="E190" s="174">
        <v>14390</v>
      </c>
      <c r="F190" s="174">
        <v>14100</v>
      </c>
      <c r="G190" s="173">
        <v>14263.581700000001</v>
      </c>
      <c r="H190" s="174">
        <v>23205</v>
      </c>
      <c r="I190" s="173">
        <v>740.8655</v>
      </c>
    </row>
    <row r="191" spans="2:9" x14ac:dyDescent="0.25">
      <c r="B191" s="172">
        <v>43483</v>
      </c>
      <c r="C191" s="174">
        <v>14050</v>
      </c>
      <c r="D191" s="174">
        <v>14040</v>
      </c>
      <c r="E191" s="174">
        <v>14150</v>
      </c>
      <c r="F191" s="174">
        <v>14040</v>
      </c>
      <c r="G191" s="173">
        <v>14117.166800000001</v>
      </c>
      <c r="H191" s="174">
        <v>23205</v>
      </c>
      <c r="I191" s="173">
        <v>740.81939999999997</v>
      </c>
    </row>
    <row r="192" spans="2:9" x14ac:dyDescent="0.25">
      <c r="B192" s="172">
        <v>43482</v>
      </c>
      <c r="C192" s="174">
        <v>14040</v>
      </c>
      <c r="D192" s="174">
        <v>14230</v>
      </c>
      <c r="E192" s="174">
        <v>14250</v>
      </c>
      <c r="F192" s="174">
        <v>14040</v>
      </c>
      <c r="G192" s="173">
        <v>14210.811</v>
      </c>
      <c r="H192" s="174">
        <v>23201</v>
      </c>
      <c r="I192" s="173">
        <v>742.5557</v>
      </c>
    </row>
    <row r="193" spans="2:9" x14ac:dyDescent="0.25">
      <c r="B193" s="172">
        <v>43481</v>
      </c>
      <c r="C193" s="174">
        <v>14260</v>
      </c>
      <c r="D193" s="174">
        <v>14270</v>
      </c>
      <c r="E193" s="174">
        <v>14290</v>
      </c>
      <c r="F193" s="174">
        <v>14230</v>
      </c>
      <c r="G193" s="173">
        <v>14269.363799999999</v>
      </c>
      <c r="H193" s="174">
        <v>23204</v>
      </c>
      <c r="I193" s="173">
        <v>742.16279999999995</v>
      </c>
    </row>
    <row r="194" spans="2:9" x14ac:dyDescent="0.25">
      <c r="B194" s="172">
        <v>43480</v>
      </c>
      <c r="C194" s="174">
        <v>14250</v>
      </c>
      <c r="D194" s="174">
        <v>14180</v>
      </c>
      <c r="E194" s="174">
        <v>14250</v>
      </c>
      <c r="F194" s="174">
        <v>14150</v>
      </c>
      <c r="G194" s="173">
        <v>14221.9256</v>
      </c>
      <c r="H194" s="174">
        <v>23198</v>
      </c>
      <c r="I194" s="173">
        <v>737.32590000000005</v>
      </c>
    </row>
    <row r="195" spans="2:9" x14ac:dyDescent="0.25">
      <c r="B195" s="172">
        <v>43479</v>
      </c>
      <c r="C195" s="174">
        <v>14150</v>
      </c>
      <c r="D195" s="174">
        <v>14230</v>
      </c>
      <c r="E195" s="174">
        <v>14230</v>
      </c>
      <c r="F195" s="174">
        <v>14100</v>
      </c>
      <c r="G195" s="173">
        <v>14136.7804</v>
      </c>
      <c r="H195" s="174">
        <v>23195</v>
      </c>
      <c r="I195" s="173">
        <v>735.71870000000001</v>
      </c>
    </row>
    <row r="196" spans="2:9" x14ac:dyDescent="0.25">
      <c r="B196" s="172">
        <v>43476</v>
      </c>
      <c r="C196" s="174">
        <v>14170</v>
      </c>
      <c r="D196" s="174">
        <v>14100</v>
      </c>
      <c r="E196" s="174">
        <v>14230</v>
      </c>
      <c r="F196" s="174">
        <v>14100</v>
      </c>
      <c r="G196" s="173">
        <v>14215.197099999999</v>
      </c>
      <c r="H196" s="174">
        <v>23197</v>
      </c>
      <c r="I196" s="173">
        <v>735.8288</v>
      </c>
    </row>
    <row r="197" spans="2:9" x14ac:dyDescent="0.25">
      <c r="B197" s="172">
        <v>43475</v>
      </c>
      <c r="C197" s="174">
        <v>14200</v>
      </c>
      <c r="D197" s="174">
        <v>14000</v>
      </c>
      <c r="E197" s="174">
        <v>14200</v>
      </c>
      <c r="F197" s="174">
        <v>14000</v>
      </c>
      <c r="G197" s="173">
        <v>14117.1942</v>
      </c>
      <c r="H197" s="174">
        <v>23197</v>
      </c>
      <c r="I197" s="173">
        <v>731.48889999999994</v>
      </c>
    </row>
    <row r="198" spans="2:9" x14ac:dyDescent="0.25">
      <c r="B198" s="172">
        <v>43474</v>
      </c>
      <c r="C198" s="174">
        <v>14000</v>
      </c>
      <c r="D198" s="174">
        <v>14000</v>
      </c>
      <c r="E198" s="174">
        <v>14600</v>
      </c>
      <c r="F198" s="174">
        <v>14000</v>
      </c>
      <c r="G198" s="173">
        <v>14081.214900000001</v>
      </c>
      <c r="H198" s="174">
        <v>23199</v>
      </c>
      <c r="I198" s="173">
        <v>731.66150000000005</v>
      </c>
    </row>
    <row r="199" spans="2:9" x14ac:dyDescent="0.25">
      <c r="B199" s="172">
        <v>43473</v>
      </c>
      <c r="C199" s="174">
        <v>14100</v>
      </c>
      <c r="D199" s="174">
        <v>14500</v>
      </c>
      <c r="E199" s="174">
        <v>14500</v>
      </c>
      <c r="F199" s="174">
        <v>13880</v>
      </c>
      <c r="G199" s="173">
        <v>13918.553599999999</v>
      </c>
      <c r="H199" s="174">
        <v>23189</v>
      </c>
      <c r="I199" s="173">
        <v>729.87270000000001</v>
      </c>
    </row>
    <row r="200" spans="2:9" x14ac:dyDescent="0.25">
      <c r="B200" s="172">
        <v>43472</v>
      </c>
      <c r="C200" s="174">
        <v>13980</v>
      </c>
      <c r="D200" s="174">
        <v>14000</v>
      </c>
      <c r="E200" s="174">
        <v>14150</v>
      </c>
      <c r="F200" s="174">
        <v>13960</v>
      </c>
      <c r="G200" s="173">
        <v>14044.1026</v>
      </c>
      <c r="H200" s="174">
        <v>23200</v>
      </c>
      <c r="I200" s="173">
        <v>729.36789999999996</v>
      </c>
    </row>
    <row r="201" spans="2:9" x14ac:dyDescent="0.25">
      <c r="B201" s="172">
        <v>43469</v>
      </c>
      <c r="C201" s="174">
        <v>13920</v>
      </c>
      <c r="D201" s="174">
        <v>13600</v>
      </c>
      <c r="E201" s="174">
        <v>13920</v>
      </c>
      <c r="F201" s="174">
        <v>13570</v>
      </c>
      <c r="G201" s="173">
        <v>13629.454299999999</v>
      </c>
      <c r="H201" s="174">
        <v>23193</v>
      </c>
      <c r="I201" s="173">
        <v>730.83960000000002</v>
      </c>
    </row>
    <row r="202" spans="2:9" x14ac:dyDescent="0.25">
      <c r="B202" s="172">
        <v>43468</v>
      </c>
      <c r="C202" s="174">
        <v>13930</v>
      </c>
      <c r="D202" s="174">
        <v>14000</v>
      </c>
      <c r="E202" s="174">
        <v>14070</v>
      </c>
      <c r="F202" s="174">
        <v>13760</v>
      </c>
      <c r="G202" s="173">
        <v>13834.1237</v>
      </c>
      <c r="H202" s="174">
        <v>23190</v>
      </c>
      <c r="I202" s="173">
        <v>730.53210000000001</v>
      </c>
    </row>
    <row r="203" spans="2:9" x14ac:dyDescent="0.25">
      <c r="B203" s="172">
        <v>43467</v>
      </c>
      <c r="C203" s="174">
        <v>14100</v>
      </c>
      <c r="D203" s="174">
        <v>14300</v>
      </c>
      <c r="E203" s="174">
        <v>14330</v>
      </c>
      <c r="F203" s="174">
        <v>14060</v>
      </c>
      <c r="G203" s="173">
        <v>14156.897499999999</v>
      </c>
      <c r="H203" s="174">
        <v>23194</v>
      </c>
      <c r="I203" s="173">
        <v>731.33870000000002</v>
      </c>
    </row>
    <row r="204" spans="2:9" x14ac:dyDescent="0.25">
      <c r="B204" s="172">
        <v>43462</v>
      </c>
      <c r="C204" s="174">
        <v>14310</v>
      </c>
      <c r="D204" s="174">
        <v>14300</v>
      </c>
      <c r="E204" s="174">
        <v>14310</v>
      </c>
      <c r="F204" s="174">
        <v>14000</v>
      </c>
      <c r="G204" s="173">
        <v>14308.7983</v>
      </c>
      <c r="H204" s="174">
        <v>23190</v>
      </c>
      <c r="I204" s="173">
        <v>726.74289999999996</v>
      </c>
    </row>
    <row r="205" spans="2:9" x14ac:dyDescent="0.25">
      <c r="B205" s="172">
        <v>43461</v>
      </c>
      <c r="C205" s="174">
        <v>14320</v>
      </c>
      <c r="D205" s="174">
        <v>14100</v>
      </c>
      <c r="E205" s="174">
        <v>14400</v>
      </c>
      <c r="F205" s="174">
        <v>14100</v>
      </c>
      <c r="G205" s="173">
        <v>14369.8266</v>
      </c>
      <c r="H205" s="174">
        <v>23192</v>
      </c>
      <c r="I205" s="173">
        <v>726.43</v>
      </c>
    </row>
    <row r="206" spans="2:9" x14ac:dyDescent="0.25">
      <c r="B206" s="172">
        <v>43460</v>
      </c>
      <c r="C206" s="174">
        <v>14100</v>
      </c>
      <c r="D206" s="174">
        <v>14250</v>
      </c>
      <c r="E206" s="174">
        <v>14290</v>
      </c>
      <c r="F206" s="174">
        <v>14100</v>
      </c>
      <c r="G206" s="173">
        <v>14203.715899999999</v>
      </c>
      <c r="H206" s="174">
        <v>23187</v>
      </c>
      <c r="I206" s="173">
        <v>725.83370000000002</v>
      </c>
    </row>
    <row r="207" spans="2:9" x14ac:dyDescent="0.25">
      <c r="B207" s="172">
        <v>43459</v>
      </c>
      <c r="C207" s="174">
        <v>14130</v>
      </c>
      <c r="D207" s="174">
        <v>14400</v>
      </c>
      <c r="E207" s="174">
        <v>14400</v>
      </c>
      <c r="F207" s="174">
        <v>14000</v>
      </c>
      <c r="G207" s="173">
        <v>14129.205</v>
      </c>
      <c r="H207" s="174">
        <v>23184</v>
      </c>
      <c r="I207" s="173">
        <v>726.32899999999995</v>
      </c>
    </row>
    <row r="208" spans="2:9" x14ac:dyDescent="0.25">
      <c r="B208" s="172">
        <v>43458</v>
      </c>
      <c r="C208" s="174">
        <v>14400</v>
      </c>
      <c r="D208" s="174">
        <v>14690</v>
      </c>
      <c r="E208" s="174">
        <v>14690</v>
      </c>
      <c r="F208" s="174">
        <v>14400</v>
      </c>
      <c r="G208" s="173">
        <v>14412.780699999999</v>
      </c>
      <c r="H208" s="174">
        <v>23196</v>
      </c>
      <c r="I208" s="173">
        <v>725.99220000000003</v>
      </c>
    </row>
    <row r="209" spans="2:9" x14ac:dyDescent="0.25">
      <c r="B209" s="172">
        <v>43455</v>
      </c>
      <c r="C209" s="174">
        <v>14500</v>
      </c>
      <c r="D209" s="174">
        <v>14530</v>
      </c>
      <c r="E209" s="174">
        <v>14530</v>
      </c>
      <c r="F209" s="174">
        <v>14300</v>
      </c>
      <c r="G209" s="173">
        <v>14345.8676</v>
      </c>
      <c r="H209" s="174">
        <v>23203</v>
      </c>
      <c r="I209" s="173">
        <v>723.80740000000003</v>
      </c>
    </row>
    <row r="210" spans="2:9" x14ac:dyDescent="0.25">
      <c r="B210" s="172">
        <v>43454</v>
      </c>
      <c r="C210" s="174">
        <v>14530</v>
      </c>
      <c r="D210" s="174">
        <v>14470</v>
      </c>
      <c r="E210" s="174">
        <v>15460</v>
      </c>
      <c r="F210" s="174">
        <v>14450</v>
      </c>
      <c r="G210" s="173">
        <v>14504.4017</v>
      </c>
      <c r="H210" s="174">
        <v>23197</v>
      </c>
      <c r="I210" s="173">
        <v>726.67809999999997</v>
      </c>
    </row>
    <row r="211" spans="2:9" x14ac:dyDescent="0.25">
      <c r="B211" s="172">
        <v>43453</v>
      </c>
      <c r="C211" s="174">
        <v>14550</v>
      </c>
      <c r="D211" s="174">
        <v>14650</v>
      </c>
      <c r="E211" s="174">
        <v>14660</v>
      </c>
      <c r="F211" s="174">
        <v>14460</v>
      </c>
      <c r="G211" s="173">
        <v>14527.6234</v>
      </c>
      <c r="H211" s="174">
        <v>23214</v>
      </c>
      <c r="I211" s="173">
        <v>726.30909999999994</v>
      </c>
    </row>
    <row r="212" spans="2:9" x14ac:dyDescent="0.25">
      <c r="B212" s="172">
        <v>43452</v>
      </c>
      <c r="C212" s="174">
        <v>14570</v>
      </c>
      <c r="D212" s="174">
        <v>14510</v>
      </c>
      <c r="E212" s="174">
        <v>14730</v>
      </c>
      <c r="F212" s="174">
        <v>14510</v>
      </c>
      <c r="G212" s="173">
        <v>14616.183999999999</v>
      </c>
      <c r="H212" s="174">
        <v>23220</v>
      </c>
      <c r="I212" s="173">
        <v>719.39290000000005</v>
      </c>
    </row>
    <row r="213" spans="2:9" x14ac:dyDescent="0.25">
      <c r="B213" s="172">
        <v>43451</v>
      </c>
      <c r="C213" s="174">
        <v>14800</v>
      </c>
      <c r="D213" s="174">
        <v>15340</v>
      </c>
      <c r="E213" s="174">
        <v>15340</v>
      </c>
      <c r="F213" s="174">
        <v>14800</v>
      </c>
      <c r="G213" s="173">
        <v>14994.7264</v>
      </c>
      <c r="H213" s="174">
        <v>23210</v>
      </c>
      <c r="I213" s="173">
        <v>718.8075</v>
      </c>
    </row>
    <row r="214" spans="2:9" x14ac:dyDescent="0.25">
      <c r="B214" s="172">
        <v>43448</v>
      </c>
      <c r="C214" s="174">
        <v>15340</v>
      </c>
      <c r="D214" s="174">
        <v>15490</v>
      </c>
      <c r="E214" s="174">
        <v>15490</v>
      </c>
      <c r="F214" s="174">
        <v>14800</v>
      </c>
      <c r="G214" s="173">
        <v>15230.641900000001</v>
      </c>
      <c r="H214" s="174">
        <v>23175</v>
      </c>
      <c r="I214" s="173">
        <v>715.85540000000003</v>
      </c>
    </row>
    <row r="215" spans="2:9" x14ac:dyDescent="0.25">
      <c r="B215" s="172">
        <v>43447</v>
      </c>
      <c r="C215" s="174">
        <v>15450</v>
      </c>
      <c r="D215" s="174">
        <v>15450</v>
      </c>
      <c r="E215" s="174">
        <v>15450</v>
      </c>
      <c r="F215" s="174">
        <v>15300</v>
      </c>
      <c r="G215" s="173">
        <v>15387.961499999999</v>
      </c>
      <c r="H215" s="174">
        <v>23175</v>
      </c>
      <c r="I215" s="173">
        <v>717.89909999999998</v>
      </c>
    </row>
    <row r="216" spans="2:9" x14ac:dyDescent="0.25">
      <c r="B216" s="172">
        <v>43446</v>
      </c>
      <c r="C216" s="174">
        <v>15350</v>
      </c>
      <c r="D216" s="174">
        <v>15210</v>
      </c>
      <c r="E216" s="174">
        <v>15350</v>
      </c>
      <c r="F216" s="174">
        <v>15210</v>
      </c>
      <c r="G216" s="173">
        <v>15256.4951</v>
      </c>
      <c r="H216" s="174">
        <v>23175</v>
      </c>
      <c r="I216" s="173">
        <v>712.20899999999995</v>
      </c>
    </row>
    <row r="217" spans="2:9" x14ac:dyDescent="0.25">
      <c r="B217" s="172">
        <v>43445</v>
      </c>
      <c r="C217" s="174">
        <v>15150</v>
      </c>
      <c r="D217" s="174">
        <v>15300</v>
      </c>
      <c r="E217" s="174">
        <v>15700</v>
      </c>
      <c r="F217" s="174">
        <v>15110</v>
      </c>
      <c r="G217" s="173">
        <v>15194.8264</v>
      </c>
      <c r="H217" s="174">
        <v>23240</v>
      </c>
      <c r="I217" s="173">
        <v>715.26049999999998</v>
      </c>
    </row>
    <row r="218" spans="2:9" x14ac:dyDescent="0.25">
      <c r="B218" s="172">
        <v>43444</v>
      </c>
      <c r="C218" s="174">
        <v>15200</v>
      </c>
      <c r="D218" s="174">
        <v>15400</v>
      </c>
      <c r="E218" s="174">
        <v>15400</v>
      </c>
      <c r="F218" s="174">
        <v>15200</v>
      </c>
      <c r="G218" s="173">
        <v>15254.388000000001</v>
      </c>
      <c r="H218" s="174">
        <v>23270</v>
      </c>
      <c r="I218" s="173">
        <v>714.44799999999998</v>
      </c>
    </row>
    <row r="219" spans="2:9" x14ac:dyDescent="0.25">
      <c r="B219" s="172">
        <v>43441</v>
      </c>
      <c r="C219" s="174">
        <v>15300</v>
      </c>
      <c r="D219" s="174">
        <v>15280</v>
      </c>
      <c r="E219" s="174">
        <v>15500</v>
      </c>
      <c r="F219" s="174">
        <v>15280</v>
      </c>
      <c r="G219" s="173">
        <v>15332.3626</v>
      </c>
      <c r="H219" s="174">
        <v>23280</v>
      </c>
      <c r="I219" s="173">
        <v>714.11659999999995</v>
      </c>
    </row>
    <row r="220" spans="2:9" x14ac:dyDescent="0.25">
      <c r="B220" s="172">
        <v>43440</v>
      </c>
      <c r="C220" s="174">
        <v>15140</v>
      </c>
      <c r="D220" s="174">
        <v>15270</v>
      </c>
      <c r="E220" s="174">
        <v>15300</v>
      </c>
      <c r="F220" s="174">
        <v>15070</v>
      </c>
      <c r="G220" s="173">
        <v>15166.9488</v>
      </c>
      <c r="H220" s="174">
        <v>23283</v>
      </c>
      <c r="I220" s="173">
        <v>715.17010000000005</v>
      </c>
    </row>
    <row r="221" spans="2:9" x14ac:dyDescent="0.25">
      <c r="B221" s="172">
        <v>43439</v>
      </c>
      <c r="C221" s="174">
        <v>15270</v>
      </c>
      <c r="D221" s="174">
        <v>15300</v>
      </c>
      <c r="E221" s="174">
        <v>15320</v>
      </c>
      <c r="F221" s="174">
        <v>15100</v>
      </c>
      <c r="G221" s="173">
        <v>15250</v>
      </c>
      <c r="H221" s="174">
        <v>23284</v>
      </c>
      <c r="I221" s="173">
        <v>713.32330000000002</v>
      </c>
    </row>
    <row r="222" spans="2:9" x14ac:dyDescent="0.25">
      <c r="B222" s="172">
        <v>43438</v>
      </c>
      <c r="C222" s="174">
        <v>15500</v>
      </c>
      <c r="D222" s="174">
        <v>15200</v>
      </c>
      <c r="E222" s="174">
        <v>15500</v>
      </c>
      <c r="F222" s="174">
        <v>15190</v>
      </c>
      <c r="G222" s="173">
        <v>15250.2111</v>
      </c>
      <c r="H222" s="174">
        <v>23285</v>
      </c>
      <c r="I222" s="173">
        <v>713.71690000000001</v>
      </c>
    </row>
    <row r="223" spans="2:9" x14ac:dyDescent="0.25">
      <c r="B223" s="172">
        <v>43437</v>
      </c>
      <c r="C223" s="174">
        <v>15180</v>
      </c>
      <c r="D223" s="174">
        <v>14800</v>
      </c>
      <c r="E223" s="174">
        <v>15180</v>
      </c>
      <c r="F223" s="174">
        <v>14800</v>
      </c>
      <c r="G223" s="173">
        <v>15097.813700000001</v>
      </c>
      <c r="H223" s="174">
        <v>23311</v>
      </c>
      <c r="I223" s="173">
        <v>711.7124</v>
      </c>
    </row>
    <row r="224" spans="2:9" x14ac:dyDescent="0.25">
      <c r="B224" s="172">
        <v>43434</v>
      </c>
      <c r="C224" s="174">
        <v>14720</v>
      </c>
      <c r="D224" s="174">
        <v>14800</v>
      </c>
      <c r="E224" s="174">
        <v>14830</v>
      </c>
      <c r="F224" s="174">
        <v>14700</v>
      </c>
      <c r="G224" s="173">
        <v>14774.129800000001</v>
      </c>
      <c r="H224" s="174">
        <v>23309</v>
      </c>
      <c r="I224" s="173">
        <v>712.38409999999999</v>
      </c>
    </row>
    <row r="225" spans="2:9" x14ac:dyDescent="0.25">
      <c r="B225" s="172">
        <v>43433</v>
      </c>
      <c r="C225" s="174">
        <v>14780</v>
      </c>
      <c r="D225" s="174">
        <v>14780</v>
      </c>
      <c r="E225" s="174">
        <v>14970</v>
      </c>
      <c r="F225" s="174">
        <v>14780</v>
      </c>
      <c r="G225" s="173">
        <v>14917.887500000001</v>
      </c>
      <c r="H225" s="174">
        <v>23305</v>
      </c>
      <c r="I225" s="173">
        <v>710.41319999999996</v>
      </c>
    </row>
    <row r="226" spans="2:9" x14ac:dyDescent="0.25">
      <c r="B226" s="172">
        <v>43432</v>
      </c>
      <c r="C226" s="174">
        <v>14780</v>
      </c>
      <c r="D226" s="174">
        <v>14800</v>
      </c>
      <c r="E226" s="174">
        <v>14820</v>
      </c>
      <c r="F226" s="174">
        <v>14750</v>
      </c>
      <c r="G226" s="173">
        <v>14763.814700000001</v>
      </c>
      <c r="H226" s="174">
        <v>23289</v>
      </c>
      <c r="I226" s="173">
        <v>709.36019999999996</v>
      </c>
    </row>
    <row r="227" spans="2:9" x14ac:dyDescent="0.25">
      <c r="B227" s="172">
        <v>43431</v>
      </c>
      <c r="C227" s="174">
        <v>14750</v>
      </c>
      <c r="D227" s="174">
        <v>14790</v>
      </c>
      <c r="E227" s="174">
        <v>14910</v>
      </c>
      <c r="F227" s="174">
        <v>14730</v>
      </c>
      <c r="G227" s="173">
        <v>14840.273999999999</v>
      </c>
      <c r="H227" s="174">
        <v>23292</v>
      </c>
      <c r="I227" s="173">
        <v>710.82600000000002</v>
      </c>
    </row>
    <row r="228" spans="2:9" x14ac:dyDescent="0.25">
      <c r="B228" s="172">
        <v>43430</v>
      </c>
      <c r="C228" s="174">
        <v>14710</v>
      </c>
      <c r="D228" s="174">
        <v>14500</v>
      </c>
      <c r="E228" s="174">
        <v>14740</v>
      </c>
      <c r="F228" s="174">
        <v>14500</v>
      </c>
      <c r="G228" s="173">
        <v>14681.9647</v>
      </c>
      <c r="H228" s="174">
        <v>23295</v>
      </c>
      <c r="I228" s="173">
        <v>711.11810000000003</v>
      </c>
    </row>
    <row r="229" spans="2:9" x14ac:dyDescent="0.25">
      <c r="B229" s="172">
        <v>43427</v>
      </c>
      <c r="C229" s="174">
        <v>14600</v>
      </c>
      <c r="D229" s="174">
        <v>14780</v>
      </c>
      <c r="E229" s="174">
        <v>14840</v>
      </c>
      <c r="F229" s="174">
        <v>14600</v>
      </c>
      <c r="G229" s="173">
        <v>14745.639800000001</v>
      </c>
      <c r="H229" s="174">
        <v>23302</v>
      </c>
      <c r="I229" s="173">
        <v>709.86919999999998</v>
      </c>
    </row>
    <row r="230" spans="2:9" x14ac:dyDescent="0.25">
      <c r="B230" s="172">
        <v>43426</v>
      </c>
      <c r="C230" s="174">
        <v>14810</v>
      </c>
      <c r="D230" s="174">
        <v>14900</v>
      </c>
      <c r="E230" s="174">
        <v>14900</v>
      </c>
      <c r="F230" s="174">
        <v>14650</v>
      </c>
      <c r="G230" s="173">
        <v>14798.8403</v>
      </c>
      <c r="H230" s="174">
        <v>23307</v>
      </c>
      <c r="I230" s="173">
        <v>708.6336</v>
      </c>
    </row>
    <row r="231" spans="2:9" x14ac:dyDescent="0.25">
      <c r="B231" s="172">
        <v>43425</v>
      </c>
      <c r="C231" s="174">
        <v>14800</v>
      </c>
      <c r="D231" s="174">
        <v>14700</v>
      </c>
      <c r="E231" s="174">
        <v>14800</v>
      </c>
      <c r="F231" s="174">
        <v>14500</v>
      </c>
      <c r="G231" s="173">
        <v>14641.227999999999</v>
      </c>
      <c r="H231" s="174">
        <v>23316</v>
      </c>
      <c r="I231" s="173">
        <v>709.98209999999995</v>
      </c>
    </row>
    <row r="232" spans="2:9" x14ac:dyDescent="0.25">
      <c r="B232" s="172">
        <v>43424</v>
      </c>
      <c r="C232" s="174">
        <v>14700</v>
      </c>
      <c r="D232" s="174">
        <v>14800</v>
      </c>
      <c r="E232" s="174">
        <v>14800</v>
      </c>
      <c r="F232" s="174">
        <v>14640</v>
      </c>
      <c r="G232" s="173">
        <v>14652.0645</v>
      </c>
      <c r="H232" s="174">
        <v>23323</v>
      </c>
      <c r="I232" s="173">
        <v>709.74220000000003</v>
      </c>
    </row>
    <row r="233" spans="2:9" x14ac:dyDescent="0.25">
      <c r="B233" s="172">
        <v>43423</v>
      </c>
      <c r="C233" s="174">
        <v>14930</v>
      </c>
      <c r="D233" s="174">
        <v>14450</v>
      </c>
      <c r="E233" s="174">
        <v>14930</v>
      </c>
      <c r="F233" s="174">
        <v>14430</v>
      </c>
      <c r="G233" s="173">
        <v>14515.496800000001</v>
      </c>
      <c r="H233" s="174">
        <v>23305</v>
      </c>
      <c r="I233" s="173">
        <v>711.58789999999999</v>
      </c>
    </row>
    <row r="234" spans="2:9" x14ac:dyDescent="0.25">
      <c r="B234" s="172">
        <v>43420</v>
      </c>
      <c r="C234" s="174">
        <v>14410</v>
      </c>
      <c r="D234" s="174">
        <v>14300</v>
      </c>
      <c r="E234" s="174">
        <v>14410</v>
      </c>
      <c r="F234" s="174">
        <v>14260</v>
      </c>
      <c r="G234" s="173">
        <v>14362.7387</v>
      </c>
      <c r="H234" s="174">
        <v>23292</v>
      </c>
      <c r="I234" s="173">
        <v>711.12850000000003</v>
      </c>
    </row>
    <row r="235" spans="2:9" x14ac:dyDescent="0.25">
      <c r="B235" s="172">
        <v>43419</v>
      </c>
      <c r="C235" s="174">
        <v>14170</v>
      </c>
      <c r="D235" s="174">
        <v>14360</v>
      </c>
      <c r="E235" s="174">
        <v>14410</v>
      </c>
      <c r="F235" s="174">
        <v>14170</v>
      </c>
      <c r="G235" s="173">
        <v>14298.238600000001</v>
      </c>
      <c r="H235" s="174">
        <v>23307</v>
      </c>
      <c r="I235" s="173">
        <v>710.54089999999997</v>
      </c>
    </row>
    <row r="236" spans="2:9" x14ac:dyDescent="0.25">
      <c r="B236" s="172">
        <v>43418</v>
      </c>
      <c r="C236" s="174">
        <v>14360</v>
      </c>
      <c r="D236" s="174">
        <v>14800</v>
      </c>
      <c r="E236" s="174">
        <v>14800</v>
      </c>
      <c r="F236" s="174">
        <v>14350</v>
      </c>
      <c r="G236" s="173">
        <v>14438.6144</v>
      </c>
      <c r="H236" s="174">
        <v>23320</v>
      </c>
      <c r="I236" s="173">
        <v>707.34040000000005</v>
      </c>
    </row>
    <row r="237" spans="2:9" x14ac:dyDescent="0.25">
      <c r="B237" s="172">
        <v>43417</v>
      </c>
      <c r="C237" s="174">
        <v>14470</v>
      </c>
      <c r="D237" s="174">
        <v>14600</v>
      </c>
      <c r="E237" s="174">
        <v>14600</v>
      </c>
      <c r="F237" s="174">
        <v>14400</v>
      </c>
      <c r="G237" s="173">
        <v>14456.5857</v>
      </c>
      <c r="H237" s="174">
        <v>23329</v>
      </c>
      <c r="I237" s="173">
        <v>708.87</v>
      </c>
    </row>
    <row r="238" spans="2:9" x14ac:dyDescent="0.25">
      <c r="B238" s="172">
        <v>43416</v>
      </c>
      <c r="C238" s="174">
        <v>14600</v>
      </c>
      <c r="D238" s="174">
        <v>14600</v>
      </c>
      <c r="E238" s="174">
        <v>14650</v>
      </c>
      <c r="F238" s="174">
        <v>14480</v>
      </c>
      <c r="G238" s="173">
        <v>14540.6643</v>
      </c>
      <c r="H238" s="174">
        <v>23338</v>
      </c>
      <c r="I238" s="173">
        <v>709.31870000000004</v>
      </c>
    </row>
    <row r="239" spans="2:9" x14ac:dyDescent="0.25">
      <c r="B239" s="172">
        <v>43413</v>
      </c>
      <c r="C239" s="174">
        <v>14600</v>
      </c>
      <c r="D239" s="174">
        <v>14850</v>
      </c>
      <c r="E239" s="174">
        <v>14900</v>
      </c>
      <c r="F239" s="174">
        <v>14600</v>
      </c>
      <c r="G239" s="173">
        <v>14712.5653</v>
      </c>
      <c r="H239" s="174">
        <v>23342</v>
      </c>
      <c r="I239" s="173">
        <v>706.56769999999995</v>
      </c>
    </row>
    <row r="240" spans="2:9" x14ac:dyDescent="0.25">
      <c r="B240" s="172">
        <v>43412</v>
      </c>
      <c r="C240" s="174">
        <v>14850</v>
      </c>
      <c r="D240" s="174">
        <v>15020</v>
      </c>
      <c r="E240" s="174">
        <v>15020</v>
      </c>
      <c r="F240" s="174">
        <v>14850</v>
      </c>
      <c r="G240" s="173">
        <v>14957.5735</v>
      </c>
      <c r="H240" s="174">
        <v>23333</v>
      </c>
      <c r="I240" s="173">
        <v>706.32479999999998</v>
      </c>
    </row>
    <row r="241" spans="2:9" x14ac:dyDescent="0.25">
      <c r="B241" s="172">
        <v>43411</v>
      </c>
      <c r="C241" s="174">
        <v>14800</v>
      </c>
      <c r="D241" s="174">
        <v>15000</v>
      </c>
      <c r="E241" s="174">
        <v>15000</v>
      </c>
      <c r="F241" s="174">
        <v>14750</v>
      </c>
      <c r="G241" s="173">
        <v>14816.2968</v>
      </c>
      <c r="H241" s="174">
        <v>23336</v>
      </c>
      <c r="I241" s="173">
        <v>705.1694</v>
      </c>
    </row>
    <row r="242" spans="2:9" x14ac:dyDescent="0.25">
      <c r="B242" s="172">
        <v>43410</v>
      </c>
      <c r="C242" s="174">
        <v>14880</v>
      </c>
      <c r="D242" s="174">
        <v>14960</v>
      </c>
      <c r="E242" s="174">
        <v>14970</v>
      </c>
      <c r="F242" s="174">
        <v>14870</v>
      </c>
      <c r="G242" s="173">
        <v>14919.809600000001</v>
      </c>
      <c r="H242" s="174">
        <v>23355</v>
      </c>
      <c r="I242" s="173">
        <v>708.13099999999997</v>
      </c>
    </row>
    <row r="243" spans="2:9" x14ac:dyDescent="0.25">
      <c r="B243" s="172">
        <v>43409</v>
      </c>
      <c r="C243" s="174">
        <v>15020</v>
      </c>
      <c r="D243" s="174">
        <v>15020</v>
      </c>
      <c r="E243" s="174">
        <v>15020</v>
      </c>
      <c r="F243" s="174">
        <v>14780</v>
      </c>
      <c r="G243" s="173">
        <v>14801.621499999999</v>
      </c>
      <c r="H243" s="174">
        <v>23333</v>
      </c>
      <c r="I243" s="173">
        <v>708.72370000000001</v>
      </c>
    </row>
    <row r="244" spans="2:9" x14ac:dyDescent="0.25">
      <c r="B244" s="172">
        <v>43406</v>
      </c>
      <c r="C244" s="174">
        <v>15020</v>
      </c>
      <c r="D244" s="174">
        <v>14800</v>
      </c>
      <c r="E244" s="174">
        <v>15020</v>
      </c>
      <c r="F244" s="174">
        <v>14720</v>
      </c>
      <c r="G244" s="173">
        <v>14839.0021</v>
      </c>
      <c r="H244" s="174">
        <v>23319</v>
      </c>
      <c r="I244" s="173">
        <v>706.38170000000002</v>
      </c>
    </row>
    <row r="245" spans="2:9" x14ac:dyDescent="0.25">
      <c r="B245" s="172">
        <v>43405</v>
      </c>
      <c r="C245" s="174">
        <v>14570</v>
      </c>
      <c r="D245" s="174">
        <v>15050</v>
      </c>
      <c r="E245" s="174">
        <v>15050</v>
      </c>
      <c r="F245" s="174">
        <v>14570</v>
      </c>
      <c r="G245" s="173">
        <v>14755.1757</v>
      </c>
      <c r="H245" s="174">
        <v>23307</v>
      </c>
      <c r="I245" s="173">
        <v>707.45550000000003</v>
      </c>
    </row>
    <row r="246" spans="2:9" x14ac:dyDescent="0.25">
      <c r="B246" s="172">
        <v>43404</v>
      </c>
      <c r="C246" s="174">
        <v>15020</v>
      </c>
      <c r="D246" s="174">
        <v>15100</v>
      </c>
      <c r="E246" s="174">
        <v>15100</v>
      </c>
      <c r="F246" s="174">
        <v>14530</v>
      </c>
      <c r="G246" s="173">
        <v>14558.481299999999</v>
      </c>
      <c r="H246" s="174">
        <v>23301</v>
      </c>
      <c r="I246" s="173">
        <v>709.01099999999997</v>
      </c>
    </row>
    <row r="247" spans="2:9" x14ac:dyDescent="0.25">
      <c r="B247" s="172">
        <v>43403</v>
      </c>
      <c r="C247" s="174">
        <v>14420</v>
      </c>
      <c r="D247" s="174">
        <v>14400</v>
      </c>
      <c r="E247" s="174">
        <v>14520</v>
      </c>
      <c r="F247" s="174">
        <v>14400</v>
      </c>
      <c r="G247" s="173">
        <v>14443.178</v>
      </c>
      <c r="H247" s="174">
        <v>23307</v>
      </c>
      <c r="I247" s="173">
        <v>706.94910000000004</v>
      </c>
    </row>
    <row r="248" spans="2:9" x14ac:dyDescent="0.25">
      <c r="B248" s="172">
        <v>43402</v>
      </c>
      <c r="C248" s="174">
        <v>14420</v>
      </c>
      <c r="D248" s="174">
        <v>14520</v>
      </c>
      <c r="E248" s="174">
        <v>14520</v>
      </c>
      <c r="F248" s="174">
        <v>14300</v>
      </c>
      <c r="G248" s="173">
        <v>14369.8496</v>
      </c>
      <c r="H248" s="174">
        <v>23293</v>
      </c>
      <c r="I248" s="173">
        <v>706.56269999999995</v>
      </c>
    </row>
    <row r="249" spans="2:9" x14ac:dyDescent="0.25">
      <c r="B249" s="172">
        <v>43399</v>
      </c>
      <c r="C249" s="174">
        <v>14520</v>
      </c>
      <c r="D249" s="174">
        <v>14850</v>
      </c>
      <c r="E249" s="174">
        <v>14850</v>
      </c>
      <c r="F249" s="174">
        <v>14360</v>
      </c>
      <c r="G249" s="173">
        <v>14598.7094</v>
      </c>
      <c r="H249" s="174">
        <v>23293</v>
      </c>
      <c r="I249" s="173">
        <v>706.4153</v>
      </c>
    </row>
    <row r="250" spans="2:9" x14ac:dyDescent="0.25">
      <c r="B250" s="172">
        <v>43398</v>
      </c>
      <c r="C250" s="174">
        <v>14600</v>
      </c>
      <c r="D250" s="174">
        <v>14000</v>
      </c>
      <c r="E250" s="174">
        <v>14640</v>
      </c>
      <c r="F250" s="174">
        <v>14000</v>
      </c>
      <c r="G250" s="173">
        <v>14401.258599999999</v>
      </c>
      <c r="H250" s="174">
        <v>23298</v>
      </c>
      <c r="I250" s="173">
        <v>702.15719999999999</v>
      </c>
    </row>
    <row r="251" spans="2:9" x14ac:dyDescent="0.25">
      <c r="B251" s="172">
        <v>43397</v>
      </c>
      <c r="C251" s="174">
        <v>14700</v>
      </c>
      <c r="D251" s="174">
        <v>14900</v>
      </c>
      <c r="E251" s="174">
        <v>15800</v>
      </c>
      <c r="F251" s="174">
        <v>14700</v>
      </c>
      <c r="G251" s="173">
        <v>14925.920099999999</v>
      </c>
      <c r="H251" s="174">
        <v>23304</v>
      </c>
      <c r="I251" s="173">
        <v>705.08810000000005</v>
      </c>
    </row>
    <row r="252" spans="2:9" x14ac:dyDescent="0.25">
      <c r="B252" s="172">
        <v>43396</v>
      </c>
      <c r="C252" s="174">
        <v>15020</v>
      </c>
      <c r="D252" s="174">
        <v>15280</v>
      </c>
      <c r="E252" s="174">
        <v>15280</v>
      </c>
      <c r="F252" s="174">
        <v>14750</v>
      </c>
      <c r="G252" s="173">
        <v>14936.9645</v>
      </c>
      <c r="H252" s="174">
        <v>23308</v>
      </c>
      <c r="I252" s="173">
        <v>706.78009999999995</v>
      </c>
    </row>
    <row r="253" spans="2:9" x14ac:dyDescent="0.25">
      <c r="B253" s="172">
        <v>43395</v>
      </c>
      <c r="C253" s="174">
        <v>15300</v>
      </c>
      <c r="D253" s="174">
        <v>15350</v>
      </c>
      <c r="E253" s="174">
        <v>15460</v>
      </c>
      <c r="F253" s="174">
        <v>15300</v>
      </c>
      <c r="G253" s="173">
        <v>15369.650600000001</v>
      </c>
      <c r="H253" s="174">
        <v>23310</v>
      </c>
      <c r="I253" s="173">
        <v>710.17200000000003</v>
      </c>
    </row>
    <row r="254" spans="2:9" x14ac:dyDescent="0.25">
      <c r="B254" s="172">
        <v>43392</v>
      </c>
      <c r="C254" s="174">
        <v>15400</v>
      </c>
      <c r="D254" s="174">
        <v>15360</v>
      </c>
      <c r="E254" s="174">
        <v>15400</v>
      </c>
      <c r="F254" s="174">
        <v>15170</v>
      </c>
      <c r="G254" s="173">
        <v>15229.156800000001</v>
      </c>
      <c r="H254" s="174">
        <v>23310</v>
      </c>
      <c r="I254" s="173">
        <v>707.99450000000002</v>
      </c>
    </row>
    <row r="255" spans="2:9" x14ac:dyDescent="0.25">
      <c r="B255" s="172">
        <v>43391</v>
      </c>
      <c r="C255" s="174">
        <v>15480</v>
      </c>
      <c r="D255" s="174">
        <v>15550</v>
      </c>
      <c r="E255" s="174">
        <v>15580</v>
      </c>
      <c r="F255" s="174">
        <v>15480</v>
      </c>
      <c r="G255" s="173">
        <v>15508.960300000001</v>
      </c>
      <c r="H255" s="174">
        <v>23307</v>
      </c>
      <c r="I255" s="173">
        <v>706.20950000000005</v>
      </c>
    </row>
    <row r="256" spans="2:9" x14ac:dyDescent="0.25">
      <c r="B256" s="172">
        <v>43390</v>
      </c>
      <c r="C256" s="174">
        <v>15580</v>
      </c>
      <c r="D256" s="174">
        <v>15740</v>
      </c>
      <c r="E256" s="174">
        <v>15740</v>
      </c>
      <c r="F256" s="174">
        <v>15550</v>
      </c>
      <c r="G256" s="173">
        <v>15611.516900000001</v>
      </c>
      <c r="H256" s="174">
        <v>23325</v>
      </c>
      <c r="I256" s="173">
        <v>710.399</v>
      </c>
    </row>
    <row r="257" spans="2:9" x14ac:dyDescent="0.25">
      <c r="B257" s="172">
        <v>43389</v>
      </c>
      <c r="C257" s="174">
        <v>15430</v>
      </c>
      <c r="D257" s="174">
        <v>15350</v>
      </c>
      <c r="E257" s="174">
        <v>15430</v>
      </c>
      <c r="F257" s="174">
        <v>15320</v>
      </c>
      <c r="G257" s="173">
        <v>15331.4287</v>
      </c>
      <c r="H257" s="174">
        <v>23338</v>
      </c>
      <c r="I257" s="173">
        <v>709.34960000000001</v>
      </c>
    </row>
    <row r="258" spans="2:9" x14ac:dyDescent="0.25">
      <c r="B258" s="172">
        <v>43388</v>
      </c>
      <c r="C258" s="174">
        <v>15210</v>
      </c>
      <c r="D258" s="174">
        <v>15990</v>
      </c>
      <c r="E258" s="174">
        <v>15990</v>
      </c>
      <c r="F258" s="174">
        <v>15210</v>
      </c>
      <c r="G258" s="173">
        <v>15455.8532</v>
      </c>
      <c r="H258" s="174">
        <v>23344</v>
      </c>
      <c r="I258" s="173">
        <v>705.06020000000001</v>
      </c>
    </row>
    <row r="259" spans="2:9" x14ac:dyDescent="0.25">
      <c r="B259" s="172">
        <v>43385</v>
      </c>
      <c r="C259" s="174">
        <v>15590</v>
      </c>
      <c r="D259" s="174">
        <v>14800</v>
      </c>
      <c r="E259" s="174">
        <v>15590</v>
      </c>
      <c r="F259" s="174">
        <v>14800</v>
      </c>
      <c r="G259" s="173">
        <v>15278.271000000001</v>
      </c>
      <c r="H259" s="174">
        <v>23337</v>
      </c>
      <c r="I259" s="173">
        <v>701.63829999999996</v>
      </c>
    </row>
    <row r="260" spans="2:9" x14ac:dyDescent="0.25">
      <c r="B260" s="172">
        <v>43384</v>
      </c>
      <c r="C260" s="174">
        <v>15150</v>
      </c>
      <c r="D260" s="174">
        <v>15000</v>
      </c>
      <c r="E260" s="174">
        <v>15850</v>
      </c>
      <c r="F260" s="174">
        <v>15000</v>
      </c>
      <c r="G260" s="173">
        <v>15303.377500000001</v>
      </c>
      <c r="H260" s="174">
        <v>23351</v>
      </c>
      <c r="I260" s="173">
        <v>701.65269999999998</v>
      </c>
    </row>
    <row r="261" spans="2:9" x14ac:dyDescent="0.25">
      <c r="B261" s="172">
        <v>43383</v>
      </c>
      <c r="C261" s="174">
        <v>15910</v>
      </c>
      <c r="D261" s="174">
        <v>15960</v>
      </c>
      <c r="E261" s="174">
        <v>16000</v>
      </c>
      <c r="F261" s="174">
        <v>15890</v>
      </c>
      <c r="G261" s="173">
        <v>15929.169099999999</v>
      </c>
      <c r="H261" s="174">
        <v>23356</v>
      </c>
      <c r="I261" s="173">
        <v>706.3895</v>
      </c>
    </row>
    <row r="262" spans="2:9" x14ac:dyDescent="0.25">
      <c r="B262" s="172">
        <v>43382</v>
      </c>
      <c r="C262" s="174">
        <v>15960</v>
      </c>
      <c r="D262" s="174">
        <v>15900</v>
      </c>
      <c r="E262" s="174">
        <v>16250</v>
      </c>
      <c r="F262" s="174">
        <v>15900</v>
      </c>
      <c r="G262" s="173">
        <v>16024.293900000001</v>
      </c>
      <c r="H262" s="174">
        <v>23350</v>
      </c>
      <c r="I262" s="173">
        <v>709.21799999999996</v>
      </c>
    </row>
    <row r="263" spans="2:9" x14ac:dyDescent="0.25">
      <c r="B263" s="172">
        <v>43381</v>
      </c>
      <c r="C263" s="174">
        <v>16000</v>
      </c>
      <c r="D263" s="174">
        <v>16150</v>
      </c>
      <c r="E263" s="174">
        <v>16150</v>
      </c>
      <c r="F263" s="174">
        <v>15970</v>
      </c>
      <c r="G263" s="173">
        <v>16058.113799999999</v>
      </c>
      <c r="H263" s="174">
        <v>23345</v>
      </c>
      <c r="I263" s="173">
        <v>708.98739999999998</v>
      </c>
    </row>
    <row r="264" spans="2:9" x14ac:dyDescent="0.25">
      <c r="B264" s="172">
        <v>43378</v>
      </c>
      <c r="C264" s="174">
        <v>16130</v>
      </c>
      <c r="D264" s="174">
        <v>16310</v>
      </c>
      <c r="E264" s="174">
        <v>16330</v>
      </c>
      <c r="F264" s="174">
        <v>15690</v>
      </c>
      <c r="G264" s="173">
        <v>16132.9707</v>
      </c>
      <c r="H264" s="174">
        <v>23345</v>
      </c>
      <c r="I264" s="173">
        <v>710.88469999999995</v>
      </c>
    </row>
    <row r="265" spans="2:9" x14ac:dyDescent="0.25">
      <c r="B265" s="172">
        <v>43377</v>
      </c>
      <c r="C265" s="174">
        <v>16310</v>
      </c>
      <c r="D265" s="174">
        <v>16350</v>
      </c>
      <c r="E265" s="174">
        <v>16360</v>
      </c>
      <c r="F265" s="174">
        <v>16310</v>
      </c>
      <c r="G265" s="173">
        <v>16340.400100000001</v>
      </c>
      <c r="H265" s="174">
        <v>23347</v>
      </c>
      <c r="I265" s="173">
        <v>711.11419999999998</v>
      </c>
    </row>
    <row r="266" spans="2:9" x14ac:dyDescent="0.25">
      <c r="B266" s="172">
        <v>43376</v>
      </c>
      <c r="C266" s="174">
        <v>16350</v>
      </c>
      <c r="D266" s="174">
        <v>16300</v>
      </c>
      <c r="E266" s="174">
        <v>16350</v>
      </c>
      <c r="F266" s="174">
        <v>16240</v>
      </c>
      <c r="G266" s="173">
        <v>16318.3138</v>
      </c>
      <c r="H266" s="174">
        <v>23345</v>
      </c>
      <c r="I266" s="173">
        <v>716.17110000000002</v>
      </c>
    </row>
    <row r="267" spans="2:9" x14ac:dyDescent="0.25">
      <c r="B267" s="172">
        <v>43375</v>
      </c>
      <c r="C267" s="174">
        <v>16300</v>
      </c>
      <c r="D267" s="174">
        <v>16300</v>
      </c>
      <c r="E267" s="174">
        <v>16350</v>
      </c>
      <c r="F267" s="174">
        <v>16240</v>
      </c>
      <c r="G267" s="173">
        <v>16299.967000000001</v>
      </c>
      <c r="H267" s="174">
        <v>23346</v>
      </c>
      <c r="I267" s="173">
        <v>714.54949999999997</v>
      </c>
    </row>
    <row r="268" spans="2:9" x14ac:dyDescent="0.25">
      <c r="B268" s="172">
        <v>43374</v>
      </c>
      <c r="C268" s="174">
        <v>16450</v>
      </c>
      <c r="D268" s="174">
        <v>16470</v>
      </c>
      <c r="E268" s="174">
        <v>16490</v>
      </c>
      <c r="F268" s="174">
        <v>16320</v>
      </c>
      <c r="G268" s="173">
        <v>16457.549900000002</v>
      </c>
      <c r="H268" s="174">
        <v>23343</v>
      </c>
      <c r="I268" s="173">
        <v>717.1626</v>
      </c>
    </row>
    <row r="269" spans="2:9" x14ac:dyDescent="0.25">
      <c r="B269" s="172">
        <v>43371</v>
      </c>
      <c r="C269" s="174">
        <v>16370</v>
      </c>
      <c r="D269" s="174">
        <v>16280</v>
      </c>
      <c r="E269" s="174">
        <v>16410</v>
      </c>
      <c r="F269" s="174">
        <v>16280</v>
      </c>
      <c r="G269" s="173">
        <v>16359.7143</v>
      </c>
      <c r="H269" s="174">
        <v>23335</v>
      </c>
      <c r="I269" s="173">
        <v>718.02329999999995</v>
      </c>
    </row>
    <row r="270" spans="2:9" x14ac:dyDescent="0.25">
      <c r="B270" s="172">
        <v>43370</v>
      </c>
      <c r="C270" s="174">
        <v>16290</v>
      </c>
      <c r="D270" s="174">
        <v>16240</v>
      </c>
      <c r="E270" s="174">
        <v>16320</v>
      </c>
      <c r="F270" s="174">
        <v>16220</v>
      </c>
      <c r="G270" s="173">
        <v>16243.7019</v>
      </c>
      <c r="H270" s="174">
        <v>23335</v>
      </c>
      <c r="I270" s="173">
        <v>714.76729999999998</v>
      </c>
    </row>
    <row r="271" spans="2:9" x14ac:dyDescent="0.25">
      <c r="B271" s="172">
        <v>43369</v>
      </c>
      <c r="C271" s="174">
        <v>16240</v>
      </c>
      <c r="D271" s="174">
        <v>16220</v>
      </c>
      <c r="E271" s="174">
        <v>16290</v>
      </c>
      <c r="F271" s="174">
        <v>16190</v>
      </c>
      <c r="G271" s="173">
        <v>16220.9388</v>
      </c>
      <c r="H271" s="174">
        <v>23345</v>
      </c>
      <c r="I271" s="173">
        <v>712.44349999999997</v>
      </c>
    </row>
    <row r="272" spans="2:9" x14ac:dyDescent="0.25">
      <c r="B272" s="172">
        <v>43368</v>
      </c>
      <c r="C272" s="174">
        <v>16220</v>
      </c>
      <c r="D272" s="174">
        <v>16250</v>
      </c>
      <c r="E272" s="174">
        <v>16280</v>
      </c>
      <c r="F272" s="174">
        <v>16160</v>
      </c>
      <c r="G272" s="173">
        <v>16217.0028</v>
      </c>
      <c r="H272" s="174">
        <v>23345</v>
      </c>
      <c r="I272" s="173">
        <v>713.02020000000005</v>
      </c>
    </row>
    <row r="273" spans="2:9" x14ac:dyDescent="0.25">
      <c r="B273" s="172">
        <v>43367</v>
      </c>
      <c r="C273" s="174">
        <v>16210</v>
      </c>
      <c r="D273" s="174">
        <v>16250</v>
      </c>
      <c r="E273" s="174">
        <v>16250</v>
      </c>
      <c r="F273" s="174">
        <v>16180</v>
      </c>
      <c r="G273" s="173">
        <v>16209.8501</v>
      </c>
      <c r="H273" s="174">
        <v>23353</v>
      </c>
      <c r="I273" s="173">
        <v>706.86300000000006</v>
      </c>
    </row>
    <row r="274" spans="2:9" x14ac:dyDescent="0.25">
      <c r="B274" s="172">
        <v>43364</v>
      </c>
      <c r="C274" s="174">
        <v>16200</v>
      </c>
      <c r="D274" s="174">
        <v>15960</v>
      </c>
      <c r="E274" s="174">
        <v>16900</v>
      </c>
      <c r="F274" s="174">
        <v>15960</v>
      </c>
      <c r="G274" s="173">
        <v>16418.650399999999</v>
      </c>
      <c r="H274" s="174">
        <v>23356</v>
      </c>
      <c r="I274" s="173">
        <v>708.35860000000002</v>
      </c>
    </row>
    <row r="275" spans="2:9" x14ac:dyDescent="0.25">
      <c r="B275" s="172">
        <v>43363</v>
      </c>
      <c r="C275" s="174">
        <v>15960</v>
      </c>
      <c r="D275" s="174">
        <v>15900</v>
      </c>
      <c r="E275" s="174">
        <v>16000</v>
      </c>
      <c r="F275" s="174">
        <v>15890</v>
      </c>
      <c r="G275" s="173">
        <v>15911.229600000001</v>
      </c>
      <c r="H275" s="174">
        <v>23353</v>
      </c>
      <c r="I275" s="173">
        <v>709.51130000000001</v>
      </c>
    </row>
    <row r="276" spans="2:9" x14ac:dyDescent="0.25">
      <c r="B276" s="172">
        <v>43362</v>
      </c>
      <c r="C276" s="174">
        <v>15900</v>
      </c>
      <c r="D276" s="174">
        <v>15550</v>
      </c>
      <c r="E276" s="174">
        <v>15940</v>
      </c>
      <c r="F276" s="174">
        <v>15550</v>
      </c>
      <c r="G276" s="173">
        <v>15915.0623</v>
      </c>
      <c r="H276" s="174">
        <v>23345</v>
      </c>
      <c r="I276" s="173">
        <v>711.0444</v>
      </c>
    </row>
    <row r="277" spans="2:9" x14ac:dyDescent="0.25">
      <c r="B277" s="172">
        <v>43361</v>
      </c>
      <c r="C277" s="174">
        <v>15750</v>
      </c>
      <c r="D277" s="174">
        <v>15700</v>
      </c>
      <c r="E277" s="174">
        <v>15750</v>
      </c>
      <c r="F277" s="174">
        <v>15600</v>
      </c>
      <c r="G277" s="173">
        <v>15673.6044</v>
      </c>
      <c r="H277" s="174">
        <v>23346</v>
      </c>
      <c r="I277" s="173">
        <v>712.99890000000005</v>
      </c>
    </row>
    <row r="278" spans="2:9" x14ac:dyDescent="0.25">
      <c r="B278" s="172">
        <v>43360</v>
      </c>
      <c r="C278" s="174">
        <v>15700</v>
      </c>
      <c r="D278" s="174">
        <v>15700</v>
      </c>
      <c r="E278" s="174">
        <v>15830</v>
      </c>
      <c r="F278" s="174">
        <v>15700</v>
      </c>
      <c r="G278" s="173">
        <v>15754.263300000001</v>
      </c>
      <c r="H278" s="174">
        <v>23335</v>
      </c>
      <c r="I278" s="173">
        <v>717.29470000000003</v>
      </c>
    </row>
    <row r="279" spans="2:9" x14ac:dyDescent="0.25">
      <c r="B279" s="172">
        <v>43357</v>
      </c>
      <c r="C279" s="174">
        <v>16100</v>
      </c>
      <c r="D279" s="174">
        <v>15850</v>
      </c>
      <c r="E279" s="174">
        <v>16100</v>
      </c>
      <c r="F279" s="174">
        <v>15810</v>
      </c>
      <c r="G279" s="173">
        <v>15831.422699999999</v>
      </c>
      <c r="H279" s="174">
        <v>23325</v>
      </c>
      <c r="I279" s="173">
        <v>721.05589999999995</v>
      </c>
    </row>
    <row r="280" spans="2:9" x14ac:dyDescent="0.25">
      <c r="B280" s="172">
        <v>43356</v>
      </c>
      <c r="C280" s="174">
        <v>15710</v>
      </c>
      <c r="D280" s="174">
        <v>15820</v>
      </c>
      <c r="E280" s="174">
        <v>15840</v>
      </c>
      <c r="F280" s="174">
        <v>15710</v>
      </c>
      <c r="G280" s="173">
        <v>15811.993200000001</v>
      </c>
      <c r="H280" s="174">
        <v>23311</v>
      </c>
      <c r="I280" s="173">
        <v>722.5521</v>
      </c>
    </row>
    <row r="281" spans="2:9" x14ac:dyDescent="0.25">
      <c r="B281" s="172">
        <v>43355</v>
      </c>
      <c r="C281" s="174">
        <v>15850</v>
      </c>
      <c r="D281" s="174">
        <v>15800</v>
      </c>
      <c r="E281" s="174">
        <v>15940</v>
      </c>
      <c r="F281" s="174">
        <v>15800</v>
      </c>
      <c r="G281" s="173">
        <v>15915.345600000001</v>
      </c>
      <c r="H281" s="174">
        <v>23315</v>
      </c>
      <c r="I281" s="173">
        <v>721.42409999999995</v>
      </c>
    </row>
    <row r="282" spans="2:9" x14ac:dyDescent="0.25">
      <c r="B282" s="172">
        <v>43354</v>
      </c>
      <c r="C282" s="174">
        <v>15780</v>
      </c>
      <c r="D282" s="174">
        <v>15540</v>
      </c>
      <c r="E282" s="174">
        <v>15780</v>
      </c>
      <c r="F282" s="174">
        <v>15540</v>
      </c>
      <c r="G282" s="173">
        <v>15614.3642</v>
      </c>
      <c r="H282" s="174">
        <v>23345</v>
      </c>
      <c r="I282" s="173">
        <v>719.58249999999998</v>
      </c>
    </row>
    <row r="283" spans="2:9" x14ac:dyDescent="0.25">
      <c r="B283" s="172">
        <v>43353</v>
      </c>
      <c r="C283" s="174">
        <v>15500</v>
      </c>
      <c r="D283" s="174">
        <v>15650</v>
      </c>
      <c r="E283" s="174">
        <v>15650</v>
      </c>
      <c r="F283" s="174">
        <v>15500</v>
      </c>
      <c r="G283" s="173">
        <v>15572.1949</v>
      </c>
      <c r="H283" s="174">
        <v>23330</v>
      </c>
      <c r="I283" s="173">
        <v>719.86009999999999</v>
      </c>
    </row>
    <row r="284" spans="2:9" x14ac:dyDescent="0.25">
      <c r="B284" s="172">
        <v>43350</v>
      </c>
      <c r="C284" s="174">
        <v>15560</v>
      </c>
      <c r="D284" s="174">
        <v>15400</v>
      </c>
      <c r="E284" s="174">
        <v>15560</v>
      </c>
      <c r="F284" s="174">
        <v>15390</v>
      </c>
      <c r="G284" s="173">
        <v>15419.084199999999</v>
      </c>
      <c r="H284" s="174">
        <v>23345</v>
      </c>
      <c r="I284" s="173">
        <v>720.30370000000005</v>
      </c>
    </row>
    <row r="285" spans="2:9" x14ac:dyDescent="0.25">
      <c r="B285" s="172">
        <v>43349</v>
      </c>
      <c r="C285" s="174">
        <v>15400</v>
      </c>
      <c r="D285" s="174">
        <v>15400</v>
      </c>
      <c r="E285" s="174">
        <v>15550</v>
      </c>
      <c r="F285" s="174">
        <v>15370</v>
      </c>
      <c r="G285" s="173">
        <v>15431.0013</v>
      </c>
      <c r="H285" s="174">
        <v>23320</v>
      </c>
      <c r="I285" s="173">
        <v>719.35170000000005</v>
      </c>
    </row>
    <row r="286" spans="2:9" x14ac:dyDescent="0.25">
      <c r="B286" s="172">
        <v>43348</v>
      </c>
      <c r="C286" s="174">
        <v>15500</v>
      </c>
      <c r="D286" s="174">
        <v>15800</v>
      </c>
      <c r="E286" s="174">
        <v>15800</v>
      </c>
      <c r="F286" s="174">
        <v>15480</v>
      </c>
      <c r="G286" s="173">
        <v>15596.5771</v>
      </c>
      <c r="H286" s="174">
        <v>23335</v>
      </c>
      <c r="I286" s="173">
        <v>719.17690000000005</v>
      </c>
    </row>
    <row r="287" spans="2:9" x14ac:dyDescent="0.25">
      <c r="B287" s="172">
        <v>43347</v>
      </c>
      <c r="C287" s="174">
        <v>15800</v>
      </c>
      <c r="D287" s="174">
        <v>15950</v>
      </c>
      <c r="E287" s="174">
        <v>16400</v>
      </c>
      <c r="F287" s="174">
        <v>15730</v>
      </c>
      <c r="G287" s="173">
        <v>15838.575999999999</v>
      </c>
      <c r="H287" s="174">
        <v>23335</v>
      </c>
      <c r="I287" s="173">
        <v>721.02229999999997</v>
      </c>
    </row>
    <row r="288" spans="2:9" x14ac:dyDescent="0.25">
      <c r="B288" s="172">
        <v>43343</v>
      </c>
      <c r="C288" s="174">
        <v>15950</v>
      </c>
      <c r="D288" s="174">
        <v>16000</v>
      </c>
      <c r="E288" s="174">
        <v>16100</v>
      </c>
      <c r="F288" s="174">
        <v>15940</v>
      </c>
      <c r="G288" s="173">
        <v>16036.834500000001</v>
      </c>
      <c r="H288" s="174">
        <v>23238</v>
      </c>
      <c r="I288" s="173">
        <v>718.91449999999998</v>
      </c>
    </row>
    <row r="289" spans="2:9" x14ac:dyDescent="0.25">
      <c r="B289" s="172">
        <v>43342</v>
      </c>
      <c r="C289" s="174">
        <v>15980</v>
      </c>
      <c r="D289" s="174">
        <v>15860</v>
      </c>
      <c r="E289" s="174">
        <v>15980</v>
      </c>
      <c r="F289" s="174">
        <v>15810</v>
      </c>
      <c r="G289" s="173">
        <v>15853.7012</v>
      </c>
      <c r="H289" s="174">
        <v>23285</v>
      </c>
      <c r="I289" s="173">
        <v>714.43970000000002</v>
      </c>
    </row>
    <row r="290" spans="2:9" x14ac:dyDescent="0.25">
      <c r="B290" s="172">
        <v>43341</v>
      </c>
      <c r="C290" s="174">
        <v>15980</v>
      </c>
      <c r="D290" s="174">
        <v>16000</v>
      </c>
      <c r="E290" s="174">
        <v>16000</v>
      </c>
      <c r="F290" s="174">
        <v>15860</v>
      </c>
      <c r="G290" s="173">
        <v>15919.314200000001</v>
      </c>
      <c r="H290" s="174">
        <v>23296</v>
      </c>
      <c r="I290" s="173">
        <v>714.80190000000005</v>
      </c>
    </row>
    <row r="291" spans="2:9" x14ac:dyDescent="0.25">
      <c r="B291" s="172">
        <v>43340</v>
      </c>
      <c r="C291" s="174">
        <v>15990</v>
      </c>
      <c r="D291" s="174">
        <v>15920</v>
      </c>
      <c r="E291" s="174">
        <v>15990</v>
      </c>
      <c r="F291" s="174">
        <v>15910</v>
      </c>
      <c r="G291" s="173">
        <v>15940.2129</v>
      </c>
      <c r="H291" s="174">
        <v>23245</v>
      </c>
      <c r="I291" s="173">
        <v>710.92139999999995</v>
      </c>
    </row>
    <row r="292" spans="2:9" x14ac:dyDescent="0.25">
      <c r="B292" s="172">
        <v>43339</v>
      </c>
      <c r="C292" s="174">
        <v>15900</v>
      </c>
      <c r="D292" s="174">
        <v>15850</v>
      </c>
      <c r="E292" s="174">
        <v>15940</v>
      </c>
      <c r="F292" s="174">
        <v>15850</v>
      </c>
      <c r="G292" s="173">
        <v>15912.999299999999</v>
      </c>
      <c r="H292" s="174">
        <v>23276</v>
      </c>
      <c r="I292" s="173">
        <v>713.10419999999999</v>
      </c>
    </row>
    <row r="293" spans="2:9" x14ac:dyDescent="0.25">
      <c r="B293" s="172">
        <v>43336</v>
      </c>
      <c r="C293" s="174">
        <v>15810</v>
      </c>
      <c r="D293" s="174">
        <v>15820</v>
      </c>
      <c r="E293" s="174">
        <v>15820</v>
      </c>
      <c r="F293" s="174">
        <v>15730</v>
      </c>
      <c r="G293" s="173">
        <v>15771.865</v>
      </c>
      <c r="H293" s="174">
        <v>23283</v>
      </c>
      <c r="I293" s="173">
        <v>711.20809999999994</v>
      </c>
    </row>
    <row r="294" spans="2:9" x14ac:dyDescent="0.25">
      <c r="B294" s="172">
        <v>43335</v>
      </c>
      <c r="C294" s="174">
        <v>15820</v>
      </c>
      <c r="D294" s="174">
        <v>15750</v>
      </c>
      <c r="E294" s="174">
        <v>15840</v>
      </c>
      <c r="F294" s="174">
        <v>15750</v>
      </c>
      <c r="G294" s="173">
        <v>15801.884700000001</v>
      </c>
      <c r="H294" s="174">
        <v>23285</v>
      </c>
      <c r="I294" s="173">
        <v>710.22209999999995</v>
      </c>
    </row>
    <row r="295" spans="2:9" x14ac:dyDescent="0.25">
      <c r="B295" s="172">
        <v>43334</v>
      </c>
      <c r="C295" s="174">
        <v>15750</v>
      </c>
      <c r="D295" s="174">
        <v>15780</v>
      </c>
      <c r="E295" s="174">
        <v>15820</v>
      </c>
      <c r="F295" s="174">
        <v>15750</v>
      </c>
      <c r="G295" s="173">
        <v>15787.988600000001</v>
      </c>
      <c r="H295" s="174">
        <v>23305</v>
      </c>
      <c r="I295" s="173">
        <v>709.49919999999997</v>
      </c>
    </row>
    <row r="296" spans="2:9" x14ac:dyDescent="0.25">
      <c r="B296" s="172">
        <v>43333</v>
      </c>
      <c r="C296" s="174">
        <v>15650</v>
      </c>
      <c r="D296" s="174">
        <v>15570</v>
      </c>
      <c r="E296" s="174">
        <v>15660</v>
      </c>
      <c r="F296" s="174">
        <v>15540</v>
      </c>
      <c r="G296" s="173">
        <v>15627.0393</v>
      </c>
      <c r="H296" s="174">
        <v>23305</v>
      </c>
      <c r="I296" s="173">
        <v>709.28279999999995</v>
      </c>
    </row>
    <row r="297" spans="2:9" x14ac:dyDescent="0.25">
      <c r="B297" s="172">
        <v>43332</v>
      </c>
      <c r="C297" s="174">
        <v>15450</v>
      </c>
      <c r="D297" s="174">
        <v>15640</v>
      </c>
      <c r="E297" s="174">
        <v>15650</v>
      </c>
      <c r="F297" s="174">
        <v>15450</v>
      </c>
      <c r="G297" s="173">
        <v>15588.539500000001</v>
      </c>
      <c r="H297" s="174">
        <v>23314</v>
      </c>
      <c r="I297" s="173">
        <v>710.56140000000005</v>
      </c>
    </row>
    <row r="298" spans="2:9" x14ac:dyDescent="0.25">
      <c r="B298" s="172">
        <v>43329</v>
      </c>
      <c r="C298" s="174">
        <v>15680</v>
      </c>
      <c r="D298" s="174">
        <v>15700</v>
      </c>
      <c r="E298" s="174">
        <v>15720</v>
      </c>
      <c r="F298" s="174">
        <v>15630</v>
      </c>
      <c r="G298" s="173">
        <v>15669.1358</v>
      </c>
      <c r="H298" s="174">
        <v>23315</v>
      </c>
      <c r="I298" s="173">
        <v>710.75620000000004</v>
      </c>
    </row>
    <row r="299" spans="2:9" x14ac:dyDescent="0.25">
      <c r="B299" s="172">
        <v>43328</v>
      </c>
      <c r="C299" s="174">
        <v>15550</v>
      </c>
      <c r="D299" s="174">
        <v>15450</v>
      </c>
      <c r="E299" s="174">
        <v>15550</v>
      </c>
      <c r="F299" s="174">
        <v>15350</v>
      </c>
      <c r="G299" s="173">
        <v>15424.1705</v>
      </c>
      <c r="H299" s="174">
        <v>23315</v>
      </c>
      <c r="I299" s="173">
        <v>710.30129999999997</v>
      </c>
    </row>
    <row r="300" spans="2:9" x14ac:dyDescent="0.25">
      <c r="B300" s="172">
        <v>43327</v>
      </c>
      <c r="C300" s="174">
        <v>15600</v>
      </c>
      <c r="D300" s="174">
        <v>16000</v>
      </c>
      <c r="E300" s="174">
        <v>16000</v>
      </c>
      <c r="F300" s="174">
        <v>15600</v>
      </c>
      <c r="G300" s="173">
        <v>15789.036099999999</v>
      </c>
      <c r="H300" s="174">
        <v>23299</v>
      </c>
      <c r="I300" s="173">
        <v>712.8655</v>
      </c>
    </row>
    <row r="301" spans="2:9" x14ac:dyDescent="0.25">
      <c r="B301" s="172">
        <v>43326</v>
      </c>
      <c r="C301" s="174">
        <v>15840</v>
      </c>
      <c r="D301" s="174">
        <v>15850</v>
      </c>
      <c r="E301" s="174">
        <v>15880</v>
      </c>
      <c r="F301" s="174">
        <v>15750</v>
      </c>
      <c r="G301" s="173">
        <v>15794.8403</v>
      </c>
      <c r="H301" s="174">
        <v>23299</v>
      </c>
      <c r="I301" s="173">
        <v>710.08569999999997</v>
      </c>
    </row>
    <row r="302" spans="2:9" x14ac:dyDescent="0.25">
      <c r="B302" s="172">
        <v>43325</v>
      </c>
      <c r="C302" s="174">
        <v>15850</v>
      </c>
      <c r="D302" s="174">
        <v>15550</v>
      </c>
      <c r="E302" s="174">
        <v>15850</v>
      </c>
      <c r="F302" s="174">
        <v>15500</v>
      </c>
      <c r="G302" s="173">
        <v>15616.447</v>
      </c>
      <c r="H302" s="174">
        <v>23302</v>
      </c>
      <c r="I302" s="173">
        <v>710.32129999999995</v>
      </c>
    </row>
    <row r="303" spans="2:9" x14ac:dyDescent="0.25">
      <c r="B303" s="172">
        <v>43322</v>
      </c>
      <c r="C303" s="174">
        <v>15550</v>
      </c>
      <c r="D303" s="174">
        <v>15500</v>
      </c>
      <c r="E303" s="174">
        <v>15550</v>
      </c>
      <c r="F303" s="174">
        <v>15410</v>
      </c>
      <c r="G303" s="173">
        <v>15474.4926</v>
      </c>
      <c r="H303" s="174">
        <v>23295</v>
      </c>
      <c r="I303" s="173">
        <v>712.55949999999996</v>
      </c>
    </row>
    <row r="304" spans="2:9" x14ac:dyDescent="0.25">
      <c r="B304" s="172">
        <v>43321</v>
      </c>
      <c r="C304" s="174">
        <v>15550</v>
      </c>
      <c r="D304" s="174">
        <v>15480</v>
      </c>
      <c r="E304" s="174">
        <v>15660</v>
      </c>
      <c r="F304" s="174">
        <v>15480</v>
      </c>
      <c r="G304" s="173">
        <v>15579.321599999999</v>
      </c>
      <c r="H304" s="174">
        <v>23293</v>
      </c>
      <c r="I304" s="173">
        <v>714.86739999999998</v>
      </c>
    </row>
    <row r="305" spans="2:9" x14ac:dyDescent="0.25">
      <c r="B305" s="172">
        <v>43320</v>
      </c>
      <c r="C305" s="174">
        <v>15550</v>
      </c>
      <c r="D305" s="174">
        <v>15400</v>
      </c>
      <c r="E305" s="174">
        <v>15550</v>
      </c>
      <c r="F305" s="174">
        <v>15400</v>
      </c>
      <c r="G305" s="173">
        <v>15485.3912</v>
      </c>
      <c r="H305" s="174">
        <v>23295</v>
      </c>
      <c r="I305" s="173">
        <v>715.73580000000004</v>
      </c>
    </row>
    <row r="306" spans="2:9" x14ac:dyDescent="0.25">
      <c r="B306" s="172">
        <v>43319</v>
      </c>
      <c r="C306" s="174">
        <v>15400</v>
      </c>
      <c r="D306" s="174">
        <v>15850</v>
      </c>
      <c r="E306" s="174">
        <v>15850</v>
      </c>
      <c r="F306" s="174">
        <v>15360</v>
      </c>
      <c r="G306" s="173">
        <v>15425.08</v>
      </c>
      <c r="H306" s="174">
        <v>23305</v>
      </c>
      <c r="I306" s="173">
        <v>714.08900000000006</v>
      </c>
    </row>
    <row r="307" spans="2:9" x14ac:dyDescent="0.25">
      <c r="B307" s="172">
        <v>43318</v>
      </c>
      <c r="C307" s="174">
        <v>15400</v>
      </c>
      <c r="D307" s="174">
        <v>15480</v>
      </c>
      <c r="E307" s="174">
        <v>15480</v>
      </c>
      <c r="F307" s="174">
        <v>15400</v>
      </c>
      <c r="G307" s="173">
        <v>15445.8722</v>
      </c>
      <c r="H307" s="174">
        <v>23275</v>
      </c>
      <c r="I307" s="173">
        <v>707.93079999999998</v>
      </c>
    </row>
    <row r="308" spans="2:9" x14ac:dyDescent="0.25">
      <c r="B308" s="172">
        <v>43315</v>
      </c>
      <c r="C308" s="174">
        <v>15480</v>
      </c>
      <c r="D308" s="174">
        <v>15400</v>
      </c>
      <c r="E308" s="174">
        <v>15600</v>
      </c>
      <c r="F308" s="174">
        <v>15400</v>
      </c>
      <c r="G308" s="173">
        <v>15461.0764</v>
      </c>
      <c r="H308" s="174">
        <v>23275</v>
      </c>
      <c r="I308" s="173">
        <v>711.69650000000001</v>
      </c>
    </row>
    <row r="309" spans="2:9" x14ac:dyDescent="0.25">
      <c r="B309" s="172">
        <v>43314</v>
      </c>
      <c r="C309" s="174">
        <v>15400</v>
      </c>
      <c r="D309" s="174">
        <v>15360</v>
      </c>
      <c r="E309" s="174">
        <v>15400</v>
      </c>
      <c r="F309" s="174">
        <v>15160</v>
      </c>
      <c r="G309" s="173">
        <v>15286.428599999999</v>
      </c>
      <c r="H309" s="174">
        <v>23265</v>
      </c>
      <c r="I309" s="173">
        <v>712.24090000000001</v>
      </c>
    </row>
    <row r="310" spans="2:9" x14ac:dyDescent="0.25">
      <c r="B310" s="172">
        <v>43313</v>
      </c>
      <c r="C310" s="174">
        <v>15550</v>
      </c>
      <c r="D310" s="174">
        <v>15550</v>
      </c>
      <c r="E310" s="174">
        <v>15550</v>
      </c>
      <c r="F310" s="174">
        <v>15380</v>
      </c>
      <c r="G310" s="173">
        <v>15433.552100000001</v>
      </c>
      <c r="H310" s="174">
        <v>23276</v>
      </c>
      <c r="I310" s="173">
        <v>706.03660000000002</v>
      </c>
    </row>
    <row r="311" spans="2:9" x14ac:dyDescent="0.25">
      <c r="B311" s="172">
        <v>43312</v>
      </c>
      <c r="C311" s="174">
        <v>15550</v>
      </c>
      <c r="D311" s="174">
        <v>15410</v>
      </c>
      <c r="E311" s="174">
        <v>15570</v>
      </c>
      <c r="F311" s="174">
        <v>15360</v>
      </c>
      <c r="G311" s="173">
        <v>15494.7772</v>
      </c>
      <c r="H311" s="174">
        <v>23303</v>
      </c>
      <c r="I311" s="173">
        <v>701.82910000000004</v>
      </c>
    </row>
    <row r="312" spans="2:9" x14ac:dyDescent="0.25">
      <c r="B312" s="172">
        <v>43311</v>
      </c>
      <c r="C312" s="174">
        <v>15410</v>
      </c>
      <c r="D312" s="174">
        <v>15400</v>
      </c>
      <c r="E312" s="174">
        <v>15410</v>
      </c>
      <c r="F312" s="174">
        <v>15340</v>
      </c>
      <c r="G312" s="173">
        <v>15376.674300000001</v>
      </c>
      <c r="H312" s="174">
        <v>23315</v>
      </c>
      <c r="I312" s="173">
        <v>702.43200000000002</v>
      </c>
    </row>
    <row r="313" spans="2:9" x14ac:dyDescent="0.25">
      <c r="B313" s="172">
        <v>43308</v>
      </c>
      <c r="C313" s="174">
        <v>15210</v>
      </c>
      <c r="D313" s="174">
        <v>15000</v>
      </c>
      <c r="E313" s="174">
        <v>15250</v>
      </c>
      <c r="F313" s="174">
        <v>15000</v>
      </c>
      <c r="G313" s="173">
        <v>15194.776599999999</v>
      </c>
      <c r="H313" s="174">
        <v>23313</v>
      </c>
      <c r="I313" s="173">
        <v>699.49639999999999</v>
      </c>
    </row>
    <row r="314" spans="2:9" x14ac:dyDescent="0.25">
      <c r="B314" s="172">
        <v>43307</v>
      </c>
      <c r="C314" s="174">
        <v>15010</v>
      </c>
      <c r="D314" s="174">
        <v>15060</v>
      </c>
      <c r="E314" s="174">
        <v>15070</v>
      </c>
      <c r="F314" s="174">
        <v>14900</v>
      </c>
      <c r="G314" s="173">
        <v>15004.705</v>
      </c>
      <c r="H314" s="174">
        <v>23315</v>
      </c>
      <c r="I314" s="173">
        <v>699.8578</v>
      </c>
    </row>
    <row r="315" spans="2:9" x14ac:dyDescent="0.25">
      <c r="B315" s="172">
        <v>43306</v>
      </c>
      <c r="C315" s="174">
        <v>15160</v>
      </c>
      <c r="D315" s="174">
        <v>15600</v>
      </c>
      <c r="E315" s="174">
        <v>15600</v>
      </c>
      <c r="F315" s="174">
        <v>15160</v>
      </c>
      <c r="G315" s="173">
        <v>15245.7353</v>
      </c>
      <c r="H315" s="174">
        <v>23315</v>
      </c>
      <c r="I315" s="173">
        <v>698.49419999999998</v>
      </c>
    </row>
    <row r="316" spans="2:9" x14ac:dyDescent="0.25">
      <c r="B316" s="172">
        <v>43305</v>
      </c>
      <c r="C316" s="174">
        <v>15200</v>
      </c>
      <c r="D316" s="174">
        <v>15600</v>
      </c>
      <c r="E316" s="174">
        <v>15600</v>
      </c>
      <c r="F316" s="174">
        <v>15140</v>
      </c>
      <c r="G316" s="173">
        <v>15261.674199999999</v>
      </c>
      <c r="H316" s="174">
        <v>23275</v>
      </c>
      <c r="I316" s="173">
        <v>699.02210000000002</v>
      </c>
    </row>
    <row r="317" spans="2:9" x14ac:dyDescent="0.25">
      <c r="B317" s="172">
        <v>43304</v>
      </c>
      <c r="C317" s="174">
        <v>15600</v>
      </c>
      <c r="D317" s="174">
        <v>15800</v>
      </c>
      <c r="E317" s="174">
        <v>15800</v>
      </c>
      <c r="F317" s="174">
        <v>15530</v>
      </c>
      <c r="G317" s="173">
        <v>15594.4596</v>
      </c>
      <c r="H317" s="174">
        <v>23280</v>
      </c>
      <c r="I317" s="173">
        <v>699.90710000000001</v>
      </c>
    </row>
    <row r="318" spans="2:9" x14ac:dyDescent="0.25">
      <c r="B318" s="172">
        <v>43301</v>
      </c>
      <c r="C318" s="174">
        <v>15530</v>
      </c>
      <c r="D318" s="174">
        <v>14700</v>
      </c>
      <c r="E318" s="174">
        <v>15530</v>
      </c>
      <c r="F318" s="174">
        <v>14700</v>
      </c>
      <c r="G318" s="173">
        <v>15160.034600000001</v>
      </c>
      <c r="H318" s="174">
        <v>23285</v>
      </c>
      <c r="I318" s="173">
        <v>700.61440000000005</v>
      </c>
    </row>
    <row r="319" spans="2:9" x14ac:dyDescent="0.25">
      <c r="B319" s="172">
        <v>43300</v>
      </c>
      <c r="C319" s="174">
        <v>15410</v>
      </c>
      <c r="D319" s="174">
        <v>15500</v>
      </c>
      <c r="E319" s="174">
        <v>15520</v>
      </c>
      <c r="F319" s="174">
        <v>15250</v>
      </c>
      <c r="G319" s="173">
        <v>15395.930700000001</v>
      </c>
      <c r="H319" s="174">
        <v>23303</v>
      </c>
      <c r="I319" s="173">
        <v>701.78110000000004</v>
      </c>
    </row>
    <row r="320" spans="2:9" x14ac:dyDescent="0.25">
      <c r="B320" s="172">
        <v>43299</v>
      </c>
      <c r="C320" s="174">
        <v>15400</v>
      </c>
      <c r="D320" s="174">
        <v>15050</v>
      </c>
      <c r="E320" s="174">
        <v>15400</v>
      </c>
      <c r="F320" s="174">
        <v>15050</v>
      </c>
      <c r="G320" s="173">
        <v>15187.237999999999</v>
      </c>
      <c r="H320" s="174">
        <v>23308</v>
      </c>
      <c r="I320" s="173">
        <v>699.03510000000006</v>
      </c>
    </row>
    <row r="321" spans="2:9" x14ac:dyDescent="0.25">
      <c r="B321" s="172">
        <v>43298</v>
      </c>
      <c r="C321" s="174">
        <v>14950</v>
      </c>
      <c r="D321" s="174">
        <v>14900</v>
      </c>
      <c r="E321" s="174">
        <v>14950</v>
      </c>
      <c r="F321" s="174">
        <v>14610</v>
      </c>
      <c r="G321" s="173">
        <v>14849.5568</v>
      </c>
      <c r="H321" s="174">
        <v>23305</v>
      </c>
      <c r="I321" s="173">
        <v>700.74199999999996</v>
      </c>
    </row>
    <row r="322" spans="2:9" x14ac:dyDescent="0.25">
      <c r="B322" s="172">
        <v>43297</v>
      </c>
      <c r="C322" s="174">
        <v>14900</v>
      </c>
      <c r="D322" s="174">
        <v>14970</v>
      </c>
      <c r="E322" s="174">
        <v>14970</v>
      </c>
      <c r="F322" s="174">
        <v>14800</v>
      </c>
      <c r="G322" s="173">
        <v>14834.7454</v>
      </c>
      <c r="H322" s="174">
        <v>23281</v>
      </c>
      <c r="I322" s="173">
        <v>699.44629999999995</v>
      </c>
    </row>
    <row r="323" spans="2:9" x14ac:dyDescent="0.25">
      <c r="B323" s="172">
        <v>43294</v>
      </c>
      <c r="C323" s="174">
        <v>14850</v>
      </c>
      <c r="D323" s="174">
        <v>14410</v>
      </c>
      <c r="E323" s="174">
        <v>14850</v>
      </c>
      <c r="F323" s="174">
        <v>14410</v>
      </c>
      <c r="G323" s="173">
        <v>14806.3729</v>
      </c>
      <c r="H323" s="174">
        <v>23290</v>
      </c>
      <c r="I323" s="173">
        <v>702.07219999999995</v>
      </c>
    </row>
    <row r="324" spans="2:9" x14ac:dyDescent="0.25">
      <c r="B324" s="172">
        <v>43293</v>
      </c>
      <c r="C324" s="174">
        <v>14510</v>
      </c>
      <c r="D324" s="174">
        <v>14460</v>
      </c>
      <c r="E324" s="174">
        <v>14650</v>
      </c>
      <c r="F324" s="174">
        <v>14330</v>
      </c>
      <c r="G324" s="173">
        <v>14542.9434</v>
      </c>
      <c r="H324" s="174">
        <v>23283</v>
      </c>
      <c r="I324" s="173">
        <v>701.14189999999996</v>
      </c>
    </row>
    <row r="325" spans="2:9" x14ac:dyDescent="0.25">
      <c r="B325" s="172">
        <v>43292</v>
      </c>
      <c r="C325" s="174">
        <v>14460</v>
      </c>
      <c r="D325" s="174">
        <v>14750</v>
      </c>
      <c r="E325" s="174">
        <v>14750</v>
      </c>
      <c r="F325" s="174">
        <v>14290</v>
      </c>
      <c r="G325" s="173">
        <v>14461.5218</v>
      </c>
      <c r="H325" s="174">
        <v>23258</v>
      </c>
      <c r="I325" s="173">
        <v>699.26130000000001</v>
      </c>
    </row>
    <row r="326" spans="2:9" x14ac:dyDescent="0.25">
      <c r="B326" s="172">
        <v>43291</v>
      </c>
      <c r="C326" s="174">
        <v>14820</v>
      </c>
      <c r="D326" s="174">
        <v>14900</v>
      </c>
      <c r="E326" s="174">
        <v>15000</v>
      </c>
      <c r="F326" s="174">
        <v>14820</v>
      </c>
      <c r="G326" s="173">
        <v>14837.1903</v>
      </c>
      <c r="H326" s="174">
        <v>23208</v>
      </c>
      <c r="I326" s="173">
        <v>696.74810000000002</v>
      </c>
    </row>
    <row r="327" spans="2:9" x14ac:dyDescent="0.25">
      <c r="B327" s="172">
        <v>43290</v>
      </c>
      <c r="C327" s="174">
        <v>14820</v>
      </c>
      <c r="D327" s="174">
        <v>15090</v>
      </c>
      <c r="E327" s="174">
        <v>15100</v>
      </c>
      <c r="F327" s="174">
        <v>14820</v>
      </c>
      <c r="G327" s="173">
        <v>14994.6986</v>
      </c>
      <c r="H327" s="174">
        <v>23180</v>
      </c>
      <c r="I327" s="173">
        <v>693.64700000000005</v>
      </c>
    </row>
    <row r="328" spans="2:9" x14ac:dyDescent="0.25">
      <c r="B328" s="172">
        <v>43287</v>
      </c>
      <c r="C328" s="174">
        <v>14900</v>
      </c>
      <c r="D328" s="174">
        <v>14800</v>
      </c>
      <c r="E328" s="174">
        <v>14970</v>
      </c>
      <c r="F328" s="174">
        <v>14400</v>
      </c>
      <c r="G328" s="173">
        <v>14602.8164</v>
      </c>
      <c r="H328" s="174">
        <v>23185</v>
      </c>
      <c r="I328" s="173">
        <v>697.72040000000004</v>
      </c>
    </row>
    <row r="329" spans="2:9" x14ac:dyDescent="0.25">
      <c r="B329" s="172">
        <v>43286</v>
      </c>
      <c r="C329" s="174">
        <v>14520</v>
      </c>
      <c r="D329" s="174">
        <v>15000</v>
      </c>
      <c r="E329" s="174">
        <v>15000</v>
      </c>
      <c r="F329" s="174">
        <v>14500</v>
      </c>
      <c r="G329" s="173">
        <v>14718.8719</v>
      </c>
      <c r="H329" s="174">
        <v>23238</v>
      </c>
      <c r="I329" s="173">
        <v>695.79100000000005</v>
      </c>
    </row>
    <row r="330" spans="2:9" x14ac:dyDescent="0.25">
      <c r="B330" s="172">
        <v>43285</v>
      </c>
      <c r="C330" s="174">
        <v>14990</v>
      </c>
      <c r="D330" s="174">
        <v>14500</v>
      </c>
      <c r="E330" s="174">
        <v>14990</v>
      </c>
      <c r="F330" s="174">
        <v>14500</v>
      </c>
      <c r="G330" s="173">
        <v>14687.8246</v>
      </c>
      <c r="H330" s="174">
        <v>23213</v>
      </c>
      <c r="I330" s="173">
        <v>694.62360000000001</v>
      </c>
    </row>
    <row r="331" spans="2:9" x14ac:dyDescent="0.25">
      <c r="B331" s="172">
        <v>43284</v>
      </c>
      <c r="C331" s="174">
        <v>14800</v>
      </c>
      <c r="D331" s="174">
        <v>15110</v>
      </c>
      <c r="E331" s="174">
        <v>15290</v>
      </c>
      <c r="F331" s="174">
        <v>14790</v>
      </c>
      <c r="G331" s="173">
        <v>14897.574500000001</v>
      </c>
      <c r="H331" s="174">
        <v>23045</v>
      </c>
      <c r="I331" s="173">
        <v>691.38850000000002</v>
      </c>
    </row>
    <row r="332" spans="2:9" x14ac:dyDescent="0.25">
      <c r="B332" s="172">
        <v>43283</v>
      </c>
      <c r="C332" s="174">
        <v>15330</v>
      </c>
      <c r="D332" s="174">
        <v>16190</v>
      </c>
      <c r="E332" s="174">
        <v>16190</v>
      </c>
      <c r="F332" s="174">
        <v>15110</v>
      </c>
      <c r="G332" s="173">
        <v>15240.899799999999</v>
      </c>
      <c r="H332" s="174">
        <v>23053</v>
      </c>
      <c r="I332" s="173">
        <v>688.83659999999998</v>
      </c>
    </row>
    <row r="333" spans="2:9" x14ac:dyDescent="0.25">
      <c r="B333" s="172">
        <v>43280</v>
      </c>
      <c r="C333" s="174">
        <v>15890</v>
      </c>
      <c r="D333" s="174">
        <v>15490</v>
      </c>
      <c r="E333" s="174">
        <v>15890</v>
      </c>
      <c r="F333" s="174">
        <v>15480</v>
      </c>
      <c r="G333" s="173">
        <v>15556.4545</v>
      </c>
      <c r="H333" s="174">
        <v>23055</v>
      </c>
      <c r="I333" s="173">
        <v>691.94870000000003</v>
      </c>
    </row>
    <row r="334" spans="2:9" x14ac:dyDescent="0.25">
      <c r="B334" s="172">
        <v>43279</v>
      </c>
      <c r="C334" s="174">
        <v>15490</v>
      </c>
      <c r="D334" s="174">
        <v>15660</v>
      </c>
      <c r="E334" s="174">
        <v>15750</v>
      </c>
      <c r="F334" s="174">
        <v>15490</v>
      </c>
      <c r="G334" s="173">
        <v>15535.636500000001</v>
      </c>
      <c r="H334" s="174">
        <v>23055</v>
      </c>
      <c r="I334" s="173">
        <v>691.73069999999996</v>
      </c>
    </row>
    <row r="335" spans="2:9" x14ac:dyDescent="0.25">
      <c r="B335" s="172">
        <v>43278</v>
      </c>
      <c r="C335" s="174">
        <v>15800</v>
      </c>
      <c r="D335" s="174">
        <v>16000</v>
      </c>
      <c r="E335" s="174">
        <v>16070</v>
      </c>
      <c r="F335" s="174">
        <v>15800</v>
      </c>
      <c r="G335" s="173">
        <v>15942.5789</v>
      </c>
      <c r="H335" s="174">
        <v>23055</v>
      </c>
      <c r="I335" s="173">
        <v>692.72900000000004</v>
      </c>
    </row>
    <row r="336" spans="2:9" x14ac:dyDescent="0.25">
      <c r="B336" s="172">
        <v>43277</v>
      </c>
      <c r="C336" s="174">
        <v>15930</v>
      </c>
      <c r="D336" s="174">
        <v>16000</v>
      </c>
      <c r="E336" s="174">
        <v>16000</v>
      </c>
      <c r="F336" s="174">
        <v>15810</v>
      </c>
      <c r="G336" s="173">
        <v>15903.367700000001</v>
      </c>
      <c r="H336" s="174">
        <v>23047</v>
      </c>
      <c r="I336" s="173">
        <v>691.8347</v>
      </c>
    </row>
    <row r="337" spans="2:9" x14ac:dyDescent="0.25">
      <c r="B337" s="172">
        <v>43276</v>
      </c>
      <c r="C337" s="174">
        <v>16140</v>
      </c>
      <c r="D337" s="174">
        <v>16100</v>
      </c>
      <c r="E337" s="174">
        <v>16200</v>
      </c>
      <c r="F337" s="174">
        <v>16060</v>
      </c>
      <c r="G337" s="173">
        <v>16091.8354</v>
      </c>
      <c r="H337" s="174">
        <v>23046</v>
      </c>
      <c r="I337" s="173">
        <v>693.72109999999998</v>
      </c>
    </row>
    <row r="338" spans="2:9" x14ac:dyDescent="0.25">
      <c r="B338" s="172">
        <v>43273</v>
      </c>
      <c r="C338" s="174">
        <v>15990</v>
      </c>
      <c r="D338" s="174">
        <v>15500</v>
      </c>
      <c r="E338" s="174">
        <v>15990</v>
      </c>
      <c r="F338" s="174">
        <v>15500</v>
      </c>
      <c r="G338" s="173">
        <v>15742.6685</v>
      </c>
      <c r="H338" s="174">
        <v>23045</v>
      </c>
      <c r="I338" s="173">
        <v>690.87620000000004</v>
      </c>
    </row>
    <row r="339" spans="2:9" x14ac:dyDescent="0.25">
      <c r="B339" s="172">
        <v>43272</v>
      </c>
      <c r="C339" s="174">
        <v>15560</v>
      </c>
      <c r="D339" s="174">
        <v>16000</v>
      </c>
      <c r="E339" s="174">
        <v>16000</v>
      </c>
      <c r="F339" s="174">
        <v>15550</v>
      </c>
      <c r="G339" s="173">
        <v>15661.597400000001</v>
      </c>
      <c r="H339" s="174">
        <v>23040</v>
      </c>
      <c r="I339" s="173">
        <v>694.34460000000001</v>
      </c>
    </row>
    <row r="340" spans="2:9" x14ac:dyDescent="0.25">
      <c r="B340" s="172">
        <v>43271</v>
      </c>
      <c r="C340" s="174">
        <v>16000</v>
      </c>
      <c r="D340" s="174">
        <v>16000</v>
      </c>
      <c r="E340" s="174">
        <v>16000</v>
      </c>
      <c r="F340" s="174">
        <v>15350</v>
      </c>
      <c r="G340" s="173">
        <v>15631.8863</v>
      </c>
      <c r="H340" s="174">
        <v>23040</v>
      </c>
      <c r="I340" s="173">
        <v>696.48609999999996</v>
      </c>
    </row>
    <row r="341" spans="2:9" x14ac:dyDescent="0.25">
      <c r="B341" s="172">
        <v>43270</v>
      </c>
      <c r="C341" s="174">
        <v>15110</v>
      </c>
      <c r="D341" s="174">
        <v>15000</v>
      </c>
      <c r="E341" s="174">
        <v>15650</v>
      </c>
      <c r="F341" s="174">
        <v>15000</v>
      </c>
      <c r="G341" s="173">
        <v>15390.877</v>
      </c>
      <c r="H341" s="174">
        <v>23035</v>
      </c>
      <c r="I341" s="173">
        <v>694.99789999999996</v>
      </c>
    </row>
    <row r="342" spans="2:9" x14ac:dyDescent="0.25">
      <c r="B342" s="172">
        <v>43269</v>
      </c>
      <c r="C342" s="174">
        <v>16000</v>
      </c>
      <c r="D342" s="174">
        <v>16000</v>
      </c>
      <c r="E342" s="174">
        <v>16510</v>
      </c>
      <c r="F342" s="174">
        <v>16000</v>
      </c>
      <c r="G342" s="173">
        <v>16287.0206</v>
      </c>
      <c r="H342" s="174">
        <v>23045</v>
      </c>
      <c r="I342" s="173">
        <v>693.75250000000005</v>
      </c>
    </row>
    <row r="343" spans="2:9" x14ac:dyDescent="0.25">
      <c r="B343" s="172">
        <v>43266</v>
      </c>
      <c r="C343" s="174">
        <v>16540</v>
      </c>
      <c r="D343" s="174">
        <v>16350</v>
      </c>
      <c r="E343" s="174">
        <v>16540</v>
      </c>
      <c r="F343" s="174">
        <v>16350</v>
      </c>
      <c r="G343" s="173">
        <v>16396.041399999998</v>
      </c>
      <c r="H343" s="174">
        <v>23035</v>
      </c>
      <c r="I343" s="173">
        <v>693.95529999999997</v>
      </c>
    </row>
    <row r="344" spans="2:9" x14ac:dyDescent="0.25">
      <c r="B344" s="172">
        <v>43265</v>
      </c>
      <c r="C344" s="174">
        <v>16310</v>
      </c>
      <c r="D344" s="174">
        <v>16650</v>
      </c>
      <c r="E344" s="174">
        <v>16700</v>
      </c>
      <c r="F344" s="174">
        <v>16310</v>
      </c>
      <c r="G344" s="173">
        <v>16484.595399999998</v>
      </c>
      <c r="H344" s="174">
        <v>23028</v>
      </c>
      <c r="I344" s="173">
        <v>694.91409999999996</v>
      </c>
    </row>
    <row r="345" spans="2:9" x14ac:dyDescent="0.25">
      <c r="B345" s="172">
        <v>43264</v>
      </c>
      <c r="C345" s="174">
        <v>16750</v>
      </c>
      <c r="D345" s="174">
        <v>17050</v>
      </c>
      <c r="E345" s="174">
        <v>17050</v>
      </c>
      <c r="F345" s="174">
        <v>16500</v>
      </c>
      <c r="G345" s="173">
        <v>16683.5386</v>
      </c>
      <c r="H345" s="174">
        <v>22970</v>
      </c>
      <c r="I345" s="173">
        <v>692.95619999999997</v>
      </c>
    </row>
    <row r="346" spans="2:9" x14ac:dyDescent="0.25">
      <c r="B346" s="172">
        <v>43263</v>
      </c>
      <c r="C346" s="174">
        <v>16600</v>
      </c>
      <c r="D346" s="174">
        <v>16800</v>
      </c>
      <c r="E346" s="174">
        <v>16850</v>
      </c>
      <c r="F346" s="174">
        <v>16200</v>
      </c>
      <c r="G346" s="173">
        <v>16549.7713</v>
      </c>
      <c r="H346" s="174">
        <v>22938</v>
      </c>
      <c r="I346" s="173">
        <v>694.9126</v>
      </c>
    </row>
    <row r="347" spans="2:9" x14ac:dyDescent="0.25">
      <c r="B347" s="172">
        <v>43262</v>
      </c>
      <c r="C347" s="174">
        <v>16860</v>
      </c>
      <c r="D347" s="174">
        <v>16780</v>
      </c>
      <c r="E347" s="174">
        <v>16880</v>
      </c>
      <c r="F347" s="174">
        <v>16720</v>
      </c>
      <c r="G347" s="173">
        <v>16775.219099999998</v>
      </c>
      <c r="H347" s="174">
        <v>22938</v>
      </c>
      <c r="I347" s="173">
        <v>691.82429999999999</v>
      </c>
    </row>
    <row r="348" spans="2:9" x14ac:dyDescent="0.25">
      <c r="B348" s="172">
        <v>43259</v>
      </c>
      <c r="C348" s="174">
        <v>16780</v>
      </c>
      <c r="D348" s="174">
        <v>16800</v>
      </c>
      <c r="E348" s="174">
        <v>16850</v>
      </c>
      <c r="F348" s="174">
        <v>16720</v>
      </c>
      <c r="G348" s="173">
        <v>16757.941699999999</v>
      </c>
      <c r="H348" s="174">
        <v>22937</v>
      </c>
      <c r="I348" s="173">
        <v>693.62350000000004</v>
      </c>
    </row>
    <row r="349" spans="2:9" x14ac:dyDescent="0.25">
      <c r="B349" s="172">
        <v>43258</v>
      </c>
      <c r="C349" s="174">
        <v>16800</v>
      </c>
      <c r="D349" s="174">
        <v>16850</v>
      </c>
      <c r="E349" s="174">
        <v>17000</v>
      </c>
      <c r="F349" s="174">
        <v>16800</v>
      </c>
      <c r="G349" s="173">
        <v>16833.533599999999</v>
      </c>
      <c r="H349" s="174">
        <v>22923</v>
      </c>
      <c r="I349" s="173">
        <v>694.42150000000004</v>
      </c>
    </row>
    <row r="350" spans="2:9" x14ac:dyDescent="0.25">
      <c r="B350" s="172">
        <v>43257</v>
      </c>
      <c r="C350" s="174">
        <v>16730</v>
      </c>
      <c r="D350" s="174">
        <v>16450</v>
      </c>
      <c r="E350" s="174">
        <v>16730</v>
      </c>
      <c r="F350" s="174">
        <v>16350</v>
      </c>
      <c r="G350" s="173">
        <v>16465.7598</v>
      </c>
      <c r="H350" s="174">
        <v>22889</v>
      </c>
      <c r="I350" s="173">
        <v>695.16780000000006</v>
      </c>
    </row>
    <row r="351" spans="2:9" x14ac:dyDescent="0.25">
      <c r="B351" s="172">
        <v>43256</v>
      </c>
      <c r="C351" s="174">
        <v>16450</v>
      </c>
      <c r="D351" s="174">
        <v>16340</v>
      </c>
      <c r="E351" s="174">
        <v>16560</v>
      </c>
      <c r="F351" s="174">
        <v>16340</v>
      </c>
      <c r="G351" s="173">
        <v>16430.191500000001</v>
      </c>
      <c r="H351" s="174">
        <v>22890</v>
      </c>
      <c r="I351" s="173">
        <v>694.66880000000003</v>
      </c>
    </row>
    <row r="352" spans="2:9" x14ac:dyDescent="0.25">
      <c r="B352" s="172">
        <v>43255</v>
      </c>
      <c r="C352" s="174">
        <v>16340</v>
      </c>
      <c r="D352" s="174">
        <v>16100</v>
      </c>
      <c r="E352" s="174">
        <v>16340</v>
      </c>
      <c r="F352" s="174">
        <v>16000</v>
      </c>
      <c r="G352" s="173">
        <v>16224.386500000001</v>
      </c>
      <c r="H352" s="174">
        <v>22865</v>
      </c>
      <c r="I352" s="173">
        <v>696.09839999999997</v>
      </c>
    </row>
    <row r="353" spans="2:9" x14ac:dyDescent="0.25">
      <c r="B353" s="172">
        <v>43252</v>
      </c>
      <c r="C353" s="174">
        <v>16040</v>
      </c>
      <c r="D353" s="174">
        <v>15800</v>
      </c>
      <c r="E353" s="174">
        <v>16040</v>
      </c>
      <c r="F353" s="174">
        <v>15540</v>
      </c>
      <c r="G353" s="173">
        <v>15826.9872</v>
      </c>
      <c r="H353" s="174">
        <v>22864</v>
      </c>
      <c r="I353" s="173">
        <v>696.40319999999997</v>
      </c>
    </row>
    <row r="354" spans="2:9" x14ac:dyDescent="0.25">
      <c r="B354" s="172">
        <v>43251</v>
      </c>
      <c r="C354" s="174">
        <v>15800</v>
      </c>
      <c r="D354" s="174">
        <v>15450</v>
      </c>
      <c r="E354" s="174">
        <v>15800</v>
      </c>
      <c r="F354" s="174">
        <v>15010</v>
      </c>
      <c r="G354" s="173">
        <v>15710.305</v>
      </c>
      <c r="H354" s="174">
        <v>22835</v>
      </c>
      <c r="I354" s="173">
        <v>697.57899999999995</v>
      </c>
    </row>
    <row r="355" spans="2:9" x14ac:dyDescent="0.25">
      <c r="B355" s="172">
        <v>43250</v>
      </c>
      <c r="C355" s="174">
        <v>15000</v>
      </c>
      <c r="D355" s="174">
        <v>15010</v>
      </c>
      <c r="E355" s="174">
        <v>15100</v>
      </c>
      <c r="F355" s="174">
        <v>14840</v>
      </c>
      <c r="G355" s="173">
        <v>14970.309600000001</v>
      </c>
      <c r="H355" s="174">
        <v>22828</v>
      </c>
      <c r="I355" s="173">
        <v>699.03449999999998</v>
      </c>
    </row>
    <row r="356" spans="2:9" x14ac:dyDescent="0.25">
      <c r="B356" s="172">
        <v>43249</v>
      </c>
      <c r="C356" s="174">
        <v>15100</v>
      </c>
      <c r="D356" s="174">
        <v>14800</v>
      </c>
      <c r="E356" s="174">
        <v>15330</v>
      </c>
      <c r="F356" s="174">
        <v>14520</v>
      </c>
      <c r="G356" s="173">
        <v>14801.4935</v>
      </c>
      <c r="H356" s="174">
        <v>22815</v>
      </c>
      <c r="I356" s="173">
        <v>698.45429999999999</v>
      </c>
    </row>
    <row r="357" spans="2:9" x14ac:dyDescent="0.25">
      <c r="B357" s="172">
        <v>43248</v>
      </c>
      <c r="C357" s="174">
        <v>14800</v>
      </c>
      <c r="D357" s="174">
        <v>15400</v>
      </c>
      <c r="E357" s="174">
        <v>15400</v>
      </c>
      <c r="F357" s="174">
        <v>14750</v>
      </c>
      <c r="G357" s="173">
        <v>14862.2749</v>
      </c>
      <c r="H357" s="174">
        <v>22810</v>
      </c>
      <c r="I357" s="173">
        <v>708.26289999999995</v>
      </c>
    </row>
    <row r="358" spans="2:9" x14ac:dyDescent="0.25">
      <c r="B358" s="172">
        <v>43245</v>
      </c>
      <c r="C358" s="174">
        <v>15400</v>
      </c>
      <c r="D358" s="174">
        <v>15600</v>
      </c>
      <c r="E358" s="174">
        <v>15800</v>
      </c>
      <c r="F358" s="174">
        <v>15400</v>
      </c>
      <c r="G358" s="173">
        <v>15601.7333</v>
      </c>
      <c r="H358" s="174">
        <v>22805</v>
      </c>
      <c r="I358" s="173">
        <v>709.61900000000003</v>
      </c>
    </row>
    <row r="359" spans="2:9" x14ac:dyDescent="0.25">
      <c r="B359" s="172">
        <v>43244</v>
      </c>
      <c r="C359" s="174">
        <v>15600</v>
      </c>
      <c r="D359" s="174">
        <v>15980</v>
      </c>
      <c r="E359" s="174">
        <v>15980</v>
      </c>
      <c r="F359" s="174">
        <v>15580</v>
      </c>
      <c r="G359" s="173">
        <v>15775.9133</v>
      </c>
      <c r="H359" s="174">
        <v>22811</v>
      </c>
      <c r="I359" s="173">
        <v>710.61389999999994</v>
      </c>
    </row>
    <row r="360" spans="2:9" x14ac:dyDescent="0.25">
      <c r="B360" s="172">
        <v>43243</v>
      </c>
      <c r="C360" s="174">
        <v>15900</v>
      </c>
      <c r="D360" s="174">
        <v>15630</v>
      </c>
      <c r="E360" s="174">
        <v>15900</v>
      </c>
      <c r="F360" s="174">
        <v>15450</v>
      </c>
      <c r="G360" s="173">
        <v>15688.735000000001</v>
      </c>
      <c r="H360" s="174">
        <v>22803</v>
      </c>
      <c r="I360" s="173">
        <v>711.15549999999996</v>
      </c>
    </row>
    <row r="361" spans="2:9" x14ac:dyDescent="0.25">
      <c r="B361" s="172">
        <v>43242</v>
      </c>
      <c r="C361" s="174">
        <v>15630</v>
      </c>
      <c r="D361" s="174">
        <v>16300</v>
      </c>
      <c r="E361" s="174">
        <v>16300</v>
      </c>
      <c r="F361" s="174">
        <v>15600</v>
      </c>
      <c r="G361" s="173">
        <v>15933.177</v>
      </c>
      <c r="H361" s="174">
        <v>22788</v>
      </c>
      <c r="I361" s="173">
        <v>711.15369999999996</v>
      </c>
    </row>
    <row r="362" spans="2:9" x14ac:dyDescent="0.25">
      <c r="B362" s="172">
        <v>43241</v>
      </c>
      <c r="C362" s="174">
        <v>16400</v>
      </c>
      <c r="D362" s="174">
        <v>17000</v>
      </c>
      <c r="E362" s="174">
        <v>17000</v>
      </c>
      <c r="F362" s="174">
        <v>16400</v>
      </c>
      <c r="G362" s="173">
        <v>16508.521799999999</v>
      </c>
      <c r="H362" s="174">
        <v>22800</v>
      </c>
      <c r="I362" s="173">
        <v>711.88729999999998</v>
      </c>
    </row>
    <row r="363" spans="2:9" x14ac:dyDescent="0.25">
      <c r="B363" s="172">
        <v>43238</v>
      </c>
      <c r="C363" s="174">
        <v>16700</v>
      </c>
      <c r="D363" s="174">
        <v>16650</v>
      </c>
      <c r="E363" s="174">
        <v>16700</v>
      </c>
      <c r="F363" s="174">
        <v>16310</v>
      </c>
      <c r="G363" s="173">
        <v>16641.722699999998</v>
      </c>
      <c r="H363" s="174">
        <v>22808</v>
      </c>
      <c r="I363" s="173">
        <v>714.29700000000003</v>
      </c>
    </row>
    <row r="364" spans="2:9" x14ac:dyDescent="0.25">
      <c r="B364" s="172">
        <v>43237</v>
      </c>
      <c r="C364" s="174">
        <v>16650</v>
      </c>
      <c r="D364" s="174">
        <v>16990</v>
      </c>
      <c r="E364" s="174">
        <v>17000</v>
      </c>
      <c r="F364" s="174">
        <v>16650</v>
      </c>
      <c r="G364" s="173">
        <v>16804.751700000001</v>
      </c>
      <c r="H364" s="174">
        <v>22821</v>
      </c>
      <c r="I364" s="173">
        <v>714.30830000000003</v>
      </c>
    </row>
    <row r="365" spans="2:9" x14ac:dyDescent="0.25">
      <c r="B365" s="172">
        <v>43236</v>
      </c>
      <c r="C365" s="174">
        <v>16990</v>
      </c>
      <c r="D365" s="174">
        <v>17300</v>
      </c>
      <c r="E365" s="174">
        <v>17300</v>
      </c>
      <c r="F365" s="174">
        <v>16900</v>
      </c>
      <c r="G365" s="173">
        <v>17068.268100000001</v>
      </c>
      <c r="H365" s="174">
        <v>22799</v>
      </c>
      <c r="I365" s="173">
        <v>712.86879999999996</v>
      </c>
    </row>
    <row r="366" spans="2:9" x14ac:dyDescent="0.25">
      <c r="B366" s="172">
        <v>43235</v>
      </c>
      <c r="C366" s="174">
        <v>17300</v>
      </c>
      <c r="D366" s="174">
        <v>17340</v>
      </c>
      <c r="E366" s="174">
        <v>17550</v>
      </c>
      <c r="F366" s="174">
        <v>17290</v>
      </c>
      <c r="G366" s="173">
        <v>17352.072800000002</v>
      </c>
      <c r="H366" s="174">
        <v>22789</v>
      </c>
      <c r="I366" s="173">
        <v>711.12139999999999</v>
      </c>
    </row>
    <row r="367" spans="2:9" x14ac:dyDescent="0.25">
      <c r="B367" s="172">
        <v>43234</v>
      </c>
      <c r="C367" s="174">
        <v>17290</v>
      </c>
      <c r="D367" s="174">
        <v>17050</v>
      </c>
      <c r="E367" s="174">
        <v>17300</v>
      </c>
      <c r="F367" s="174">
        <v>16900</v>
      </c>
      <c r="G367" s="173">
        <v>17205.034100000001</v>
      </c>
      <c r="H367" s="174">
        <v>22804</v>
      </c>
      <c r="I367" s="173">
        <v>710.82320000000004</v>
      </c>
    </row>
    <row r="368" spans="2:9" x14ac:dyDescent="0.25">
      <c r="B368" s="172">
        <v>43231</v>
      </c>
      <c r="C368" s="174">
        <v>16800</v>
      </c>
      <c r="D368" s="174">
        <v>16500</v>
      </c>
      <c r="E368" s="174">
        <v>16850</v>
      </c>
      <c r="F368" s="174">
        <v>16480</v>
      </c>
      <c r="G368" s="173">
        <v>16693.375800000002</v>
      </c>
      <c r="H368" s="174">
        <v>22844</v>
      </c>
      <c r="I368" s="173">
        <v>712.54600000000005</v>
      </c>
    </row>
    <row r="369" spans="2:9" x14ac:dyDescent="0.25">
      <c r="B369" s="172">
        <v>43230</v>
      </c>
      <c r="C369" s="174">
        <v>17000</v>
      </c>
      <c r="D369" s="174">
        <v>17100</v>
      </c>
      <c r="E369" s="174">
        <v>17200</v>
      </c>
      <c r="F369" s="174">
        <v>16750</v>
      </c>
      <c r="G369" s="173">
        <v>17056.024300000001</v>
      </c>
      <c r="H369" s="174">
        <v>22820</v>
      </c>
      <c r="I369" s="173">
        <v>711.88229999999999</v>
      </c>
    </row>
    <row r="370" spans="2:9" x14ac:dyDescent="0.25">
      <c r="B370" s="172">
        <v>43229</v>
      </c>
      <c r="C370" s="174">
        <v>17100</v>
      </c>
      <c r="D370" s="174">
        <v>17000</v>
      </c>
      <c r="E370" s="174">
        <v>17350</v>
      </c>
      <c r="F370" s="174">
        <v>16900</v>
      </c>
      <c r="G370" s="173">
        <v>17235.138299999999</v>
      </c>
      <c r="H370" s="174">
        <v>22810</v>
      </c>
      <c r="I370" s="173">
        <v>713.04759999999999</v>
      </c>
    </row>
    <row r="371" spans="2:9" x14ac:dyDescent="0.25">
      <c r="B371" s="172">
        <v>43228</v>
      </c>
      <c r="C371" s="174">
        <v>17170</v>
      </c>
      <c r="D371" s="174">
        <v>17200</v>
      </c>
      <c r="E371" s="174">
        <v>17300</v>
      </c>
      <c r="F371" s="174">
        <v>17100</v>
      </c>
      <c r="G371" s="173">
        <v>17216.204000000002</v>
      </c>
      <c r="H371" s="174">
        <v>22755</v>
      </c>
      <c r="I371" s="173">
        <v>713.64819999999997</v>
      </c>
    </row>
    <row r="372" spans="2:9" x14ac:dyDescent="0.25">
      <c r="B372" s="172">
        <v>43227</v>
      </c>
      <c r="C372" s="174">
        <v>17200</v>
      </c>
      <c r="D372" s="174">
        <v>16520</v>
      </c>
      <c r="E372" s="174">
        <v>17200</v>
      </c>
      <c r="F372" s="174">
        <v>16520</v>
      </c>
      <c r="G372" s="173">
        <v>16884.8223</v>
      </c>
      <c r="H372" s="174">
        <v>22772</v>
      </c>
      <c r="I372" s="173">
        <v>711.73059999999998</v>
      </c>
    </row>
    <row r="373" spans="2:9" x14ac:dyDescent="0.25">
      <c r="B373" s="172">
        <v>43224</v>
      </c>
      <c r="C373" s="174">
        <v>16520</v>
      </c>
      <c r="D373" s="174">
        <v>16490</v>
      </c>
      <c r="E373" s="174">
        <v>16700</v>
      </c>
      <c r="F373" s="174">
        <v>16490</v>
      </c>
      <c r="G373" s="173">
        <v>16638.068500000001</v>
      </c>
      <c r="H373" s="174">
        <v>22770</v>
      </c>
      <c r="I373" s="173">
        <v>709.27880000000005</v>
      </c>
    </row>
    <row r="374" spans="2:9" x14ac:dyDescent="0.25">
      <c r="B374" s="172">
        <v>43223</v>
      </c>
      <c r="C374" s="174">
        <v>16490</v>
      </c>
      <c r="D374" s="174">
        <v>16400</v>
      </c>
      <c r="E374" s="174">
        <v>16490</v>
      </c>
      <c r="F374" s="174">
        <v>16090</v>
      </c>
      <c r="G374" s="173">
        <v>16360.4658</v>
      </c>
      <c r="H374" s="174">
        <v>22770</v>
      </c>
      <c r="I374" s="173">
        <v>711.49549999999999</v>
      </c>
    </row>
    <row r="375" spans="2:9" x14ac:dyDescent="0.25">
      <c r="B375" s="172">
        <v>43222</v>
      </c>
      <c r="C375" s="174">
        <v>16400</v>
      </c>
      <c r="D375" s="174">
        <v>16600</v>
      </c>
      <c r="E375" s="174">
        <v>17000</v>
      </c>
      <c r="F375" s="174">
        <v>16400</v>
      </c>
      <c r="G375" s="173">
        <v>16732.698799999998</v>
      </c>
      <c r="H375" s="174">
        <v>22761</v>
      </c>
      <c r="I375" s="173">
        <v>707.97720000000004</v>
      </c>
    </row>
    <row r="376" spans="2:9" x14ac:dyDescent="0.25">
      <c r="B376" s="172">
        <v>43217</v>
      </c>
      <c r="C376" s="174">
        <v>16600</v>
      </c>
      <c r="D376" s="174">
        <v>16680</v>
      </c>
      <c r="E376" s="174">
        <v>17000</v>
      </c>
      <c r="F376" s="174">
        <v>16500</v>
      </c>
      <c r="G376" s="173">
        <v>16730.5445</v>
      </c>
      <c r="H376" s="174">
        <v>22775</v>
      </c>
      <c r="I376" s="173">
        <v>707.46360000000004</v>
      </c>
    </row>
    <row r="377" spans="2:9" x14ac:dyDescent="0.25">
      <c r="B377" s="172">
        <v>43216</v>
      </c>
      <c r="C377" s="174">
        <v>16700</v>
      </c>
      <c r="D377" s="174">
        <v>17300</v>
      </c>
      <c r="E377" s="174">
        <v>17300</v>
      </c>
      <c r="F377" s="174">
        <v>16500</v>
      </c>
      <c r="G377" s="173">
        <v>16694.859199999999</v>
      </c>
      <c r="H377" s="174">
        <v>22770</v>
      </c>
      <c r="I377" s="173">
        <v>709.59950000000003</v>
      </c>
    </row>
    <row r="378" spans="2:9" x14ac:dyDescent="0.25">
      <c r="B378" s="172">
        <v>43214</v>
      </c>
      <c r="C378" s="174">
        <v>17300</v>
      </c>
      <c r="D378" s="174">
        <v>17100</v>
      </c>
      <c r="E378" s="174">
        <v>17400</v>
      </c>
      <c r="F378" s="174">
        <v>16800</v>
      </c>
      <c r="G378" s="173">
        <v>17152.556400000001</v>
      </c>
      <c r="H378" s="174">
        <v>22748</v>
      </c>
      <c r="I378" s="173">
        <v>710.62030000000004</v>
      </c>
    </row>
    <row r="379" spans="2:9" x14ac:dyDescent="0.25">
      <c r="B379" s="172">
        <v>43213</v>
      </c>
      <c r="C379" s="174">
        <v>17400</v>
      </c>
      <c r="D379" s="174">
        <v>18000</v>
      </c>
      <c r="E379" s="174">
        <v>18000</v>
      </c>
      <c r="F379" s="174">
        <v>17400</v>
      </c>
      <c r="G379" s="173">
        <v>17709.772700000001</v>
      </c>
      <c r="H379" s="174">
        <v>22771</v>
      </c>
      <c r="I379" s="173">
        <v>708.59490000000005</v>
      </c>
    </row>
    <row r="380" spans="2:9" x14ac:dyDescent="0.25">
      <c r="B380" s="172">
        <v>43210</v>
      </c>
      <c r="C380" s="174">
        <v>17800</v>
      </c>
      <c r="D380" s="174">
        <v>17700</v>
      </c>
      <c r="E380" s="174">
        <v>17800</v>
      </c>
      <c r="F380" s="174">
        <v>17400</v>
      </c>
      <c r="G380" s="173">
        <v>17668.135699999999</v>
      </c>
      <c r="H380" s="174">
        <v>22768</v>
      </c>
      <c r="I380" s="173">
        <v>713.50229999999999</v>
      </c>
    </row>
    <row r="381" spans="2:9" x14ac:dyDescent="0.25">
      <c r="B381" s="172">
        <v>43209</v>
      </c>
      <c r="C381" s="174">
        <v>18200</v>
      </c>
      <c r="D381" s="174">
        <v>18300</v>
      </c>
      <c r="E381" s="174">
        <v>18300</v>
      </c>
      <c r="F381" s="174">
        <v>17650</v>
      </c>
      <c r="G381" s="173">
        <v>18065.785199999998</v>
      </c>
      <c r="H381" s="174">
        <v>22769</v>
      </c>
      <c r="I381" s="173">
        <v>713.04489999999998</v>
      </c>
    </row>
    <row r="382" spans="2:9" x14ac:dyDescent="0.25">
      <c r="B382" s="172">
        <v>43208</v>
      </c>
      <c r="C382" s="174">
        <v>18300</v>
      </c>
      <c r="D382" s="174">
        <v>18550</v>
      </c>
      <c r="E382" s="174">
        <v>18550</v>
      </c>
      <c r="F382" s="174">
        <v>18250</v>
      </c>
      <c r="G382" s="173">
        <v>18355.337</v>
      </c>
      <c r="H382" s="174">
        <v>22769</v>
      </c>
      <c r="I382" s="173">
        <v>712.10749999999996</v>
      </c>
    </row>
    <row r="383" spans="2:9" x14ac:dyDescent="0.25">
      <c r="B383" s="172">
        <v>43207</v>
      </c>
      <c r="C383" s="174">
        <v>18550</v>
      </c>
      <c r="D383" s="174">
        <v>18500</v>
      </c>
      <c r="E383" s="174">
        <v>18600</v>
      </c>
      <c r="F383" s="174">
        <v>18300</v>
      </c>
      <c r="G383" s="173">
        <v>18462.118900000001</v>
      </c>
      <c r="H383" s="174">
        <v>22768</v>
      </c>
      <c r="I383" s="173">
        <v>708.19749999999999</v>
      </c>
    </row>
    <row r="384" spans="2:9" x14ac:dyDescent="0.25">
      <c r="B384" s="172">
        <v>43206</v>
      </c>
      <c r="C384" s="174">
        <v>18500</v>
      </c>
      <c r="D384" s="174">
        <v>18600</v>
      </c>
      <c r="E384" s="174">
        <v>18600</v>
      </c>
      <c r="F384" s="174">
        <v>18250</v>
      </c>
      <c r="G384" s="173">
        <v>18557.778200000001</v>
      </c>
      <c r="H384" s="174">
        <v>22770</v>
      </c>
      <c r="I384" s="173">
        <v>712.92169999999999</v>
      </c>
    </row>
    <row r="385" spans="2:9" x14ac:dyDescent="0.25">
      <c r="B385" s="172">
        <v>43203</v>
      </c>
      <c r="C385" s="174">
        <v>18600</v>
      </c>
      <c r="D385" s="174">
        <v>19000</v>
      </c>
      <c r="E385" s="174">
        <v>19000</v>
      </c>
      <c r="F385" s="174">
        <v>18500</v>
      </c>
      <c r="G385" s="173">
        <v>18770.9604</v>
      </c>
      <c r="H385" s="174">
        <v>22768</v>
      </c>
      <c r="I385" s="173">
        <v>714.79039999999998</v>
      </c>
    </row>
    <row r="386" spans="2:9" x14ac:dyDescent="0.25">
      <c r="B386" s="172">
        <v>43202</v>
      </c>
      <c r="C386" s="174">
        <v>18720</v>
      </c>
      <c r="D386" s="174">
        <v>18500</v>
      </c>
      <c r="E386" s="174">
        <v>18720</v>
      </c>
      <c r="F386" s="174">
        <v>18300</v>
      </c>
      <c r="G386" s="173">
        <v>18556.1931</v>
      </c>
      <c r="H386" s="174">
        <v>22763</v>
      </c>
      <c r="I386" s="173">
        <v>717.14520000000005</v>
      </c>
    </row>
    <row r="387" spans="2:9" x14ac:dyDescent="0.25">
      <c r="B387" s="172">
        <v>43201</v>
      </c>
      <c r="C387" s="174">
        <v>18700</v>
      </c>
      <c r="D387" s="174">
        <v>19200</v>
      </c>
      <c r="E387" s="174">
        <v>19250</v>
      </c>
      <c r="F387" s="174">
        <v>18700</v>
      </c>
      <c r="G387" s="173">
        <v>19032.634099999999</v>
      </c>
      <c r="H387" s="174">
        <v>22753</v>
      </c>
      <c r="I387" s="173">
        <v>719.68529999999998</v>
      </c>
    </row>
    <row r="388" spans="2:9" x14ac:dyDescent="0.25">
      <c r="B388" s="172">
        <v>43200</v>
      </c>
      <c r="C388" s="174">
        <v>19050</v>
      </c>
      <c r="D388" s="174">
        <v>19250</v>
      </c>
      <c r="E388" s="174">
        <v>19300</v>
      </c>
      <c r="F388" s="174">
        <v>19000</v>
      </c>
      <c r="G388" s="173">
        <v>19172.392500000002</v>
      </c>
      <c r="H388" s="174">
        <v>22755</v>
      </c>
      <c r="I388" s="173">
        <v>715.9049</v>
      </c>
    </row>
    <row r="389" spans="2:9" x14ac:dyDescent="0.25">
      <c r="B389" s="172">
        <v>43199</v>
      </c>
      <c r="C389" s="174">
        <v>19300</v>
      </c>
      <c r="D389" s="174">
        <v>19300</v>
      </c>
      <c r="E389" s="174">
        <v>19350</v>
      </c>
      <c r="F389" s="174">
        <v>19160</v>
      </c>
      <c r="G389" s="173">
        <v>19299.815999999999</v>
      </c>
      <c r="H389" s="174">
        <v>22760</v>
      </c>
      <c r="I389" s="173">
        <v>718.24130000000002</v>
      </c>
    </row>
    <row r="390" spans="2:9" x14ac:dyDescent="0.25">
      <c r="B390" s="172">
        <v>43196</v>
      </c>
      <c r="C390" s="174">
        <v>19000</v>
      </c>
      <c r="D390" s="174">
        <v>19200</v>
      </c>
      <c r="E390" s="174">
        <v>19200</v>
      </c>
      <c r="F390" s="174">
        <v>19000</v>
      </c>
      <c r="G390" s="173">
        <v>19092.830099999999</v>
      </c>
      <c r="H390" s="174">
        <v>22760</v>
      </c>
      <c r="I390" s="173">
        <v>721.55330000000004</v>
      </c>
    </row>
    <row r="391" spans="2:9" x14ac:dyDescent="0.25">
      <c r="B391" s="172">
        <v>43195</v>
      </c>
      <c r="C391" s="174">
        <v>19200</v>
      </c>
      <c r="D391" s="174">
        <v>19150</v>
      </c>
      <c r="E391" s="174">
        <v>19200</v>
      </c>
      <c r="F391" s="174">
        <v>19050</v>
      </c>
      <c r="G391" s="173">
        <v>19085.2703</v>
      </c>
      <c r="H391" s="174">
        <v>22760</v>
      </c>
      <c r="I391" s="173">
        <v>722.20950000000005</v>
      </c>
    </row>
    <row r="392" spans="2:9" x14ac:dyDescent="0.25">
      <c r="B392" s="172">
        <v>43194</v>
      </c>
      <c r="C392" s="174">
        <v>19100</v>
      </c>
      <c r="D392" s="174">
        <v>19000</v>
      </c>
      <c r="E392" s="174">
        <v>19250</v>
      </c>
      <c r="F392" s="174">
        <v>19000</v>
      </c>
      <c r="G392" s="173">
        <v>19070.0105</v>
      </c>
      <c r="H392" s="174">
        <v>22768</v>
      </c>
      <c r="I392" s="173">
        <v>720.17259999999999</v>
      </c>
    </row>
    <row r="393" spans="2:9" x14ac:dyDescent="0.25">
      <c r="B393" s="172">
        <v>43193</v>
      </c>
      <c r="C393" s="174">
        <v>18960</v>
      </c>
      <c r="D393" s="174">
        <v>19190</v>
      </c>
      <c r="E393" s="174">
        <v>19190</v>
      </c>
      <c r="F393" s="174">
        <v>18900</v>
      </c>
      <c r="G393" s="173">
        <v>19006.584299999999</v>
      </c>
      <c r="H393" s="174">
        <v>22769</v>
      </c>
      <c r="I393" s="173">
        <v>722.05690000000004</v>
      </c>
    </row>
    <row r="394" spans="2:9" x14ac:dyDescent="0.25">
      <c r="B394" s="172">
        <v>43192</v>
      </c>
      <c r="C394" s="174">
        <v>19100</v>
      </c>
      <c r="D394" s="174">
        <v>19050</v>
      </c>
      <c r="E394" s="174">
        <v>19250</v>
      </c>
      <c r="F394" s="174">
        <v>18900</v>
      </c>
      <c r="G394" s="173">
        <v>19053.854200000002</v>
      </c>
      <c r="H394" s="174">
        <v>22769</v>
      </c>
      <c r="I394" s="173">
        <v>723.77840000000003</v>
      </c>
    </row>
    <row r="395" spans="2:9" x14ac:dyDescent="0.25">
      <c r="B395" s="172">
        <v>43189</v>
      </c>
      <c r="C395" s="174">
        <v>18880</v>
      </c>
      <c r="D395" s="174">
        <v>18800</v>
      </c>
      <c r="E395" s="174">
        <v>18900</v>
      </c>
      <c r="F395" s="174">
        <v>18700</v>
      </c>
      <c r="G395" s="173">
        <v>18826.219799999999</v>
      </c>
      <c r="H395" s="174">
        <v>22770</v>
      </c>
      <c r="I395" s="173">
        <v>721.65629999999999</v>
      </c>
    </row>
    <row r="396" spans="2:9" x14ac:dyDescent="0.25">
      <c r="B396" s="172">
        <v>43188</v>
      </c>
      <c r="C396" s="174">
        <v>18750</v>
      </c>
      <c r="D396" s="174">
        <v>19000</v>
      </c>
      <c r="E396" s="174">
        <v>19000</v>
      </c>
      <c r="F396" s="174">
        <v>18750</v>
      </c>
      <c r="G396" s="173">
        <v>18862.868299999998</v>
      </c>
      <c r="H396" s="174">
        <v>22775</v>
      </c>
      <c r="I396" s="173">
        <v>726.21519999999998</v>
      </c>
    </row>
    <row r="397" spans="2:9" x14ac:dyDescent="0.25">
      <c r="B397" s="172">
        <v>43187</v>
      </c>
      <c r="C397" s="174">
        <v>18900</v>
      </c>
      <c r="D397" s="174">
        <v>18900</v>
      </c>
      <c r="E397" s="174">
        <v>18950</v>
      </c>
      <c r="F397" s="174">
        <v>18700</v>
      </c>
      <c r="G397" s="173">
        <v>18878.874</v>
      </c>
      <c r="H397" s="174">
        <v>22778</v>
      </c>
      <c r="I397" s="173">
        <v>729.15039999999999</v>
      </c>
    </row>
    <row r="398" spans="2:9" x14ac:dyDescent="0.25">
      <c r="B398" s="172">
        <v>43186</v>
      </c>
      <c r="C398" s="174">
        <v>18950</v>
      </c>
      <c r="D398" s="174">
        <v>18900</v>
      </c>
      <c r="E398" s="174">
        <v>19060</v>
      </c>
      <c r="F398" s="174">
        <v>18900</v>
      </c>
      <c r="G398" s="173">
        <v>18971.120800000001</v>
      </c>
      <c r="H398" s="174">
        <v>22773</v>
      </c>
      <c r="I398" s="173">
        <v>729.79970000000003</v>
      </c>
    </row>
    <row r="399" spans="2:9" x14ac:dyDescent="0.25">
      <c r="B399" s="172">
        <v>43185</v>
      </c>
      <c r="C399" s="174">
        <v>18760</v>
      </c>
      <c r="D399" s="174">
        <v>18500</v>
      </c>
      <c r="E399" s="174">
        <v>18800</v>
      </c>
      <c r="F399" s="174">
        <v>18500</v>
      </c>
      <c r="G399" s="173">
        <v>18621.983100000001</v>
      </c>
      <c r="H399" s="174">
        <v>22739</v>
      </c>
      <c r="I399" s="173">
        <v>729.46050000000002</v>
      </c>
    </row>
    <row r="400" spans="2:9" x14ac:dyDescent="0.25">
      <c r="B400" s="172">
        <v>43182</v>
      </c>
      <c r="C400" s="174">
        <v>18700</v>
      </c>
      <c r="D400" s="174">
        <v>18000</v>
      </c>
      <c r="E400" s="174">
        <v>18700</v>
      </c>
      <c r="F400" s="174">
        <v>18000</v>
      </c>
      <c r="G400" s="173">
        <v>18583.0841</v>
      </c>
      <c r="H400" s="174">
        <v>22780</v>
      </c>
      <c r="I400" s="173">
        <v>729.49620000000004</v>
      </c>
    </row>
    <row r="401" spans="2:9" x14ac:dyDescent="0.25">
      <c r="B401" s="172">
        <v>43181</v>
      </c>
      <c r="C401" s="174">
        <v>18910</v>
      </c>
      <c r="D401" s="174">
        <v>19000</v>
      </c>
      <c r="E401" s="174">
        <v>19000</v>
      </c>
      <c r="F401" s="174">
        <v>18900</v>
      </c>
      <c r="G401" s="173">
        <v>18913.833299999998</v>
      </c>
      <c r="H401" s="174">
        <v>22775</v>
      </c>
      <c r="I401" s="173">
        <v>731.02269999999999</v>
      </c>
    </row>
    <row r="402" spans="2:9" x14ac:dyDescent="0.25">
      <c r="B402" s="172">
        <v>43180</v>
      </c>
      <c r="C402" s="174">
        <v>18780</v>
      </c>
      <c r="D402" s="174">
        <v>18990</v>
      </c>
      <c r="E402" s="174">
        <v>18990</v>
      </c>
      <c r="F402" s="174">
        <v>18700</v>
      </c>
      <c r="G402" s="173">
        <v>18734.714499999998</v>
      </c>
      <c r="H402" s="174">
        <v>22788</v>
      </c>
      <c r="I402" s="173">
        <v>729.65729999999996</v>
      </c>
    </row>
    <row r="403" spans="2:9" x14ac:dyDescent="0.25">
      <c r="B403" s="172">
        <v>43179</v>
      </c>
      <c r="C403" s="174">
        <v>18650</v>
      </c>
      <c r="D403" s="174">
        <v>18550</v>
      </c>
      <c r="E403" s="174">
        <v>18700</v>
      </c>
      <c r="F403" s="174">
        <v>18500</v>
      </c>
      <c r="G403" s="173">
        <v>18660.562900000001</v>
      </c>
      <c r="H403" s="174">
        <v>22788</v>
      </c>
      <c r="I403" s="173">
        <v>732.0367</v>
      </c>
    </row>
    <row r="404" spans="2:9" x14ac:dyDescent="0.25">
      <c r="B404" s="172">
        <v>43178</v>
      </c>
      <c r="C404" s="174">
        <v>18550</v>
      </c>
      <c r="D404" s="174">
        <v>18400</v>
      </c>
      <c r="E404" s="174">
        <v>18600</v>
      </c>
      <c r="F404" s="174">
        <v>18400</v>
      </c>
      <c r="G404" s="173">
        <v>18545.0226</v>
      </c>
      <c r="H404" s="174">
        <v>22798</v>
      </c>
      <c r="I404" s="173">
        <v>730.41750000000002</v>
      </c>
    </row>
    <row r="405" spans="2:9" x14ac:dyDescent="0.25">
      <c r="B405" s="172">
        <v>43175</v>
      </c>
      <c r="C405" s="174">
        <v>18300</v>
      </c>
      <c r="D405" s="174">
        <v>18400</v>
      </c>
      <c r="E405" s="174">
        <v>18600</v>
      </c>
      <c r="F405" s="174">
        <v>18200</v>
      </c>
      <c r="G405" s="173">
        <v>18429.6237</v>
      </c>
      <c r="H405" s="174">
        <v>22798</v>
      </c>
      <c r="I405" s="173">
        <v>728.7011</v>
      </c>
    </row>
    <row r="406" spans="2:9" x14ac:dyDescent="0.25">
      <c r="B406" s="172">
        <v>43174</v>
      </c>
      <c r="C406" s="174">
        <v>18210</v>
      </c>
      <c r="D406" s="174">
        <v>18300</v>
      </c>
      <c r="E406" s="174">
        <v>18300</v>
      </c>
      <c r="F406" s="174">
        <v>18150</v>
      </c>
      <c r="G406" s="173">
        <v>18217.215199999999</v>
      </c>
      <c r="H406" s="174">
        <v>22810</v>
      </c>
      <c r="I406" s="173">
        <v>728.86940000000004</v>
      </c>
    </row>
    <row r="407" spans="2:9" x14ac:dyDescent="0.25">
      <c r="B407" s="172">
        <v>43173</v>
      </c>
      <c r="C407" s="174">
        <v>18300</v>
      </c>
      <c r="D407" s="174">
        <v>18100</v>
      </c>
      <c r="E407" s="174">
        <v>18400</v>
      </c>
      <c r="F407" s="174">
        <v>18100</v>
      </c>
      <c r="G407" s="173">
        <v>18207.031599999998</v>
      </c>
      <c r="H407" s="174">
        <v>22809</v>
      </c>
      <c r="I407" s="173">
        <v>729.30020000000002</v>
      </c>
    </row>
    <row r="408" spans="2:9" x14ac:dyDescent="0.25">
      <c r="B408" s="172">
        <v>43172</v>
      </c>
      <c r="C408" s="174">
        <v>18100</v>
      </c>
      <c r="D408" s="174">
        <v>18000</v>
      </c>
      <c r="E408" s="174">
        <v>18100</v>
      </c>
      <c r="F408" s="174">
        <v>17920</v>
      </c>
      <c r="G408" s="173">
        <v>18057.3357</v>
      </c>
      <c r="H408" s="174">
        <v>22822</v>
      </c>
      <c r="I408" s="173">
        <v>730.60199999999998</v>
      </c>
    </row>
    <row r="409" spans="2:9" x14ac:dyDescent="0.25">
      <c r="B409" s="172">
        <v>43171</v>
      </c>
      <c r="C409" s="174">
        <v>18000</v>
      </c>
      <c r="D409" s="174">
        <v>18000</v>
      </c>
      <c r="E409" s="174">
        <v>18300</v>
      </c>
      <c r="F409" s="174">
        <v>18000</v>
      </c>
      <c r="G409" s="173">
        <v>18163.270400000001</v>
      </c>
      <c r="H409" s="174">
        <v>22803</v>
      </c>
      <c r="I409" s="173">
        <v>731.09010000000001</v>
      </c>
    </row>
    <row r="410" spans="2:9" x14ac:dyDescent="0.25">
      <c r="G410" s="173"/>
      <c r="H410" s="174"/>
      <c r="I410" s="173"/>
    </row>
    <row r="411" spans="2:9" x14ac:dyDescent="0.25">
      <c r="G411" s="173"/>
      <c r="H411" s="174"/>
      <c r="I411" s="173"/>
    </row>
    <row r="412" spans="2:9" x14ac:dyDescent="0.25">
      <c r="G412" s="173"/>
      <c r="H412" s="174"/>
      <c r="I412" s="173"/>
    </row>
    <row r="413" spans="2:9" x14ac:dyDescent="0.25">
      <c r="G413" s="173"/>
      <c r="H413" s="174"/>
      <c r="I413" s="173"/>
    </row>
    <row r="414" spans="2:9" x14ac:dyDescent="0.25">
      <c r="G414" s="173"/>
      <c r="H414" s="174"/>
      <c r="I414" s="173"/>
    </row>
    <row r="415" spans="2:9" x14ac:dyDescent="0.25">
      <c r="G415" s="173"/>
      <c r="H415" s="174"/>
      <c r="I415" s="173"/>
    </row>
    <row r="416" spans="2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3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:H1663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9" ht="15" customHeight="1" x14ac:dyDescent="0.25">
      <c r="A1" s="10" t="s">
        <v>17</v>
      </c>
      <c r="B1" s="45" t="s">
        <v>14</v>
      </c>
      <c r="C1" s="11" t="s">
        <v>15</v>
      </c>
      <c r="D1" s="11" t="s">
        <v>2052</v>
      </c>
      <c r="E1" s="197" t="s">
        <v>18</v>
      </c>
      <c r="F1" s="198"/>
      <c r="G1" s="11" t="s">
        <v>16</v>
      </c>
      <c r="H1" s="11" t="s">
        <v>1985</v>
      </c>
    </row>
    <row r="2" spans="1:9" ht="15" customHeight="1" thickBot="1" x14ac:dyDescent="0.3">
      <c r="A2" s="8"/>
      <c r="B2" s="9"/>
      <c r="C2" s="44"/>
      <c r="D2" s="9"/>
      <c r="E2" s="155" t="s">
        <v>20</v>
      </c>
      <c r="F2" s="156" t="s">
        <v>19</v>
      </c>
      <c r="G2" s="44"/>
      <c r="H2" s="9"/>
    </row>
    <row r="3" spans="1:9" ht="15.75" thickTop="1" x14ac:dyDescent="0.25">
      <c r="A3" s="2">
        <v>1</v>
      </c>
      <c r="B3" s="5" t="s">
        <v>316</v>
      </c>
      <c r="C3" s="3" t="s">
        <v>1</v>
      </c>
      <c r="D3" s="7">
        <v>39.549999999999997</v>
      </c>
      <c r="E3" s="157">
        <v>37.138241822429904</v>
      </c>
      <c r="F3" s="154">
        <v>63580670</v>
      </c>
      <c r="G3" s="3" t="s">
        <v>2053</v>
      </c>
      <c r="H3" s="1" t="s">
        <v>1631</v>
      </c>
      <c r="I3" s="1">
        <v>171.2</v>
      </c>
    </row>
    <row r="4" spans="1:9" ht="15.75" thickBot="1" x14ac:dyDescent="0.3">
      <c r="A4" s="3">
        <v>2</v>
      </c>
      <c r="B4" s="5" t="s">
        <v>21</v>
      </c>
      <c r="C4" s="3" t="s">
        <v>1</v>
      </c>
      <c r="D4" s="7">
        <v>49</v>
      </c>
      <c r="E4" s="157">
        <v>56.690316308780453</v>
      </c>
      <c r="F4" s="154">
        <v>5924807</v>
      </c>
      <c r="G4" s="3" t="s">
        <v>741</v>
      </c>
      <c r="H4" s="1" t="s">
        <v>1343</v>
      </c>
      <c r="I4" s="1">
        <v>10.451179999999999</v>
      </c>
    </row>
    <row r="5" spans="1:9" ht="15.75" thickTop="1" x14ac:dyDescent="0.25">
      <c r="A5" s="2">
        <v>3</v>
      </c>
      <c r="B5" s="5" t="s">
        <v>4663</v>
      </c>
      <c r="C5" s="3" t="s">
        <v>1</v>
      </c>
      <c r="D5" s="7" t="s">
        <v>4664</v>
      </c>
      <c r="E5" s="157" t="e">
        <v>#VALUE!</v>
      </c>
      <c r="F5" s="154" t="s">
        <v>4664</v>
      </c>
      <c r="G5" s="3" t="s">
        <v>4665</v>
      </c>
      <c r="H5" s="1" t="s">
        <v>4664</v>
      </c>
      <c r="I5" s="1" t="s">
        <v>4664</v>
      </c>
    </row>
    <row r="6" spans="1:9" ht="15.75" thickBot="1" x14ac:dyDescent="0.3">
      <c r="A6" s="3">
        <v>4</v>
      </c>
      <c r="B6" s="5" t="s">
        <v>4666</v>
      </c>
      <c r="C6" s="3" t="s">
        <v>1</v>
      </c>
      <c r="D6" s="7" t="s">
        <v>4664</v>
      </c>
      <c r="E6" s="157" t="e">
        <v>#VALUE!</v>
      </c>
      <c r="F6" s="154" t="s">
        <v>4664</v>
      </c>
      <c r="G6" s="3" t="s">
        <v>4665</v>
      </c>
      <c r="H6" s="1" t="s">
        <v>4664</v>
      </c>
      <c r="I6" s="1" t="s">
        <v>4664</v>
      </c>
    </row>
    <row r="7" spans="1:9" ht="15.75" thickTop="1" x14ac:dyDescent="0.25">
      <c r="A7" s="2">
        <v>5</v>
      </c>
      <c r="B7" s="5" t="s">
        <v>22</v>
      </c>
      <c r="C7" s="3" t="s">
        <v>1</v>
      </c>
      <c r="D7" s="7">
        <v>49</v>
      </c>
      <c r="E7" s="157">
        <v>56.84149962686763</v>
      </c>
      <c r="F7" s="154">
        <v>6535215</v>
      </c>
      <c r="G7" s="3" t="s">
        <v>742</v>
      </c>
      <c r="H7" s="1" t="s">
        <v>1344</v>
      </c>
      <c r="I7" s="1">
        <v>11.497259999999999</v>
      </c>
    </row>
    <row r="8" spans="1:9" ht="15.75" thickBot="1" x14ac:dyDescent="0.3">
      <c r="A8" s="3">
        <v>6</v>
      </c>
      <c r="B8" s="5" t="s">
        <v>23</v>
      </c>
      <c r="C8" s="3" t="s">
        <v>1</v>
      </c>
      <c r="D8" s="7">
        <v>49</v>
      </c>
      <c r="E8" s="157">
        <v>28.655900000000003</v>
      </c>
      <c r="F8" s="154">
        <v>2865590</v>
      </c>
      <c r="G8" s="3" t="s">
        <v>743</v>
      </c>
      <c r="H8" s="1" t="s">
        <v>1345</v>
      </c>
      <c r="I8" s="1">
        <v>10</v>
      </c>
    </row>
    <row r="9" spans="1:9" ht="15.75" thickTop="1" x14ac:dyDescent="0.25">
      <c r="A9" s="2">
        <v>7</v>
      </c>
      <c r="B9" s="5" t="s">
        <v>24</v>
      </c>
      <c r="C9" s="3" t="s">
        <v>1</v>
      </c>
      <c r="D9" s="7">
        <v>39.54</v>
      </c>
      <c r="E9" s="157">
        <v>36.725309302586702</v>
      </c>
      <c r="F9" s="154">
        <v>8373253</v>
      </c>
      <c r="G9" s="3" t="s">
        <v>744</v>
      </c>
      <c r="H9" s="1" t="s">
        <v>1346</v>
      </c>
      <c r="I9" s="1">
        <v>22.799679999999999</v>
      </c>
    </row>
    <row r="10" spans="1:9" ht="15.75" thickBot="1" x14ac:dyDescent="0.3">
      <c r="A10" s="3">
        <v>8</v>
      </c>
      <c r="B10" s="5" t="s">
        <v>25</v>
      </c>
      <c r="C10" s="3" t="s">
        <v>1</v>
      </c>
      <c r="D10" s="7">
        <v>49</v>
      </c>
      <c r="E10" s="157">
        <v>48.239944588601674</v>
      </c>
      <c r="F10" s="154">
        <v>13560123</v>
      </c>
      <c r="G10" s="3" t="s">
        <v>746</v>
      </c>
      <c r="H10" s="1" t="s">
        <v>1348</v>
      </c>
      <c r="I10" s="1">
        <v>28.109739999999999</v>
      </c>
    </row>
    <row r="11" spans="1:9" ht="15.75" thickTop="1" x14ac:dyDescent="0.25">
      <c r="A11" s="2">
        <v>9</v>
      </c>
      <c r="B11" s="5" t="s">
        <v>26</v>
      </c>
      <c r="C11" s="3" t="s">
        <v>1</v>
      </c>
      <c r="D11" s="7">
        <v>49</v>
      </c>
      <c r="E11" s="157">
        <v>40.817197802197803</v>
      </c>
      <c r="F11" s="154">
        <v>7428730</v>
      </c>
      <c r="G11" s="3" t="s">
        <v>747</v>
      </c>
      <c r="H11" s="1" t="s">
        <v>1349</v>
      </c>
      <c r="I11" s="1">
        <v>18.2</v>
      </c>
    </row>
    <row r="12" spans="1:9" ht="15.75" thickBot="1" x14ac:dyDescent="0.3">
      <c r="A12" s="3">
        <v>10</v>
      </c>
      <c r="B12" s="5" t="s">
        <v>27</v>
      </c>
      <c r="C12" s="3" t="s">
        <v>1</v>
      </c>
      <c r="D12" s="7">
        <v>49</v>
      </c>
      <c r="E12" s="157">
        <v>47.108729640151516</v>
      </c>
      <c r="F12" s="154">
        <v>99493637</v>
      </c>
      <c r="G12" s="3" t="s">
        <v>4470</v>
      </c>
      <c r="H12" s="1" t="s">
        <v>1350</v>
      </c>
      <c r="I12" s="1">
        <v>211.2</v>
      </c>
    </row>
    <row r="13" spans="1:9" ht="15.75" thickTop="1" x14ac:dyDescent="0.25">
      <c r="A13" s="2">
        <v>11</v>
      </c>
      <c r="B13" s="5" t="s">
        <v>28</v>
      </c>
      <c r="C13" s="3" t="s">
        <v>1</v>
      </c>
      <c r="D13" s="7">
        <v>49</v>
      </c>
      <c r="E13" s="157">
        <v>48.138866786255335</v>
      </c>
      <c r="F13" s="154">
        <v>78709406</v>
      </c>
      <c r="G13" s="3" t="s">
        <v>4654</v>
      </c>
      <c r="H13" s="1" t="s">
        <v>1351</v>
      </c>
      <c r="I13" s="1">
        <v>163.50489999999999</v>
      </c>
    </row>
    <row r="14" spans="1:9" ht="15.75" thickBot="1" x14ac:dyDescent="0.3">
      <c r="A14" s="3">
        <v>12</v>
      </c>
      <c r="B14" s="5" t="s">
        <v>29</v>
      </c>
      <c r="C14" s="3" t="s">
        <v>1</v>
      </c>
      <c r="D14" s="7">
        <v>49</v>
      </c>
      <c r="E14" s="157">
        <v>47.335868050994314</v>
      </c>
      <c r="F14" s="154">
        <v>60177095</v>
      </c>
      <c r="G14" s="3" t="s">
        <v>748</v>
      </c>
      <c r="H14" s="1" t="s">
        <v>1352</v>
      </c>
      <c r="I14" s="1">
        <v>127.1279</v>
      </c>
    </row>
    <row r="15" spans="1:9" ht="15.75" thickTop="1" x14ac:dyDescent="0.25">
      <c r="A15" s="2">
        <v>13</v>
      </c>
      <c r="B15" s="5" t="s">
        <v>30</v>
      </c>
      <c r="C15" s="3" t="s">
        <v>1</v>
      </c>
      <c r="D15" s="7">
        <v>49</v>
      </c>
      <c r="E15" s="157">
        <v>34.226886919128468</v>
      </c>
      <c r="F15" s="154">
        <v>4040152</v>
      </c>
      <c r="G15" s="3" t="s">
        <v>749</v>
      </c>
      <c r="H15" s="1" t="s">
        <v>1353</v>
      </c>
      <c r="I15" s="1">
        <v>11.804029999999999</v>
      </c>
    </row>
    <row r="16" spans="1:9" ht="15.75" thickBot="1" x14ac:dyDescent="0.3">
      <c r="A16" s="3">
        <v>14</v>
      </c>
      <c r="B16" s="5" t="s">
        <v>323</v>
      </c>
      <c r="C16" s="3" t="s">
        <v>1</v>
      </c>
      <c r="D16" s="7">
        <v>100</v>
      </c>
      <c r="E16" s="157">
        <v>99.44996752760153</v>
      </c>
      <c r="F16" s="154">
        <v>33841730</v>
      </c>
      <c r="G16" s="3" t="s">
        <v>4657</v>
      </c>
      <c r="H16" s="1" t="s">
        <v>1638</v>
      </c>
      <c r="I16" s="1">
        <v>34.0289</v>
      </c>
    </row>
    <row r="17" spans="1:9" ht="15.75" thickTop="1" x14ac:dyDescent="0.25">
      <c r="A17" s="2">
        <v>15</v>
      </c>
      <c r="B17" s="5" t="s">
        <v>2015</v>
      </c>
      <c r="C17" s="3" t="s">
        <v>1</v>
      </c>
      <c r="D17" s="7">
        <v>49</v>
      </c>
      <c r="E17" s="157">
        <v>48.589727109515266</v>
      </c>
      <c r="F17" s="154">
        <v>13532239</v>
      </c>
      <c r="G17" s="3" t="s">
        <v>4505</v>
      </c>
      <c r="H17" s="1" t="s">
        <v>2072</v>
      </c>
      <c r="I17" s="1">
        <v>27.849999999999998</v>
      </c>
    </row>
    <row r="18" spans="1:9" ht="15.75" thickBot="1" x14ac:dyDescent="0.3">
      <c r="A18" s="3">
        <v>16</v>
      </c>
      <c r="B18" s="5" t="s">
        <v>4667</v>
      </c>
      <c r="C18" s="3" t="s">
        <v>1</v>
      </c>
      <c r="D18" s="7">
        <v>4</v>
      </c>
      <c r="E18" s="157" t="e">
        <v>#VALUE!</v>
      </c>
      <c r="F18" s="154" t="s">
        <v>4664</v>
      </c>
      <c r="G18" s="3" t="s">
        <v>4665</v>
      </c>
      <c r="H18" s="1" t="s">
        <v>4664</v>
      </c>
      <c r="I18" s="1" t="s">
        <v>4664</v>
      </c>
    </row>
    <row r="19" spans="1:9" ht="15.75" thickTop="1" x14ac:dyDescent="0.25">
      <c r="A19" s="2">
        <v>17</v>
      </c>
      <c r="B19" s="5" t="s">
        <v>31</v>
      </c>
      <c r="C19" s="3" t="s">
        <v>1</v>
      </c>
      <c r="D19" s="7">
        <v>49</v>
      </c>
      <c r="E19" s="157">
        <v>47.535471773623449</v>
      </c>
      <c r="F19" s="154">
        <v>123054030</v>
      </c>
      <c r="G19" s="3" t="s">
        <v>750</v>
      </c>
      <c r="H19" s="1" t="s">
        <v>1354</v>
      </c>
      <c r="I19" s="1">
        <v>258.86779999999999</v>
      </c>
    </row>
    <row r="20" spans="1:9" ht="15.75" thickBot="1" x14ac:dyDescent="0.3">
      <c r="A20" s="3">
        <v>18</v>
      </c>
      <c r="B20" s="5" t="s">
        <v>32</v>
      </c>
      <c r="C20" s="3" t="s">
        <v>1</v>
      </c>
      <c r="D20" s="7">
        <v>49</v>
      </c>
      <c r="E20" s="157">
        <v>5.3562523801846518E-6</v>
      </c>
      <c r="F20" s="154">
        <v>2</v>
      </c>
      <c r="G20" s="3" t="s">
        <v>751</v>
      </c>
      <c r="H20" s="1" t="s">
        <v>1355</v>
      </c>
      <c r="I20" s="1">
        <v>37.33954</v>
      </c>
    </row>
    <row r="21" spans="1:9" ht="15.75" thickTop="1" x14ac:dyDescent="0.25">
      <c r="A21" s="2">
        <v>19</v>
      </c>
      <c r="B21" s="5" t="s">
        <v>1993</v>
      </c>
      <c r="C21" s="3" t="s">
        <v>1</v>
      </c>
      <c r="D21" s="7">
        <v>49</v>
      </c>
      <c r="E21" s="157">
        <v>45.98639947437583</v>
      </c>
      <c r="F21" s="154">
        <v>6999130</v>
      </c>
      <c r="G21" s="3" t="s">
        <v>1994</v>
      </c>
      <c r="H21" s="1" t="s">
        <v>1995</v>
      </c>
      <c r="I21" s="1">
        <v>15.219999999999999</v>
      </c>
    </row>
    <row r="22" spans="1:9" ht="15.75" thickBot="1" x14ac:dyDescent="0.3">
      <c r="A22" s="3">
        <v>20</v>
      </c>
      <c r="B22" s="5" t="s">
        <v>34</v>
      </c>
      <c r="C22" s="3" t="s">
        <v>1</v>
      </c>
      <c r="D22" s="7">
        <v>49</v>
      </c>
      <c r="E22" s="157">
        <v>1.9520478211867365</v>
      </c>
      <c r="F22" s="154">
        <v>301021</v>
      </c>
      <c r="G22" s="3" t="s">
        <v>715</v>
      </c>
      <c r="H22" s="1" t="s">
        <v>1357</v>
      </c>
      <c r="I22" s="1">
        <v>15.420779999999999</v>
      </c>
    </row>
    <row r="23" spans="1:9" ht="15.75" thickTop="1" x14ac:dyDescent="0.25">
      <c r="A23" s="2">
        <v>21</v>
      </c>
      <c r="B23" s="5" t="s">
        <v>35</v>
      </c>
      <c r="C23" s="3" t="s">
        <v>1</v>
      </c>
      <c r="D23" s="7">
        <v>49</v>
      </c>
      <c r="E23" s="157">
        <v>43.457133333333331</v>
      </c>
      <c r="F23" s="154">
        <v>13037140</v>
      </c>
      <c r="G23" s="3" t="s">
        <v>752</v>
      </c>
      <c r="H23" s="1" t="s">
        <v>1358</v>
      </c>
      <c r="I23" s="1">
        <v>30</v>
      </c>
    </row>
    <row r="24" spans="1:9" ht="15.75" thickBot="1" x14ac:dyDescent="0.3">
      <c r="A24" s="3">
        <v>22</v>
      </c>
      <c r="B24" s="5" t="s">
        <v>36</v>
      </c>
      <c r="C24" s="3" t="s">
        <v>1</v>
      </c>
      <c r="D24" s="7">
        <v>35.78</v>
      </c>
      <c r="E24" s="157">
        <v>16.091466384212698</v>
      </c>
      <c r="F24" s="154">
        <v>17379717</v>
      </c>
      <c r="G24" s="3" t="s">
        <v>753</v>
      </c>
      <c r="H24" s="1" t="s">
        <v>1359</v>
      </c>
      <c r="I24" s="1">
        <v>108.00579999999999</v>
      </c>
    </row>
    <row r="25" spans="1:9" ht="15.75" thickTop="1" x14ac:dyDescent="0.25">
      <c r="A25" s="2">
        <v>23</v>
      </c>
      <c r="B25" s="5" t="s">
        <v>37</v>
      </c>
      <c r="C25" s="3" t="s">
        <v>1</v>
      </c>
      <c r="D25" s="7">
        <v>49</v>
      </c>
      <c r="E25" s="157">
        <v>34.352175054606612</v>
      </c>
      <c r="F25" s="154">
        <v>19638448</v>
      </c>
      <c r="G25" s="3" t="s">
        <v>754</v>
      </c>
      <c r="H25" s="1" t="s">
        <v>1360</v>
      </c>
      <c r="I25" s="1">
        <v>57.167989999999996</v>
      </c>
    </row>
    <row r="26" spans="1:9" ht="15.75" thickBot="1" x14ac:dyDescent="0.3">
      <c r="A26" s="3">
        <v>24</v>
      </c>
      <c r="B26" s="5" t="s">
        <v>2007</v>
      </c>
      <c r="C26" s="3" t="s">
        <v>1</v>
      </c>
      <c r="D26" s="7">
        <v>49</v>
      </c>
      <c r="E26" s="157">
        <v>31.373205349439175</v>
      </c>
      <c r="F26" s="154">
        <v>72723090</v>
      </c>
      <c r="G26" s="3" t="s">
        <v>2054</v>
      </c>
      <c r="H26" s="1" t="s">
        <v>2055</v>
      </c>
      <c r="I26" s="1">
        <v>231.79999999999998</v>
      </c>
    </row>
    <row r="27" spans="1:9" ht="15.75" thickTop="1" x14ac:dyDescent="0.25">
      <c r="A27" s="2">
        <v>25</v>
      </c>
      <c r="B27" s="5" t="s">
        <v>38</v>
      </c>
      <c r="C27" s="3" t="s">
        <v>1</v>
      </c>
      <c r="D27" s="7">
        <v>49</v>
      </c>
      <c r="E27" s="157">
        <v>1.4243205609970933</v>
      </c>
      <c r="F27" s="154">
        <v>1670399</v>
      </c>
      <c r="G27" s="3" t="s">
        <v>755</v>
      </c>
      <c r="H27" s="1" t="s">
        <v>1361</v>
      </c>
      <c r="I27" s="1">
        <v>117.2769</v>
      </c>
    </row>
    <row r="28" spans="1:9" ht="15.75" thickBot="1" x14ac:dyDescent="0.3">
      <c r="A28" s="3">
        <v>26</v>
      </c>
      <c r="B28" s="5" t="s">
        <v>39</v>
      </c>
      <c r="C28" s="3" t="s">
        <v>1</v>
      </c>
      <c r="D28" s="7">
        <v>35.2941</v>
      </c>
      <c r="E28" s="157">
        <v>12.059005429612697</v>
      </c>
      <c r="F28" s="154">
        <v>485015369</v>
      </c>
      <c r="G28" s="3" t="s">
        <v>756</v>
      </c>
      <c r="H28" s="1" t="s">
        <v>1362</v>
      </c>
      <c r="I28" s="1">
        <v>4022.018</v>
      </c>
    </row>
    <row r="29" spans="1:9" ht="15.75" thickTop="1" x14ac:dyDescent="0.25">
      <c r="A29" s="2">
        <v>27</v>
      </c>
      <c r="B29" s="5" t="s">
        <v>4385</v>
      </c>
      <c r="C29" s="3" t="s">
        <v>1</v>
      </c>
      <c r="D29" s="7">
        <v>0</v>
      </c>
      <c r="E29" s="157" t="e">
        <v>#VALUE!</v>
      </c>
      <c r="F29" s="154" t="s">
        <v>4501</v>
      </c>
      <c r="G29" s="3" t="s">
        <v>4386</v>
      </c>
      <c r="H29" s="1" t="s">
        <v>4387</v>
      </c>
      <c r="I29" s="1">
        <v>52.378920000000001</v>
      </c>
    </row>
    <row r="30" spans="1:9" ht="15.75" thickBot="1" x14ac:dyDescent="0.3">
      <c r="A30" s="3">
        <v>28</v>
      </c>
      <c r="B30" s="5" t="s">
        <v>2008</v>
      </c>
      <c r="C30" s="3" t="s">
        <v>1</v>
      </c>
      <c r="D30" s="7">
        <v>49</v>
      </c>
      <c r="E30" s="157">
        <v>39.355566666666668</v>
      </c>
      <c r="F30" s="154">
        <v>59033350</v>
      </c>
      <c r="G30" s="3" t="s">
        <v>2056</v>
      </c>
      <c r="H30" s="1" t="s">
        <v>2057</v>
      </c>
      <c r="I30" s="1">
        <v>150</v>
      </c>
    </row>
    <row r="31" spans="1:9" ht="15.75" thickTop="1" x14ac:dyDescent="0.25">
      <c r="A31" s="2">
        <v>29</v>
      </c>
      <c r="B31" s="5" t="s">
        <v>40</v>
      </c>
      <c r="C31" s="3" t="s">
        <v>1</v>
      </c>
      <c r="D31" s="7">
        <v>49</v>
      </c>
      <c r="E31" s="157">
        <v>30.553046447767752</v>
      </c>
      <c r="F31" s="154">
        <v>3786326</v>
      </c>
      <c r="G31" s="3" t="s">
        <v>757</v>
      </c>
      <c r="H31" s="1" t="s">
        <v>1363</v>
      </c>
      <c r="I31" s="1">
        <v>12.392629999999999</v>
      </c>
    </row>
    <row r="32" spans="1:9" ht="15.75" thickBot="1" x14ac:dyDescent="0.3">
      <c r="A32" s="3">
        <v>30</v>
      </c>
      <c r="B32" s="5" t="s">
        <v>41</v>
      </c>
      <c r="C32" s="3" t="s">
        <v>1</v>
      </c>
      <c r="D32" s="7">
        <v>49</v>
      </c>
      <c r="E32" s="157">
        <v>11.43906936135501</v>
      </c>
      <c r="F32" s="154">
        <v>10450052</v>
      </c>
      <c r="G32" s="3" t="s">
        <v>758</v>
      </c>
      <c r="H32" s="1" t="s">
        <v>1364</v>
      </c>
      <c r="I32" s="1">
        <v>91.354039999999998</v>
      </c>
    </row>
    <row r="33" spans="1:9" ht="15.75" thickTop="1" x14ac:dyDescent="0.25">
      <c r="A33" s="2">
        <v>31</v>
      </c>
      <c r="B33" s="5" t="s">
        <v>42</v>
      </c>
      <c r="C33" s="3" t="s">
        <v>1</v>
      </c>
      <c r="D33" s="7">
        <v>100</v>
      </c>
      <c r="E33" s="157">
        <v>19.456987667134047</v>
      </c>
      <c r="F33" s="154">
        <v>15927673</v>
      </c>
      <c r="G33" s="3" t="s">
        <v>759</v>
      </c>
      <c r="H33" s="1" t="s">
        <v>1365</v>
      </c>
      <c r="I33" s="1">
        <v>81.860939999999999</v>
      </c>
    </row>
    <row r="34" spans="1:9" ht="15.75" thickBot="1" x14ac:dyDescent="0.3">
      <c r="A34" s="3">
        <v>32</v>
      </c>
      <c r="B34" s="5" t="s">
        <v>43</v>
      </c>
      <c r="C34" s="3" t="s">
        <v>1</v>
      </c>
      <c r="D34" s="7">
        <v>49</v>
      </c>
      <c r="E34" s="157">
        <v>48.561115151515146</v>
      </c>
      <c r="F34" s="154">
        <v>6009438</v>
      </c>
      <c r="G34" s="3" t="s">
        <v>760</v>
      </c>
      <c r="H34" s="1" t="s">
        <v>1366</v>
      </c>
      <c r="I34" s="1">
        <v>12.375</v>
      </c>
    </row>
    <row r="35" spans="1:9" ht="15.75" thickTop="1" x14ac:dyDescent="0.25">
      <c r="A35" s="2">
        <v>33</v>
      </c>
      <c r="B35" s="5" t="s">
        <v>44</v>
      </c>
      <c r="C35" s="3" t="s">
        <v>1</v>
      </c>
      <c r="D35" s="7">
        <v>49</v>
      </c>
      <c r="E35" s="157">
        <v>40.138251045140741</v>
      </c>
      <c r="F35" s="154">
        <v>48994716</v>
      </c>
      <c r="G35" s="3" t="s">
        <v>761</v>
      </c>
      <c r="H35" s="1" t="s">
        <v>1367</v>
      </c>
      <c r="I35" s="1">
        <v>122.06489999999999</v>
      </c>
    </row>
    <row r="36" spans="1:9" ht="15.75" thickBot="1" x14ac:dyDescent="0.3">
      <c r="A36" s="3">
        <v>34</v>
      </c>
      <c r="B36" s="5" t="s">
        <v>45</v>
      </c>
      <c r="C36" s="3" t="s">
        <v>1</v>
      </c>
      <c r="D36" s="7">
        <v>49</v>
      </c>
      <c r="E36" s="157">
        <v>39.499375057865009</v>
      </c>
      <c r="F36" s="154">
        <v>23891434</v>
      </c>
      <c r="G36" s="3" t="s">
        <v>762</v>
      </c>
      <c r="H36" s="1" t="s">
        <v>1368</v>
      </c>
      <c r="I36" s="1">
        <v>60.485599999999998</v>
      </c>
    </row>
    <row r="37" spans="1:9" ht="15.75" thickTop="1" x14ac:dyDescent="0.25">
      <c r="A37" s="2">
        <v>35</v>
      </c>
      <c r="B37" s="5" t="s">
        <v>46</v>
      </c>
      <c r="C37" s="3" t="s">
        <v>1</v>
      </c>
      <c r="D37" s="7">
        <v>49</v>
      </c>
      <c r="E37" s="157">
        <v>48.924125925925928</v>
      </c>
      <c r="F37" s="154">
        <v>6604757</v>
      </c>
      <c r="G37" s="3" t="s">
        <v>763</v>
      </c>
      <c r="H37" s="1" t="s">
        <v>1369</v>
      </c>
      <c r="I37" s="1">
        <v>13.5</v>
      </c>
    </row>
    <row r="38" spans="1:9" ht="15.75" thickBot="1" x14ac:dyDescent="0.3">
      <c r="A38" s="3">
        <v>36</v>
      </c>
      <c r="B38" s="5" t="s">
        <v>47</v>
      </c>
      <c r="C38" s="3" t="s">
        <v>1</v>
      </c>
      <c r="D38" s="7">
        <v>49</v>
      </c>
      <c r="E38" s="157">
        <v>23.653673690914818</v>
      </c>
      <c r="F38" s="154">
        <v>165785382</v>
      </c>
      <c r="G38" s="3" t="s">
        <v>764</v>
      </c>
      <c r="H38" s="1" t="s">
        <v>1370</v>
      </c>
      <c r="I38" s="1">
        <v>700.88639999999998</v>
      </c>
    </row>
    <row r="39" spans="1:9" ht="15.75" thickTop="1" x14ac:dyDescent="0.25">
      <c r="A39" s="2">
        <v>37</v>
      </c>
      <c r="B39" s="5" t="s">
        <v>48</v>
      </c>
      <c r="C39" s="3" t="s">
        <v>1</v>
      </c>
      <c r="D39" s="7">
        <v>49</v>
      </c>
      <c r="E39" s="157">
        <v>18.869758452177791</v>
      </c>
      <c r="F39" s="154">
        <v>2836153</v>
      </c>
      <c r="G39" s="3" t="s">
        <v>765</v>
      </c>
      <c r="H39" s="1" t="s">
        <v>1371</v>
      </c>
      <c r="I39" s="1">
        <v>15.030149999999999</v>
      </c>
    </row>
    <row r="40" spans="1:9" ht="15.75" thickBot="1" x14ac:dyDescent="0.3">
      <c r="A40" s="3">
        <v>38</v>
      </c>
      <c r="B40" s="5" t="s">
        <v>49</v>
      </c>
      <c r="C40" s="3" t="s">
        <v>1</v>
      </c>
      <c r="D40" s="7">
        <v>49</v>
      </c>
      <c r="E40" s="157">
        <v>48.702994630475793</v>
      </c>
      <c r="F40" s="154">
        <v>8289313</v>
      </c>
      <c r="G40" s="3" t="s">
        <v>766</v>
      </c>
      <c r="H40" s="1" t="s">
        <v>1372</v>
      </c>
      <c r="I40" s="1">
        <v>17.020129999999998</v>
      </c>
    </row>
    <row r="41" spans="1:9" ht="15.75" thickTop="1" x14ac:dyDescent="0.25">
      <c r="A41" s="2">
        <v>39</v>
      </c>
      <c r="B41" s="5" t="s">
        <v>50</v>
      </c>
      <c r="C41" s="3" t="s">
        <v>1</v>
      </c>
      <c r="D41" s="7">
        <v>49</v>
      </c>
      <c r="E41" s="157">
        <v>48.799222222222227</v>
      </c>
      <c r="F41" s="154">
        <v>28108352</v>
      </c>
      <c r="G41" s="3" t="s">
        <v>767</v>
      </c>
      <c r="H41" s="1" t="s">
        <v>1373</v>
      </c>
      <c r="I41" s="1">
        <v>57.599999999999994</v>
      </c>
    </row>
    <row r="42" spans="1:9" ht="15.75" thickBot="1" x14ac:dyDescent="0.3">
      <c r="A42" s="3">
        <v>40</v>
      </c>
      <c r="B42" s="5" t="s">
        <v>51</v>
      </c>
      <c r="C42" s="3" t="s">
        <v>1</v>
      </c>
      <c r="D42" s="7">
        <v>49</v>
      </c>
      <c r="E42" s="157">
        <v>46.951207762792663</v>
      </c>
      <c r="F42" s="154">
        <v>8235763</v>
      </c>
      <c r="G42" s="3" t="s">
        <v>768</v>
      </c>
      <c r="H42" s="1" t="s">
        <v>1374</v>
      </c>
      <c r="I42" s="1">
        <v>17.54111</v>
      </c>
    </row>
    <row r="43" spans="1:9" ht="15.75" thickTop="1" x14ac:dyDescent="0.25">
      <c r="A43" s="2">
        <v>41</v>
      </c>
      <c r="B43" s="5" t="s">
        <v>52</v>
      </c>
      <c r="C43" s="3" t="s">
        <v>1</v>
      </c>
      <c r="D43" s="7">
        <v>49</v>
      </c>
      <c r="E43" s="157">
        <v>44.103158975736569</v>
      </c>
      <c r="F43" s="154">
        <v>20948952</v>
      </c>
      <c r="G43" s="3" t="s">
        <v>769</v>
      </c>
      <c r="H43" s="1" t="s">
        <v>1375</v>
      </c>
      <c r="I43" s="1">
        <v>47.499890000000001</v>
      </c>
    </row>
    <row r="44" spans="1:9" ht="15.75" thickBot="1" x14ac:dyDescent="0.3">
      <c r="A44" s="3">
        <v>42</v>
      </c>
      <c r="B44" s="5" t="s">
        <v>53</v>
      </c>
      <c r="C44" s="3" t="s">
        <v>1</v>
      </c>
      <c r="D44" s="7">
        <v>49</v>
      </c>
      <c r="E44" s="157">
        <v>48.662947166156997</v>
      </c>
      <c r="F44" s="154">
        <v>7643202</v>
      </c>
      <c r="G44" s="3" t="s">
        <v>770</v>
      </c>
      <c r="H44" s="1" t="s">
        <v>1376</v>
      </c>
      <c r="I44" s="1">
        <v>15.70641</v>
      </c>
    </row>
    <row r="45" spans="1:9" ht="15.75" thickTop="1" x14ac:dyDescent="0.25">
      <c r="A45" s="2">
        <v>43</v>
      </c>
      <c r="B45" s="5" t="s">
        <v>2009</v>
      </c>
      <c r="C45" s="3" t="s">
        <v>1</v>
      </c>
      <c r="D45" s="7">
        <v>49</v>
      </c>
      <c r="E45" s="157">
        <v>51.169746835443043</v>
      </c>
      <c r="F45" s="154">
        <v>20212050</v>
      </c>
      <c r="G45" s="3" t="s">
        <v>2058</v>
      </c>
      <c r="H45" s="1" t="s">
        <v>2059</v>
      </c>
      <c r="I45" s="1">
        <v>39.5</v>
      </c>
    </row>
    <row r="46" spans="1:9" ht="15.75" thickBot="1" x14ac:dyDescent="0.3">
      <c r="A46" s="3">
        <v>44</v>
      </c>
      <c r="B46" s="5" t="s">
        <v>4502</v>
      </c>
      <c r="C46" s="3" t="s">
        <v>1</v>
      </c>
      <c r="D46" s="7">
        <v>49</v>
      </c>
      <c r="E46" s="157">
        <v>20.763478549783006</v>
      </c>
      <c r="F46" s="154">
        <v>16610760</v>
      </c>
      <c r="G46" s="3" t="s">
        <v>4503</v>
      </c>
      <c r="H46" s="1" t="s">
        <v>4504</v>
      </c>
      <c r="I46" s="1">
        <v>79.999889999999994</v>
      </c>
    </row>
    <row r="47" spans="1:9" ht="15.75" thickTop="1" x14ac:dyDescent="0.25">
      <c r="A47" s="2">
        <v>45</v>
      </c>
      <c r="B47" s="5" t="s">
        <v>251</v>
      </c>
      <c r="C47" s="3" t="s">
        <v>1</v>
      </c>
      <c r="D47" s="7">
        <v>49</v>
      </c>
      <c r="E47" s="157">
        <v>39.833692790894105</v>
      </c>
      <c r="F47" s="154">
        <v>28173152</v>
      </c>
      <c r="G47" s="3" t="s">
        <v>946</v>
      </c>
      <c r="H47" s="1" t="s">
        <v>1570</v>
      </c>
      <c r="I47" s="1">
        <v>70.726939999999999</v>
      </c>
    </row>
    <row r="48" spans="1:9" ht="15.75" thickBot="1" x14ac:dyDescent="0.3">
      <c r="A48" s="3">
        <v>46</v>
      </c>
      <c r="B48" s="5" t="s">
        <v>349</v>
      </c>
      <c r="C48" s="3" t="s">
        <v>1</v>
      </c>
      <c r="D48" s="7">
        <v>49</v>
      </c>
      <c r="E48" s="157">
        <v>45.534199865077909</v>
      </c>
      <c r="F48" s="154">
        <v>63109718</v>
      </c>
      <c r="G48" s="3" t="s">
        <v>1038</v>
      </c>
      <c r="H48" s="1" t="s">
        <v>1664</v>
      </c>
      <c r="I48" s="1">
        <v>138.5985</v>
      </c>
    </row>
    <row r="49" spans="1:9" ht="15.75" thickTop="1" x14ac:dyDescent="0.25">
      <c r="A49" s="2">
        <v>47</v>
      </c>
      <c r="B49" s="5" t="s">
        <v>54</v>
      </c>
      <c r="C49" s="3" t="s">
        <v>1</v>
      </c>
      <c r="D49" s="7">
        <v>49</v>
      </c>
      <c r="E49" s="157">
        <v>48.987312915841663</v>
      </c>
      <c r="F49" s="154">
        <v>15450574</v>
      </c>
      <c r="G49" s="3" t="s">
        <v>716</v>
      </c>
      <c r="H49" s="1" t="s">
        <v>1377</v>
      </c>
      <c r="I49" s="1">
        <v>31.539949999999997</v>
      </c>
    </row>
    <row r="50" spans="1:9" ht="15.75" thickBot="1" x14ac:dyDescent="0.3">
      <c r="A50" s="3">
        <v>48</v>
      </c>
      <c r="B50" s="5" t="s">
        <v>55</v>
      </c>
      <c r="C50" s="3" t="s">
        <v>1</v>
      </c>
      <c r="D50" s="7">
        <v>70</v>
      </c>
      <c r="E50" s="157">
        <v>21.544590162214643</v>
      </c>
      <c r="F50" s="154">
        <v>53395746</v>
      </c>
      <c r="G50" s="3" t="s">
        <v>771</v>
      </c>
      <c r="H50" s="1" t="s">
        <v>1378</v>
      </c>
      <c r="I50" s="1">
        <v>247.83829999999998</v>
      </c>
    </row>
    <row r="51" spans="1:9" ht="15.75" thickTop="1" x14ac:dyDescent="0.25">
      <c r="A51" s="2">
        <v>49</v>
      </c>
      <c r="B51" s="5" t="s">
        <v>56</v>
      </c>
      <c r="C51" s="3" t="s">
        <v>1</v>
      </c>
      <c r="D51" s="7">
        <v>49</v>
      </c>
      <c r="E51" s="157">
        <v>44.657324331357565</v>
      </c>
      <c r="F51" s="154">
        <v>11703604</v>
      </c>
      <c r="G51" s="3" t="s">
        <v>772</v>
      </c>
      <c r="H51" s="1" t="s">
        <v>1379</v>
      </c>
      <c r="I51" s="1">
        <v>26.20758</v>
      </c>
    </row>
    <row r="52" spans="1:9" ht="15.75" thickBot="1" x14ac:dyDescent="0.3">
      <c r="A52" s="3">
        <v>50</v>
      </c>
      <c r="B52" s="5" t="s">
        <v>57</v>
      </c>
      <c r="C52" s="3" t="s">
        <v>1</v>
      </c>
      <c r="D52" s="7">
        <v>49</v>
      </c>
      <c r="E52" s="157">
        <v>42.778345153664304</v>
      </c>
      <c r="F52" s="154">
        <v>9047620</v>
      </c>
      <c r="G52" s="3" t="s">
        <v>773</v>
      </c>
      <c r="H52" s="1" t="s">
        <v>1380</v>
      </c>
      <c r="I52" s="1">
        <v>21.15</v>
      </c>
    </row>
    <row r="53" spans="1:9" ht="15.75" thickTop="1" x14ac:dyDescent="0.25">
      <c r="A53" s="2">
        <v>51</v>
      </c>
      <c r="B53" s="5" t="s">
        <v>58</v>
      </c>
      <c r="C53" s="3" t="s">
        <v>1</v>
      </c>
      <c r="D53" s="7">
        <v>49</v>
      </c>
      <c r="E53" s="157">
        <v>41.732644117647062</v>
      </c>
      <c r="F53" s="154">
        <v>14189099</v>
      </c>
      <c r="G53" s="3" t="s">
        <v>774</v>
      </c>
      <c r="H53" s="1" t="s">
        <v>1381</v>
      </c>
      <c r="I53" s="1">
        <v>34</v>
      </c>
    </row>
    <row r="54" spans="1:9" ht="15.75" thickBot="1" x14ac:dyDescent="0.3">
      <c r="A54" s="3">
        <v>52</v>
      </c>
      <c r="B54" s="5" t="s">
        <v>59</v>
      </c>
      <c r="C54" s="3" t="s">
        <v>1</v>
      </c>
      <c r="D54" s="7">
        <v>49</v>
      </c>
      <c r="E54" s="157">
        <v>44.155076923076926</v>
      </c>
      <c r="F54" s="154">
        <v>5740160</v>
      </c>
      <c r="G54" s="3" t="s">
        <v>775</v>
      </c>
      <c r="H54" s="1" t="s">
        <v>1382</v>
      </c>
      <c r="I54" s="1">
        <v>13</v>
      </c>
    </row>
    <row r="55" spans="1:9" ht="15.75" thickTop="1" x14ac:dyDescent="0.25">
      <c r="A55" s="2">
        <v>53</v>
      </c>
      <c r="B55" s="5" t="s">
        <v>60</v>
      </c>
      <c r="C55" s="3" t="s">
        <v>1</v>
      </c>
      <c r="D55" s="7">
        <v>49</v>
      </c>
      <c r="E55" s="157">
        <v>11.437047868162228</v>
      </c>
      <c r="F55" s="154">
        <v>11437033</v>
      </c>
      <c r="G55" s="3" t="s">
        <v>776</v>
      </c>
      <c r="H55" s="1" t="s">
        <v>1383</v>
      </c>
      <c r="I55" s="1">
        <v>99.999870000000001</v>
      </c>
    </row>
    <row r="56" spans="1:9" ht="15.75" thickBot="1" x14ac:dyDescent="0.3">
      <c r="A56" s="3">
        <v>54</v>
      </c>
      <c r="B56" s="5" t="s">
        <v>62</v>
      </c>
      <c r="C56" s="3" t="s">
        <v>1</v>
      </c>
      <c r="D56" s="7">
        <v>49</v>
      </c>
      <c r="E56" s="157">
        <v>48.798727022920701</v>
      </c>
      <c r="F56" s="154">
        <v>5906554</v>
      </c>
      <c r="G56" s="3" t="s">
        <v>777</v>
      </c>
      <c r="H56" s="1" t="s">
        <v>1385</v>
      </c>
      <c r="I56" s="1">
        <v>12.103909999999999</v>
      </c>
    </row>
    <row r="57" spans="1:9" ht="15.75" thickTop="1" x14ac:dyDescent="0.25">
      <c r="A57" s="2">
        <v>55</v>
      </c>
      <c r="B57" s="5" t="s">
        <v>63</v>
      </c>
      <c r="C57" s="3" t="s">
        <v>1</v>
      </c>
      <c r="D57" s="7">
        <v>49</v>
      </c>
      <c r="E57" s="157">
        <v>46.835559172633708</v>
      </c>
      <c r="F57" s="154">
        <v>6192237</v>
      </c>
      <c r="G57" s="3" t="s">
        <v>778</v>
      </c>
      <c r="H57" s="1" t="s">
        <v>1386</v>
      </c>
      <c r="I57" s="1">
        <v>13.22123</v>
      </c>
    </row>
    <row r="58" spans="1:9" ht="15.75" thickBot="1" x14ac:dyDescent="0.3">
      <c r="A58" s="3">
        <v>56</v>
      </c>
      <c r="B58" s="5" t="s">
        <v>64</v>
      </c>
      <c r="C58" s="3" t="s">
        <v>1</v>
      </c>
      <c r="D58" s="7">
        <v>49</v>
      </c>
      <c r="E58" s="157">
        <v>28.375320883551542</v>
      </c>
      <c r="F58" s="154">
        <v>7661243</v>
      </c>
      <c r="G58" s="3" t="s">
        <v>779</v>
      </c>
      <c r="H58" s="1" t="s">
        <v>1387</v>
      </c>
      <c r="I58" s="1">
        <v>26.999669999999998</v>
      </c>
    </row>
    <row r="59" spans="1:9" ht="15.75" thickTop="1" x14ac:dyDescent="0.25">
      <c r="A59" s="2">
        <v>57</v>
      </c>
      <c r="B59" s="5" t="s">
        <v>65</v>
      </c>
      <c r="C59" s="3" t="s">
        <v>1</v>
      </c>
      <c r="D59" s="7">
        <v>49</v>
      </c>
      <c r="E59" s="157">
        <v>48.554547495402119</v>
      </c>
      <c r="F59" s="154">
        <v>6856208</v>
      </c>
      <c r="G59" s="3" t="s">
        <v>780</v>
      </c>
      <c r="H59" s="1" t="s">
        <v>1388</v>
      </c>
      <c r="I59" s="1">
        <v>14.12063</v>
      </c>
    </row>
    <row r="60" spans="1:9" ht="15.75" thickBot="1" x14ac:dyDescent="0.3">
      <c r="A60" s="3">
        <v>58</v>
      </c>
      <c r="B60" s="5" t="s">
        <v>4474</v>
      </c>
      <c r="C60" s="3" t="s">
        <v>1</v>
      </c>
      <c r="D60" s="7">
        <v>49</v>
      </c>
      <c r="E60" s="157">
        <v>48.986666666666665</v>
      </c>
      <c r="F60" s="154">
        <v>7348000</v>
      </c>
      <c r="G60" s="3" t="s">
        <v>4475</v>
      </c>
      <c r="H60" s="1" t="s">
        <v>4476</v>
      </c>
      <c r="I60" s="1">
        <v>15</v>
      </c>
    </row>
    <row r="61" spans="1:9" ht="15.75" thickTop="1" x14ac:dyDescent="0.25">
      <c r="A61" s="2">
        <v>59</v>
      </c>
      <c r="B61" s="5" t="s">
        <v>66</v>
      </c>
      <c r="C61" s="3" t="s">
        <v>1</v>
      </c>
      <c r="D61" s="7">
        <v>49</v>
      </c>
      <c r="E61" s="157">
        <v>46.639744348146635</v>
      </c>
      <c r="F61" s="154">
        <v>48330575</v>
      </c>
      <c r="G61" s="3" t="s">
        <v>781</v>
      </c>
      <c r="H61" s="1" t="s">
        <v>1389</v>
      </c>
      <c r="I61" s="1">
        <v>103.6253</v>
      </c>
    </row>
    <row r="62" spans="1:9" ht="15.75" thickBot="1" x14ac:dyDescent="0.3">
      <c r="A62" s="3">
        <v>60</v>
      </c>
      <c r="B62" s="5" t="s">
        <v>67</v>
      </c>
      <c r="C62" s="3" t="s">
        <v>1</v>
      </c>
      <c r="D62" s="7">
        <v>49</v>
      </c>
      <c r="E62" s="157">
        <v>33.796846153846161</v>
      </c>
      <c r="F62" s="154">
        <v>14938206</v>
      </c>
      <c r="G62" s="3" t="s">
        <v>782</v>
      </c>
      <c r="H62" s="1" t="s">
        <v>1390</v>
      </c>
      <c r="I62" s="1">
        <v>44.199999999999996</v>
      </c>
    </row>
    <row r="63" spans="1:9" ht="15.75" thickTop="1" x14ac:dyDescent="0.25">
      <c r="A63" s="2">
        <v>61</v>
      </c>
      <c r="B63" s="5" t="s">
        <v>68</v>
      </c>
      <c r="C63" s="3" t="s">
        <v>1</v>
      </c>
      <c r="D63" s="7">
        <v>49</v>
      </c>
      <c r="E63" s="157">
        <v>1.2811417940174252</v>
      </c>
      <c r="F63" s="154">
        <v>977416</v>
      </c>
      <c r="G63" s="3" t="s">
        <v>1996</v>
      </c>
      <c r="H63" s="1" t="s">
        <v>1391</v>
      </c>
      <c r="I63" s="1">
        <v>76.292569999999998</v>
      </c>
    </row>
    <row r="64" spans="1:9" ht="15.75" thickBot="1" x14ac:dyDescent="0.3">
      <c r="A64" s="3">
        <v>62</v>
      </c>
      <c r="B64" s="5" t="s">
        <v>2010</v>
      </c>
      <c r="C64" s="3" t="s">
        <v>1</v>
      </c>
      <c r="D64" s="7">
        <v>49</v>
      </c>
      <c r="E64" s="157">
        <v>48.985574650137011</v>
      </c>
      <c r="F64" s="154">
        <v>22308016</v>
      </c>
      <c r="G64" s="3" t="s">
        <v>2060</v>
      </c>
      <c r="H64" s="1" t="s">
        <v>2061</v>
      </c>
      <c r="I64" s="1">
        <v>45.539969999999997</v>
      </c>
    </row>
    <row r="65" spans="1:9" ht="15.75" thickTop="1" x14ac:dyDescent="0.25">
      <c r="A65" s="2">
        <v>63</v>
      </c>
      <c r="B65" s="5" t="s">
        <v>69</v>
      </c>
      <c r="C65" s="3" t="s">
        <v>1</v>
      </c>
      <c r="D65" s="7">
        <v>30</v>
      </c>
      <c r="E65" s="157">
        <v>0.71889047793619021</v>
      </c>
      <c r="F65" s="154">
        <v>26767204</v>
      </c>
      <c r="G65" s="3" t="s">
        <v>783</v>
      </c>
      <c r="H65" s="1" t="s">
        <v>1392</v>
      </c>
      <c r="I65" s="1">
        <v>3723.4049999999997</v>
      </c>
    </row>
    <row r="66" spans="1:9" ht="15.75" thickBot="1" x14ac:dyDescent="0.3">
      <c r="A66" s="3">
        <v>64</v>
      </c>
      <c r="B66" s="5" t="s">
        <v>70</v>
      </c>
      <c r="C66" s="3" t="s">
        <v>1</v>
      </c>
      <c r="D66" s="7">
        <v>49</v>
      </c>
      <c r="E66" s="157">
        <v>25.279150793650796</v>
      </c>
      <c r="F66" s="154">
        <v>15925865</v>
      </c>
      <c r="G66" s="3" t="s">
        <v>784</v>
      </c>
      <c r="H66" s="1" t="s">
        <v>1393</v>
      </c>
      <c r="I66" s="1">
        <v>63</v>
      </c>
    </row>
    <row r="67" spans="1:9" ht="15.75" thickTop="1" x14ac:dyDescent="0.25">
      <c r="A67" s="2">
        <v>65</v>
      </c>
      <c r="B67" s="5" t="s">
        <v>4668</v>
      </c>
      <c r="C67" s="3" t="s">
        <v>1</v>
      </c>
      <c r="D67" s="7" t="s">
        <v>4664</v>
      </c>
      <c r="E67" s="157" t="e">
        <v>#VALUE!</v>
      </c>
      <c r="F67" s="154" t="s">
        <v>4664</v>
      </c>
      <c r="G67" s="3" t="s">
        <v>4665</v>
      </c>
      <c r="H67" s="1" t="s">
        <v>4664</v>
      </c>
      <c r="I67" s="1" t="s">
        <v>4664</v>
      </c>
    </row>
    <row r="68" spans="1:9" ht="15.75" thickBot="1" x14ac:dyDescent="0.3">
      <c r="A68" s="3">
        <v>66</v>
      </c>
      <c r="B68" s="5" t="s">
        <v>362</v>
      </c>
      <c r="C68" s="3" t="s">
        <v>1</v>
      </c>
      <c r="D68" s="7">
        <v>49</v>
      </c>
      <c r="E68" s="157">
        <v>37.337321756848709</v>
      </c>
      <c r="F68" s="154">
        <v>39726761</v>
      </c>
      <c r="G68" s="3" t="s">
        <v>1050</v>
      </c>
      <c r="H68" s="1" t="s">
        <v>1678</v>
      </c>
      <c r="I68" s="1">
        <v>106.39959999999999</v>
      </c>
    </row>
    <row r="69" spans="1:9" ht="15.75" thickTop="1" x14ac:dyDescent="0.25">
      <c r="A69" s="2">
        <v>67</v>
      </c>
      <c r="B69" s="5" t="s">
        <v>3895</v>
      </c>
      <c r="C69" s="3" t="s">
        <v>1</v>
      </c>
      <c r="D69" s="7">
        <v>100</v>
      </c>
      <c r="E69" s="157">
        <v>86.676605555220945</v>
      </c>
      <c r="F69" s="154">
        <v>31802418</v>
      </c>
      <c r="G69" s="3" t="s">
        <v>3896</v>
      </c>
      <c r="H69" s="1" t="s">
        <v>3897</v>
      </c>
      <c r="I69" s="1">
        <v>36.690889999999996</v>
      </c>
    </row>
    <row r="70" spans="1:9" ht="15.75" thickBot="1" x14ac:dyDescent="0.3">
      <c r="A70" s="3">
        <v>68</v>
      </c>
      <c r="B70" s="5" t="s">
        <v>72</v>
      </c>
      <c r="C70" s="3" t="s">
        <v>1</v>
      </c>
      <c r="D70" s="7">
        <v>49</v>
      </c>
      <c r="E70" s="157">
        <v>44.211990913173501</v>
      </c>
      <c r="F70" s="154">
        <v>9421562</v>
      </c>
      <c r="G70" s="3" t="s">
        <v>786</v>
      </c>
      <c r="H70" s="1" t="s">
        <v>1395</v>
      </c>
      <c r="I70" s="1">
        <v>21.30997</v>
      </c>
    </row>
    <row r="71" spans="1:9" ht="15.75" thickTop="1" x14ac:dyDescent="0.25">
      <c r="A71" s="2">
        <v>69</v>
      </c>
      <c r="B71" s="5" t="s">
        <v>73</v>
      </c>
      <c r="C71" s="3" t="s">
        <v>1</v>
      </c>
      <c r="D71" s="7">
        <v>40.840000000000003</v>
      </c>
      <c r="E71" s="157">
        <v>36.82530280174516</v>
      </c>
      <c r="F71" s="154">
        <v>19073220</v>
      </c>
      <c r="G71" s="3" t="s">
        <v>787</v>
      </c>
      <c r="H71" s="1" t="s">
        <v>1396</v>
      </c>
      <c r="I71" s="1">
        <v>51.793789999999994</v>
      </c>
    </row>
    <row r="72" spans="1:9" ht="15.75" thickBot="1" x14ac:dyDescent="0.3">
      <c r="A72" s="3">
        <v>70</v>
      </c>
      <c r="B72" s="5" t="s">
        <v>2011</v>
      </c>
      <c r="C72" s="3" t="s">
        <v>1</v>
      </c>
      <c r="D72" s="7">
        <v>49</v>
      </c>
      <c r="E72" s="157">
        <v>48.347046783625743</v>
      </c>
      <c r="F72" s="154">
        <v>16534690</v>
      </c>
      <c r="G72" s="3" t="s">
        <v>2062</v>
      </c>
      <c r="H72" s="1" t="s">
        <v>2063</v>
      </c>
      <c r="I72" s="1">
        <v>34.199999999999996</v>
      </c>
    </row>
    <row r="73" spans="1:9" ht="15.75" thickTop="1" x14ac:dyDescent="0.25">
      <c r="A73" s="2">
        <v>71</v>
      </c>
      <c r="B73" s="5" t="s">
        <v>740</v>
      </c>
      <c r="C73" s="3" t="s">
        <v>1</v>
      </c>
      <c r="D73" s="7">
        <v>49</v>
      </c>
      <c r="E73" s="157">
        <v>48.911312887474637</v>
      </c>
      <c r="F73" s="154">
        <v>12481091</v>
      </c>
      <c r="G73" s="3" t="s">
        <v>745</v>
      </c>
      <c r="H73" s="1" t="s">
        <v>1347</v>
      </c>
      <c r="I73" s="1">
        <v>25.517799999999998</v>
      </c>
    </row>
    <row r="74" spans="1:9" ht="15.75" thickBot="1" x14ac:dyDescent="0.3">
      <c r="A74" s="3">
        <v>72</v>
      </c>
      <c r="B74" s="5" t="s">
        <v>4343</v>
      </c>
      <c r="C74" s="3" t="s">
        <v>1</v>
      </c>
      <c r="D74" s="7">
        <v>49</v>
      </c>
      <c r="E74" s="157">
        <v>48.738645785393317</v>
      </c>
      <c r="F74" s="154">
        <v>21932298</v>
      </c>
      <c r="G74" s="3" t="s">
        <v>4344</v>
      </c>
      <c r="H74" s="1" t="s">
        <v>4345</v>
      </c>
      <c r="I74" s="1">
        <v>44.999809999999997</v>
      </c>
    </row>
    <row r="75" spans="1:9" ht="15.75" thickTop="1" x14ac:dyDescent="0.25">
      <c r="A75" s="2">
        <v>73</v>
      </c>
      <c r="B75" s="5" t="s">
        <v>370</v>
      </c>
      <c r="C75" s="3" t="s">
        <v>1</v>
      </c>
      <c r="D75" s="7">
        <v>49</v>
      </c>
      <c r="E75" s="157">
        <v>24.104986804036844</v>
      </c>
      <c r="F75" s="154">
        <v>21959602</v>
      </c>
      <c r="G75" s="3" t="s">
        <v>4656</v>
      </c>
      <c r="H75" s="1" t="s">
        <v>1685</v>
      </c>
      <c r="I75" s="1">
        <v>91.099829999999997</v>
      </c>
    </row>
    <row r="76" spans="1:9" ht="15.75" thickBot="1" x14ac:dyDescent="0.3">
      <c r="A76" s="3">
        <v>74</v>
      </c>
      <c r="B76" s="5" t="s">
        <v>75</v>
      </c>
      <c r="C76" s="3" t="s">
        <v>1</v>
      </c>
      <c r="D76" s="7">
        <v>32.57</v>
      </c>
      <c r="E76" s="157">
        <v>29.232346732046725</v>
      </c>
      <c r="F76" s="154">
        <v>16613567</v>
      </c>
      <c r="G76" s="3" t="s">
        <v>789</v>
      </c>
      <c r="H76" s="1" t="s">
        <v>1398</v>
      </c>
      <c r="I76" s="1">
        <v>56.832819999999998</v>
      </c>
    </row>
    <row r="77" spans="1:9" ht="15.75" thickTop="1" x14ac:dyDescent="0.25">
      <c r="A77" s="2">
        <v>75</v>
      </c>
      <c r="B77" s="5" t="s">
        <v>76</v>
      </c>
      <c r="C77" s="3" t="s">
        <v>1</v>
      </c>
      <c r="D77" s="7">
        <v>49</v>
      </c>
      <c r="E77" s="157">
        <v>46.485380241783155</v>
      </c>
      <c r="F77" s="154">
        <v>246093603</v>
      </c>
      <c r="G77" s="3" t="s">
        <v>790</v>
      </c>
      <c r="H77" s="1" t="s">
        <v>1399</v>
      </c>
      <c r="I77" s="1">
        <v>529.4</v>
      </c>
    </row>
    <row r="78" spans="1:9" ht="15.75" thickBot="1" x14ac:dyDescent="0.3">
      <c r="A78" s="3">
        <v>76</v>
      </c>
      <c r="B78" s="5" t="s">
        <v>77</v>
      </c>
      <c r="C78" s="3" t="s">
        <v>1</v>
      </c>
      <c r="D78" s="7">
        <v>49</v>
      </c>
      <c r="E78" s="157">
        <v>33.857048325992075</v>
      </c>
      <c r="F78" s="154">
        <v>14152341</v>
      </c>
      <c r="G78" s="3" t="s">
        <v>791</v>
      </c>
      <c r="H78" s="1" t="s">
        <v>1400</v>
      </c>
      <c r="I78" s="1">
        <v>41.800280000000001</v>
      </c>
    </row>
    <row r="79" spans="1:9" ht="15.75" thickTop="1" x14ac:dyDescent="0.25">
      <c r="A79" s="2">
        <v>77</v>
      </c>
      <c r="B79" s="5" t="s">
        <v>78</v>
      </c>
      <c r="C79" s="3" t="s">
        <v>1</v>
      </c>
      <c r="D79" s="7">
        <v>49</v>
      </c>
      <c r="E79" s="157">
        <v>40.496337447805153</v>
      </c>
      <c r="F79" s="154">
        <v>5963519</v>
      </c>
      <c r="G79" s="3" t="s">
        <v>792</v>
      </c>
      <c r="H79" s="1" t="s">
        <v>1401</v>
      </c>
      <c r="I79" s="1">
        <v>14.72607</v>
      </c>
    </row>
    <row r="80" spans="1:9" ht="15.75" thickBot="1" x14ac:dyDescent="0.3">
      <c r="A80" s="3">
        <v>78</v>
      </c>
      <c r="B80" s="5" t="s">
        <v>79</v>
      </c>
      <c r="C80" s="3" t="s">
        <v>1</v>
      </c>
      <c r="D80" s="7">
        <v>49</v>
      </c>
      <c r="E80" s="157">
        <v>13.317213196177303</v>
      </c>
      <c r="F80" s="154">
        <v>7158905</v>
      </c>
      <c r="G80" s="3" t="s">
        <v>793</v>
      </c>
      <c r="H80" s="1" t="s">
        <v>1402</v>
      </c>
      <c r="I80" s="1">
        <v>53.756779999999999</v>
      </c>
    </row>
    <row r="81" spans="1:9" ht="15.75" thickTop="1" x14ac:dyDescent="0.25">
      <c r="A81" s="2">
        <v>79</v>
      </c>
      <c r="B81" s="5" t="s">
        <v>80</v>
      </c>
      <c r="C81" s="3" t="s">
        <v>1</v>
      </c>
      <c r="D81" s="7">
        <v>100</v>
      </c>
      <c r="E81" s="157">
        <v>45.588438201980793</v>
      </c>
      <c r="F81" s="154">
        <v>59605105</v>
      </c>
      <c r="G81" s="3" t="s">
        <v>794</v>
      </c>
      <c r="H81" s="1" t="s">
        <v>1403</v>
      </c>
      <c r="I81" s="1">
        <v>130.74609999999998</v>
      </c>
    </row>
    <row r="82" spans="1:9" ht="15.75" thickBot="1" x14ac:dyDescent="0.3">
      <c r="A82" s="3">
        <v>80</v>
      </c>
      <c r="B82" s="5" t="s">
        <v>81</v>
      </c>
      <c r="C82" s="3" t="s">
        <v>1</v>
      </c>
      <c r="D82" s="7">
        <v>49</v>
      </c>
      <c r="E82" s="157">
        <v>48.816094824274806</v>
      </c>
      <c r="F82" s="154">
        <v>15326389</v>
      </c>
      <c r="G82" s="3" t="s">
        <v>4608</v>
      </c>
      <c r="H82" s="1" t="s">
        <v>1404</v>
      </c>
      <c r="I82" s="1">
        <v>31.396179999999998</v>
      </c>
    </row>
    <row r="83" spans="1:9" ht="15.75" thickTop="1" x14ac:dyDescent="0.25">
      <c r="A83" s="2">
        <v>81</v>
      </c>
      <c r="B83" s="5" t="s">
        <v>82</v>
      </c>
      <c r="C83" s="3" t="s">
        <v>1</v>
      </c>
      <c r="D83" s="7">
        <v>49</v>
      </c>
      <c r="E83" s="157">
        <v>49.055916603538648</v>
      </c>
      <c r="F83" s="154">
        <v>12796020</v>
      </c>
      <c r="G83" s="3" t="s">
        <v>795</v>
      </c>
      <c r="H83" s="1" t="s">
        <v>1405</v>
      </c>
      <c r="I83" s="1">
        <v>26.08456</v>
      </c>
    </row>
    <row r="84" spans="1:9" ht="15.75" thickBot="1" x14ac:dyDescent="0.3">
      <c r="A84" s="3">
        <v>82</v>
      </c>
      <c r="B84" s="5" t="s">
        <v>4669</v>
      </c>
      <c r="C84" s="3" t="s">
        <v>1</v>
      </c>
      <c r="D84" s="7">
        <v>51</v>
      </c>
      <c r="E84" s="157">
        <v>50.997718529750379</v>
      </c>
      <c r="F84" s="154">
        <v>14529454</v>
      </c>
      <c r="G84" s="3" t="s">
        <v>4670</v>
      </c>
      <c r="H84" s="1" t="s">
        <v>4671</v>
      </c>
      <c r="I84" s="1">
        <v>28.490399999999998</v>
      </c>
    </row>
    <row r="85" spans="1:9" ht="15.75" thickTop="1" x14ac:dyDescent="0.25">
      <c r="A85" s="2">
        <v>83</v>
      </c>
      <c r="B85" s="5" t="s">
        <v>83</v>
      </c>
      <c r="C85" s="3" t="s">
        <v>1</v>
      </c>
      <c r="D85" s="7">
        <v>49</v>
      </c>
      <c r="E85" s="157">
        <v>13.209720724599579</v>
      </c>
      <c r="F85" s="154">
        <v>41603170</v>
      </c>
      <c r="G85" s="3" t="s">
        <v>796</v>
      </c>
      <c r="H85" s="1" t="s">
        <v>1406</v>
      </c>
      <c r="I85" s="1">
        <v>314.9436</v>
      </c>
    </row>
    <row r="86" spans="1:9" ht="15.75" thickBot="1" x14ac:dyDescent="0.3">
      <c r="A86" s="3">
        <v>84</v>
      </c>
      <c r="B86" s="5" t="s">
        <v>84</v>
      </c>
      <c r="C86" s="3" t="s">
        <v>1</v>
      </c>
      <c r="D86" s="7">
        <v>49</v>
      </c>
      <c r="E86" s="157">
        <v>47.132045837472027</v>
      </c>
      <c r="F86" s="154">
        <v>141070785</v>
      </c>
      <c r="G86" s="3" t="s">
        <v>797</v>
      </c>
      <c r="H86" s="1" t="s">
        <v>1407</v>
      </c>
      <c r="I86" s="1">
        <v>299.30969999999996</v>
      </c>
    </row>
    <row r="87" spans="1:9" ht="15.75" thickTop="1" x14ac:dyDescent="0.25">
      <c r="A87" s="2">
        <v>85</v>
      </c>
      <c r="B87" s="5" t="s">
        <v>85</v>
      </c>
      <c r="C87" s="3" t="s">
        <v>1</v>
      </c>
      <c r="D87" s="7">
        <v>100</v>
      </c>
      <c r="E87" s="157">
        <v>36.561960891478705</v>
      </c>
      <c r="F87" s="154">
        <v>12697044</v>
      </c>
      <c r="G87" s="3" t="s">
        <v>798</v>
      </c>
      <c r="H87" s="1" t="s">
        <v>1408</v>
      </c>
      <c r="I87" s="1">
        <v>34.727469999999997</v>
      </c>
    </row>
    <row r="88" spans="1:9" ht="15.75" thickBot="1" x14ac:dyDescent="0.3">
      <c r="A88" s="3">
        <v>86</v>
      </c>
      <c r="B88" s="5" t="s">
        <v>86</v>
      </c>
      <c r="C88" s="3" t="s">
        <v>1</v>
      </c>
      <c r="D88" s="7">
        <v>49</v>
      </c>
      <c r="E88" s="157">
        <v>30.053355660365067</v>
      </c>
      <c r="F88" s="154">
        <v>117609089</v>
      </c>
      <c r="G88" s="3" t="s">
        <v>799</v>
      </c>
      <c r="H88" s="1" t="s">
        <v>1409</v>
      </c>
      <c r="I88" s="1">
        <v>391.33429999999998</v>
      </c>
    </row>
    <row r="89" spans="1:9" ht="15.75" thickTop="1" x14ac:dyDescent="0.25">
      <c r="A89" s="2">
        <v>87</v>
      </c>
      <c r="B89" s="5" t="s">
        <v>87</v>
      </c>
      <c r="C89" s="3" t="s">
        <v>1</v>
      </c>
      <c r="D89" s="7">
        <v>49</v>
      </c>
      <c r="E89" s="157">
        <v>35.946680343996817</v>
      </c>
      <c r="F89" s="154">
        <v>14423530</v>
      </c>
      <c r="G89" s="3" t="s">
        <v>800</v>
      </c>
      <c r="H89" s="1" t="s">
        <v>1410</v>
      </c>
      <c r="I89" s="1">
        <v>40.124789999999997</v>
      </c>
    </row>
    <row r="90" spans="1:9" ht="15.75" thickBot="1" x14ac:dyDescent="0.3">
      <c r="A90" s="3">
        <v>88</v>
      </c>
      <c r="B90" s="5" t="s">
        <v>88</v>
      </c>
      <c r="C90" s="3" t="s">
        <v>1</v>
      </c>
      <c r="D90" s="7">
        <v>49</v>
      </c>
      <c r="E90" s="157">
        <v>57.186098300788125</v>
      </c>
      <c r="F90" s="154">
        <v>15759385</v>
      </c>
      <c r="G90" s="3" t="s">
        <v>801</v>
      </c>
      <c r="H90" s="1" t="s">
        <v>1411</v>
      </c>
      <c r="I90" s="1">
        <v>27.558069999999997</v>
      </c>
    </row>
    <row r="91" spans="1:9" ht="15.75" thickTop="1" x14ac:dyDescent="0.25">
      <c r="A91" s="2">
        <v>89</v>
      </c>
      <c r="B91" s="5" t="s">
        <v>89</v>
      </c>
      <c r="C91" s="3" t="s">
        <v>1</v>
      </c>
      <c r="D91" s="7">
        <v>49</v>
      </c>
      <c r="E91" s="157">
        <v>25.814150039648936</v>
      </c>
      <c r="F91" s="154">
        <v>30665300</v>
      </c>
      <c r="G91" s="3" t="s">
        <v>802</v>
      </c>
      <c r="H91" s="1" t="s">
        <v>1412</v>
      </c>
      <c r="I91" s="1">
        <v>118.79259999999999</v>
      </c>
    </row>
    <row r="92" spans="1:9" ht="15.75" thickBot="1" x14ac:dyDescent="0.3">
      <c r="A92" s="3">
        <v>90</v>
      </c>
      <c r="B92" s="5" t="s">
        <v>90</v>
      </c>
      <c r="C92" s="3" t="s">
        <v>1</v>
      </c>
      <c r="D92" s="7">
        <v>49</v>
      </c>
      <c r="E92" s="157">
        <v>47.773620921033761</v>
      </c>
      <c r="F92" s="154">
        <v>28867177</v>
      </c>
      <c r="G92" s="3" t="s">
        <v>4384</v>
      </c>
      <c r="H92" s="1" t="s">
        <v>1413</v>
      </c>
      <c r="I92" s="1">
        <v>60.424929999999996</v>
      </c>
    </row>
    <row r="93" spans="1:9" ht="15.75" thickTop="1" x14ac:dyDescent="0.25">
      <c r="A93" s="2">
        <v>91</v>
      </c>
      <c r="B93" s="5" t="s">
        <v>91</v>
      </c>
      <c r="C93" s="3" t="s">
        <v>1</v>
      </c>
      <c r="D93" s="7">
        <v>49</v>
      </c>
      <c r="E93" s="157">
        <v>48.276842105263157</v>
      </c>
      <c r="F93" s="154">
        <v>4586300</v>
      </c>
      <c r="G93" s="3" t="s">
        <v>803</v>
      </c>
      <c r="H93" s="1" t="s">
        <v>1414</v>
      </c>
      <c r="I93" s="1">
        <v>9.5</v>
      </c>
    </row>
    <row r="94" spans="1:9" ht="15.75" thickBot="1" x14ac:dyDescent="0.3">
      <c r="A94" s="3">
        <v>92</v>
      </c>
      <c r="B94" s="5" t="s">
        <v>92</v>
      </c>
      <c r="C94" s="3" t="s">
        <v>1</v>
      </c>
      <c r="D94" s="7">
        <v>49</v>
      </c>
      <c r="E94" s="157">
        <v>27.389292899699662</v>
      </c>
      <c r="F94" s="154">
        <v>3309451</v>
      </c>
      <c r="G94" s="3" t="s">
        <v>804</v>
      </c>
      <c r="H94" s="1" t="s">
        <v>1415</v>
      </c>
      <c r="I94" s="1">
        <v>12.08301</v>
      </c>
    </row>
    <row r="95" spans="1:9" ht="15.75" thickTop="1" x14ac:dyDescent="0.25">
      <c r="A95" s="2">
        <v>93</v>
      </c>
      <c r="B95" s="5" t="s">
        <v>93</v>
      </c>
      <c r="C95" s="3" t="s">
        <v>1</v>
      </c>
      <c r="D95" s="7">
        <v>49</v>
      </c>
      <c r="E95" s="157">
        <v>48.888081395348834</v>
      </c>
      <c r="F95" s="154">
        <v>8408750</v>
      </c>
      <c r="G95" s="3" t="s">
        <v>805</v>
      </c>
      <c r="H95" s="1" t="s">
        <v>1416</v>
      </c>
      <c r="I95" s="1">
        <v>17.2</v>
      </c>
    </row>
    <row r="96" spans="1:9" ht="15.75" thickBot="1" x14ac:dyDescent="0.3">
      <c r="A96" s="3">
        <v>94</v>
      </c>
      <c r="B96" s="5" t="s">
        <v>94</v>
      </c>
      <c r="C96" s="3" t="s">
        <v>1</v>
      </c>
      <c r="D96" s="7">
        <v>49</v>
      </c>
      <c r="E96" s="157">
        <v>49.637518641460197</v>
      </c>
      <c r="F96" s="154">
        <v>30095714</v>
      </c>
      <c r="G96" s="3" t="s">
        <v>806</v>
      </c>
      <c r="H96" s="1" t="s">
        <v>1417</v>
      </c>
      <c r="I96" s="1">
        <v>60.630979999999994</v>
      </c>
    </row>
    <row r="97" spans="1:9" ht="15.75" thickTop="1" x14ac:dyDescent="0.25">
      <c r="A97" s="2">
        <v>95</v>
      </c>
      <c r="B97" s="5" t="s">
        <v>95</v>
      </c>
      <c r="C97" s="3" t="s">
        <v>1</v>
      </c>
      <c r="D97" s="7">
        <v>49</v>
      </c>
      <c r="E97" s="157">
        <v>48.696671418161841</v>
      </c>
      <c r="F97" s="154">
        <v>3969665</v>
      </c>
      <c r="G97" s="3" t="s">
        <v>807</v>
      </c>
      <c r="H97" s="1" t="s">
        <v>1418</v>
      </c>
      <c r="I97" s="1">
        <v>8.151819999999999</v>
      </c>
    </row>
    <row r="98" spans="1:9" ht="15.75" thickBot="1" x14ac:dyDescent="0.3">
      <c r="A98" s="3">
        <v>96</v>
      </c>
      <c r="B98" s="5" t="s">
        <v>96</v>
      </c>
      <c r="C98" s="3" t="s">
        <v>1</v>
      </c>
      <c r="D98" s="7">
        <v>49</v>
      </c>
      <c r="E98" s="157">
        <v>35.516799999999996</v>
      </c>
      <c r="F98" s="154">
        <v>14206720</v>
      </c>
      <c r="G98" s="3" t="s">
        <v>808</v>
      </c>
      <c r="H98" s="1" t="s">
        <v>1419</v>
      </c>
      <c r="I98" s="1">
        <v>40</v>
      </c>
    </row>
    <row r="99" spans="1:9" ht="15.75" thickTop="1" x14ac:dyDescent="0.25">
      <c r="A99" s="2">
        <v>97</v>
      </c>
      <c r="B99" s="5" t="s">
        <v>97</v>
      </c>
      <c r="C99" s="3" t="s">
        <v>1</v>
      </c>
      <c r="D99" s="7">
        <v>49</v>
      </c>
      <c r="E99" s="157">
        <v>3.367331390733777</v>
      </c>
      <c r="F99" s="154">
        <v>17502870</v>
      </c>
      <c r="G99" s="3" t="s">
        <v>4339</v>
      </c>
      <c r="H99" s="1" t="s">
        <v>1420</v>
      </c>
      <c r="I99" s="1">
        <v>519.78459999999995</v>
      </c>
    </row>
    <row r="100" spans="1:9" ht="15.75" thickBot="1" x14ac:dyDescent="0.3">
      <c r="A100" s="3">
        <v>98</v>
      </c>
      <c r="B100" s="5" t="s">
        <v>98</v>
      </c>
      <c r="C100" s="3" t="s">
        <v>1</v>
      </c>
      <c r="D100" s="7">
        <v>49</v>
      </c>
      <c r="E100" s="157">
        <v>48.577373737373733</v>
      </c>
      <c r="F100" s="154">
        <v>4809160</v>
      </c>
      <c r="G100" s="3" t="s">
        <v>809</v>
      </c>
      <c r="H100" s="1" t="s">
        <v>1421</v>
      </c>
      <c r="I100" s="1">
        <v>9.9</v>
      </c>
    </row>
    <row r="101" spans="1:9" ht="15.75" thickTop="1" x14ac:dyDescent="0.25">
      <c r="A101" s="2">
        <v>99</v>
      </c>
      <c r="B101" s="5" t="s">
        <v>4672</v>
      </c>
      <c r="C101" s="3" t="s">
        <v>1</v>
      </c>
      <c r="D101" s="7">
        <v>100</v>
      </c>
      <c r="E101" s="157">
        <v>31.484642857142859</v>
      </c>
      <c r="F101" s="154">
        <v>4407850</v>
      </c>
      <c r="G101" s="3" t="s">
        <v>4673</v>
      </c>
      <c r="H101" s="1" t="s">
        <v>4674</v>
      </c>
      <c r="I101" s="1">
        <v>14</v>
      </c>
    </row>
    <row r="102" spans="1:9" ht="15.75" thickBot="1" x14ac:dyDescent="0.3">
      <c r="A102" s="3">
        <v>100</v>
      </c>
      <c r="B102" s="5" t="s">
        <v>4675</v>
      </c>
      <c r="C102" s="3" t="s">
        <v>1</v>
      </c>
      <c r="D102" s="7">
        <v>100</v>
      </c>
      <c r="E102" s="157">
        <v>0.97749307479224368</v>
      </c>
      <c r="F102" s="154">
        <v>4234500</v>
      </c>
      <c r="G102" s="3" t="s">
        <v>4676</v>
      </c>
      <c r="H102" s="1" t="s">
        <v>4677</v>
      </c>
      <c r="I102" s="1">
        <v>433.2</v>
      </c>
    </row>
    <row r="103" spans="1:9" ht="15.75" thickTop="1" x14ac:dyDescent="0.25">
      <c r="A103" s="2">
        <v>101</v>
      </c>
      <c r="B103" s="5" t="s">
        <v>99</v>
      </c>
      <c r="C103" s="3" t="s">
        <v>1</v>
      </c>
      <c r="D103" s="7">
        <v>30</v>
      </c>
      <c r="E103" s="157">
        <v>2.8524205873764572E-2</v>
      </c>
      <c r="F103" s="154">
        <v>350686</v>
      </c>
      <c r="G103" s="3" t="s">
        <v>810</v>
      </c>
      <c r="H103" s="1" t="s">
        <v>1422</v>
      </c>
      <c r="I103" s="1">
        <v>1229.433</v>
      </c>
    </row>
    <row r="104" spans="1:9" ht="15.75" thickBot="1" x14ac:dyDescent="0.3">
      <c r="A104" s="3">
        <v>102</v>
      </c>
      <c r="B104" s="5" t="s">
        <v>100</v>
      </c>
      <c r="C104" s="3" t="s">
        <v>1</v>
      </c>
      <c r="D104" s="7">
        <v>49</v>
      </c>
      <c r="E104" s="157">
        <v>29.058181124941107</v>
      </c>
      <c r="F104" s="154">
        <v>14708859</v>
      </c>
      <c r="G104" s="3" t="s">
        <v>811</v>
      </c>
      <c r="H104" s="1" t="s">
        <v>1423</v>
      </c>
      <c r="I104" s="1">
        <v>50.618649999999995</v>
      </c>
    </row>
    <row r="105" spans="1:9" ht="15.75" thickTop="1" x14ac:dyDescent="0.25">
      <c r="A105" s="2">
        <v>103</v>
      </c>
      <c r="B105" s="5" t="s">
        <v>101</v>
      </c>
      <c r="C105" s="3" t="s">
        <v>1</v>
      </c>
      <c r="D105" s="7">
        <v>49</v>
      </c>
      <c r="E105" s="157">
        <v>48.965035074748343</v>
      </c>
      <c r="F105" s="154">
        <v>7490343</v>
      </c>
      <c r="G105" s="3" t="s">
        <v>812</v>
      </c>
      <c r="H105" s="1" t="s">
        <v>1424</v>
      </c>
      <c r="I105" s="1">
        <v>15.297329999999999</v>
      </c>
    </row>
    <row r="106" spans="1:9" ht="15.75" thickBot="1" x14ac:dyDescent="0.3">
      <c r="A106" s="3">
        <v>104</v>
      </c>
      <c r="B106" s="5" t="s">
        <v>102</v>
      </c>
      <c r="C106" s="3" t="s">
        <v>1</v>
      </c>
      <c r="D106" s="7">
        <v>100</v>
      </c>
      <c r="E106" s="157">
        <v>39.417942665535108</v>
      </c>
      <c r="F106" s="154">
        <v>14997727</v>
      </c>
      <c r="G106" s="3" t="s">
        <v>813</v>
      </c>
      <c r="H106" s="1" t="s">
        <v>1425</v>
      </c>
      <c r="I106" s="1">
        <v>38.047969999999999</v>
      </c>
    </row>
    <row r="107" spans="1:9" ht="15.75" thickTop="1" x14ac:dyDescent="0.25">
      <c r="A107" s="2">
        <v>105</v>
      </c>
      <c r="B107" s="5" t="s">
        <v>2012</v>
      </c>
      <c r="C107" s="3" t="s">
        <v>1</v>
      </c>
      <c r="D107" s="7">
        <v>49</v>
      </c>
      <c r="E107" s="157">
        <v>47.386383333333335</v>
      </c>
      <c r="F107" s="154">
        <v>28431830</v>
      </c>
      <c r="G107" s="3" t="s">
        <v>2064</v>
      </c>
      <c r="H107" s="1" t="s">
        <v>2065</v>
      </c>
      <c r="I107" s="1">
        <v>60</v>
      </c>
    </row>
    <row r="108" spans="1:9" ht="15.75" thickBot="1" x14ac:dyDescent="0.3">
      <c r="A108" s="3">
        <v>106</v>
      </c>
      <c r="B108" s="5" t="s">
        <v>2017</v>
      </c>
      <c r="C108" s="3" t="s">
        <v>1</v>
      </c>
      <c r="D108" s="7">
        <v>49</v>
      </c>
      <c r="E108" s="157">
        <v>48.998536398467444</v>
      </c>
      <c r="F108" s="154">
        <v>12788618</v>
      </c>
      <c r="G108" s="3" t="s">
        <v>2077</v>
      </c>
      <c r="H108" s="1" t="s">
        <v>2078</v>
      </c>
      <c r="I108" s="1">
        <v>26.099999999999998</v>
      </c>
    </row>
    <row r="109" spans="1:9" ht="15.75" thickTop="1" x14ac:dyDescent="0.25">
      <c r="A109" s="2">
        <v>107</v>
      </c>
      <c r="B109" s="5" t="s">
        <v>1998</v>
      </c>
      <c r="C109" s="3" t="s">
        <v>1</v>
      </c>
      <c r="D109" s="7">
        <v>49</v>
      </c>
      <c r="E109" s="157">
        <v>45.501046074678555</v>
      </c>
      <c r="F109" s="154">
        <v>258263073</v>
      </c>
      <c r="G109" s="3" t="s">
        <v>2086</v>
      </c>
      <c r="H109" s="1" t="s">
        <v>1999</v>
      </c>
      <c r="I109" s="1">
        <v>567.59809999999993</v>
      </c>
    </row>
    <row r="110" spans="1:9" ht="15.75" thickBot="1" x14ac:dyDescent="0.3">
      <c r="A110" s="3">
        <v>108</v>
      </c>
      <c r="B110" s="5" t="s">
        <v>103</v>
      </c>
      <c r="C110" s="3" t="s">
        <v>1</v>
      </c>
      <c r="D110" s="7">
        <v>49</v>
      </c>
      <c r="E110" s="157">
        <v>46.425207317073166</v>
      </c>
      <c r="F110" s="154">
        <v>19034335</v>
      </c>
      <c r="G110" s="3" t="s">
        <v>814</v>
      </c>
      <c r="H110" s="1" t="s">
        <v>1426</v>
      </c>
      <c r="I110" s="1">
        <v>41</v>
      </c>
    </row>
    <row r="111" spans="1:9" ht="15.75" thickTop="1" x14ac:dyDescent="0.25">
      <c r="A111" s="2">
        <v>109</v>
      </c>
      <c r="B111" s="5" t="s">
        <v>104</v>
      </c>
      <c r="C111" s="3" t="s">
        <v>1</v>
      </c>
      <c r="D111" s="7">
        <v>75</v>
      </c>
      <c r="E111" s="157">
        <v>25.871879363119454</v>
      </c>
      <c r="F111" s="154">
        <v>30926960</v>
      </c>
      <c r="G111" s="3" t="s">
        <v>815</v>
      </c>
      <c r="H111" s="1" t="s">
        <v>1427</v>
      </c>
      <c r="I111" s="1">
        <v>119.5389</v>
      </c>
    </row>
    <row r="112" spans="1:9" ht="15.75" thickBot="1" x14ac:dyDescent="0.3">
      <c r="A112" s="3">
        <v>110</v>
      </c>
      <c r="B112" s="5" t="s">
        <v>105</v>
      </c>
      <c r="C112" s="3" t="s">
        <v>1</v>
      </c>
      <c r="D112" s="7">
        <v>49</v>
      </c>
      <c r="E112" s="157">
        <v>48.907468006075071</v>
      </c>
      <c r="F112" s="154">
        <v>18892950</v>
      </c>
      <c r="G112" s="3" t="s">
        <v>816</v>
      </c>
      <c r="H112" s="1" t="s">
        <v>1428</v>
      </c>
      <c r="I112" s="1">
        <v>38.629989999999999</v>
      </c>
    </row>
    <row r="113" spans="1:9" ht="15.75" thickTop="1" x14ac:dyDescent="0.25">
      <c r="A113" s="2">
        <v>111</v>
      </c>
      <c r="B113" s="5" t="s">
        <v>4531</v>
      </c>
      <c r="C113" s="3" t="s">
        <v>1</v>
      </c>
      <c r="D113" s="7">
        <v>49</v>
      </c>
      <c r="E113" s="157">
        <v>48.98046153846154</v>
      </c>
      <c r="F113" s="154">
        <v>6367460</v>
      </c>
      <c r="G113" s="3" t="s">
        <v>4532</v>
      </c>
      <c r="H113" s="1" t="s">
        <v>4533</v>
      </c>
      <c r="I113" s="1">
        <v>13</v>
      </c>
    </row>
    <row r="114" spans="1:9" ht="15.75" thickBot="1" x14ac:dyDescent="0.3">
      <c r="A114" s="3">
        <v>112</v>
      </c>
      <c r="B114" s="5" t="s">
        <v>106</v>
      </c>
      <c r="C114" s="3" t="s">
        <v>1</v>
      </c>
      <c r="D114" s="7">
        <v>49</v>
      </c>
      <c r="E114" s="157">
        <v>46.629692906455539</v>
      </c>
      <c r="F114" s="154">
        <v>118779910</v>
      </c>
      <c r="G114" s="3" t="s">
        <v>2066</v>
      </c>
      <c r="H114" s="1" t="s">
        <v>1429</v>
      </c>
      <c r="I114" s="1">
        <v>254.7302</v>
      </c>
    </row>
    <row r="115" spans="1:9" ht="15.75" thickTop="1" x14ac:dyDescent="0.25">
      <c r="A115" s="2">
        <v>113</v>
      </c>
      <c r="B115" s="5" t="s">
        <v>107</v>
      </c>
      <c r="C115" s="3" t="s">
        <v>1</v>
      </c>
      <c r="D115" s="7">
        <v>49</v>
      </c>
      <c r="E115" s="157">
        <v>46.361613796549797</v>
      </c>
      <c r="F115" s="154">
        <v>329166438</v>
      </c>
      <c r="G115" s="3" t="s">
        <v>817</v>
      </c>
      <c r="H115" s="1" t="s">
        <v>4659</v>
      </c>
      <c r="I115" s="1">
        <v>709.99779999999998</v>
      </c>
    </row>
    <row r="116" spans="1:9" ht="15.75" thickBot="1" x14ac:dyDescent="0.3">
      <c r="A116" s="3">
        <v>114</v>
      </c>
      <c r="B116" s="5" t="s">
        <v>108</v>
      </c>
      <c r="C116" s="3" t="s">
        <v>1</v>
      </c>
      <c r="D116" s="7">
        <v>49</v>
      </c>
      <c r="E116" s="157">
        <v>42.099465785824975</v>
      </c>
      <c r="F116" s="154">
        <v>20647262</v>
      </c>
      <c r="G116" s="3" t="s">
        <v>818</v>
      </c>
      <c r="H116" s="1" t="s">
        <v>1430</v>
      </c>
      <c r="I116" s="1">
        <v>49.043999999999997</v>
      </c>
    </row>
    <row r="117" spans="1:9" ht="15.75" thickTop="1" x14ac:dyDescent="0.25">
      <c r="A117" s="2">
        <v>115</v>
      </c>
      <c r="B117" s="5" t="s">
        <v>2013</v>
      </c>
      <c r="C117" s="3" t="s">
        <v>1</v>
      </c>
      <c r="D117" s="7">
        <v>49</v>
      </c>
      <c r="E117" s="157">
        <v>48.922879999999999</v>
      </c>
      <c r="F117" s="154">
        <v>24461440</v>
      </c>
      <c r="G117" s="3" t="s">
        <v>2067</v>
      </c>
      <c r="H117" s="1" t="s">
        <v>2068</v>
      </c>
      <c r="I117" s="1">
        <v>50</v>
      </c>
    </row>
    <row r="118" spans="1:9" ht="15.75" thickBot="1" x14ac:dyDescent="0.3">
      <c r="A118" s="3">
        <v>116</v>
      </c>
      <c r="B118" s="5" t="s">
        <v>109</v>
      </c>
      <c r="C118" s="3" t="s">
        <v>1</v>
      </c>
      <c r="D118" s="7">
        <v>49</v>
      </c>
      <c r="E118" s="157">
        <v>0</v>
      </c>
      <c r="F118" s="154">
        <v>0</v>
      </c>
      <c r="G118" s="3" t="s">
        <v>819</v>
      </c>
      <c r="H118" s="1" t="s">
        <v>1431</v>
      </c>
      <c r="I118" s="1">
        <v>678.27629999999999</v>
      </c>
    </row>
    <row r="119" spans="1:9" ht="15.75" thickTop="1" x14ac:dyDescent="0.25">
      <c r="A119" s="2">
        <v>117</v>
      </c>
      <c r="B119" s="5" t="s">
        <v>4296</v>
      </c>
      <c r="C119" s="3" t="s">
        <v>1</v>
      </c>
      <c r="D119" s="7">
        <v>49</v>
      </c>
      <c r="E119" s="157">
        <v>0.95123698766513154</v>
      </c>
      <c r="F119" s="154">
        <v>751304</v>
      </c>
      <c r="G119" s="3" t="s">
        <v>4297</v>
      </c>
      <c r="H119" s="1" t="s">
        <v>4298</v>
      </c>
      <c r="I119" s="1">
        <v>78.98178999999999</v>
      </c>
    </row>
    <row r="120" spans="1:9" ht="15.75" thickBot="1" x14ac:dyDescent="0.3">
      <c r="A120" s="3">
        <v>118</v>
      </c>
      <c r="B120" s="5" t="s">
        <v>2014</v>
      </c>
      <c r="C120" s="3" t="s">
        <v>1</v>
      </c>
      <c r="D120" s="7">
        <v>100</v>
      </c>
      <c r="E120" s="157">
        <v>77.8308390890152</v>
      </c>
      <c r="F120" s="154">
        <v>93586525</v>
      </c>
      <c r="G120" s="3" t="s">
        <v>2069</v>
      </c>
      <c r="H120" s="1" t="s">
        <v>2070</v>
      </c>
      <c r="I120" s="1">
        <v>120.2435</v>
      </c>
    </row>
    <row r="121" spans="1:9" ht="15.75" thickTop="1" x14ac:dyDescent="0.25">
      <c r="A121" s="2">
        <v>119</v>
      </c>
      <c r="B121" s="5" t="s">
        <v>4678</v>
      </c>
      <c r="C121" s="3" t="s">
        <v>1</v>
      </c>
      <c r="D121" s="7">
        <v>49</v>
      </c>
      <c r="E121" s="157" t="e">
        <v>#VALUE!</v>
      </c>
      <c r="F121" s="154">
        <v>8086078</v>
      </c>
      <c r="G121" s="3" t="s">
        <v>4679</v>
      </c>
      <c r="H121" s="1" t="s">
        <v>4680</v>
      </c>
      <c r="I121" s="1" t="s">
        <v>4501</v>
      </c>
    </row>
    <row r="122" spans="1:9" ht="15.75" thickBot="1" x14ac:dyDescent="0.3">
      <c r="A122" s="3">
        <v>120</v>
      </c>
      <c r="B122" s="5" t="s">
        <v>4681</v>
      </c>
      <c r="C122" s="3" t="s">
        <v>1</v>
      </c>
      <c r="D122" s="7">
        <v>49</v>
      </c>
      <c r="E122" s="157">
        <v>49.000000000000007</v>
      </c>
      <c r="F122" s="154">
        <v>6762000</v>
      </c>
      <c r="G122" s="3" t="s">
        <v>4682</v>
      </c>
      <c r="H122" s="1" t="s">
        <v>4683</v>
      </c>
      <c r="I122" s="1">
        <v>13.799999999999999</v>
      </c>
    </row>
    <row r="123" spans="1:9" ht="15.75" thickTop="1" x14ac:dyDescent="0.25">
      <c r="A123" s="2">
        <v>121</v>
      </c>
      <c r="B123" s="5" t="s">
        <v>110</v>
      </c>
      <c r="C123" s="3" t="s">
        <v>1</v>
      </c>
      <c r="D123" s="7">
        <v>49</v>
      </c>
      <c r="E123" s="157">
        <v>45.347533216646205</v>
      </c>
      <c r="F123" s="154">
        <v>867929112</v>
      </c>
      <c r="G123" s="3" t="s">
        <v>820</v>
      </c>
      <c r="H123" s="1" t="s">
        <v>1432</v>
      </c>
      <c r="I123" s="1">
        <v>1913.9499999999998</v>
      </c>
    </row>
    <row r="124" spans="1:9" ht="15.75" thickBot="1" x14ac:dyDescent="0.3">
      <c r="A124" s="3">
        <v>122</v>
      </c>
      <c r="B124" s="5" t="s">
        <v>111</v>
      </c>
      <c r="C124" s="3" t="s">
        <v>1</v>
      </c>
      <c r="D124" s="7">
        <v>49</v>
      </c>
      <c r="E124" s="157">
        <v>28.256050924624081</v>
      </c>
      <c r="F124" s="154">
        <v>4793105</v>
      </c>
      <c r="G124" s="3" t="s">
        <v>821</v>
      </c>
      <c r="H124" s="1" t="s">
        <v>1433</v>
      </c>
      <c r="I124" s="1">
        <v>16.96311</v>
      </c>
    </row>
    <row r="125" spans="1:9" ht="15.75" thickTop="1" x14ac:dyDescent="0.25">
      <c r="A125" s="2">
        <v>123</v>
      </c>
      <c r="B125" s="5" t="s">
        <v>2677</v>
      </c>
      <c r="C125" s="3" t="s">
        <v>1</v>
      </c>
      <c r="D125" s="7">
        <v>49</v>
      </c>
      <c r="E125" s="157">
        <v>33.00373174068703</v>
      </c>
      <c r="F125" s="154">
        <v>161138740</v>
      </c>
      <c r="G125" s="3" t="s">
        <v>2678</v>
      </c>
      <c r="H125" s="1" t="s">
        <v>2679</v>
      </c>
      <c r="I125" s="1">
        <v>488.24399999999997</v>
      </c>
    </row>
    <row r="126" spans="1:9" ht="15.75" thickBot="1" x14ac:dyDescent="0.3">
      <c r="A126" s="3">
        <v>124</v>
      </c>
      <c r="B126" s="5" t="s">
        <v>112</v>
      </c>
      <c r="C126" s="3" t="s">
        <v>1</v>
      </c>
      <c r="D126" s="7">
        <v>49</v>
      </c>
      <c r="E126" s="157">
        <v>45.523724999999999</v>
      </c>
      <c r="F126" s="154">
        <v>10925694</v>
      </c>
      <c r="G126" s="3" t="s">
        <v>822</v>
      </c>
      <c r="H126" s="1" t="s">
        <v>1434</v>
      </c>
      <c r="I126" s="1">
        <v>24</v>
      </c>
    </row>
    <row r="127" spans="1:9" ht="15.75" thickTop="1" x14ac:dyDescent="0.25">
      <c r="A127" s="2">
        <v>125</v>
      </c>
      <c r="B127" s="5" t="s">
        <v>2671</v>
      </c>
      <c r="C127" s="3" t="s">
        <v>1</v>
      </c>
      <c r="D127" s="7">
        <v>49</v>
      </c>
      <c r="E127" s="157">
        <v>13.007787467562437</v>
      </c>
      <c r="F127" s="154">
        <v>26521799</v>
      </c>
      <c r="G127" s="3" t="s">
        <v>2672</v>
      </c>
      <c r="H127" s="1" t="s">
        <v>2673</v>
      </c>
      <c r="I127" s="1">
        <v>203.89169999999999</v>
      </c>
    </row>
    <row r="128" spans="1:9" ht="15.75" thickBot="1" x14ac:dyDescent="0.3">
      <c r="A128" s="3">
        <v>126</v>
      </c>
      <c r="B128" s="5" t="s">
        <v>113</v>
      </c>
      <c r="C128" s="3" t="s">
        <v>1</v>
      </c>
      <c r="D128" s="7">
        <v>49</v>
      </c>
      <c r="E128" s="157">
        <v>35.618654898840099</v>
      </c>
      <c r="F128" s="154">
        <v>6351401</v>
      </c>
      <c r="G128" s="3" t="s">
        <v>823</v>
      </c>
      <c r="H128" s="1" t="s">
        <v>1435</v>
      </c>
      <c r="I128" s="1">
        <v>17.831669999999999</v>
      </c>
    </row>
    <row r="129" spans="1:9" ht="15.75" thickTop="1" x14ac:dyDescent="0.25">
      <c r="A129" s="2">
        <v>127</v>
      </c>
      <c r="B129" s="5" t="s">
        <v>114</v>
      </c>
      <c r="C129" s="3" t="s">
        <v>1</v>
      </c>
      <c r="D129" s="7">
        <v>49</v>
      </c>
      <c r="E129" s="157">
        <v>2.3574976846004885E-5</v>
      </c>
      <c r="F129" s="154">
        <v>70</v>
      </c>
      <c r="G129" s="3" t="s">
        <v>824</v>
      </c>
      <c r="H129" s="1" t="s">
        <v>1436</v>
      </c>
      <c r="I129" s="1">
        <v>296.92500000000001</v>
      </c>
    </row>
    <row r="130" spans="1:9" ht="15.75" thickBot="1" x14ac:dyDescent="0.3">
      <c r="A130" s="3">
        <v>128</v>
      </c>
      <c r="B130" s="5" t="s">
        <v>115</v>
      </c>
      <c r="C130" s="3" t="s">
        <v>1</v>
      </c>
      <c r="D130" s="7">
        <v>49</v>
      </c>
      <c r="E130" s="157">
        <v>36.307600000000001</v>
      </c>
      <c r="F130" s="154">
        <v>10892280</v>
      </c>
      <c r="G130" s="3" t="s">
        <v>825</v>
      </c>
      <c r="H130" s="1" t="s">
        <v>1437</v>
      </c>
      <c r="I130" s="1">
        <v>30</v>
      </c>
    </row>
    <row r="131" spans="1:9" ht="15.75" thickTop="1" x14ac:dyDescent="0.25">
      <c r="A131" s="2">
        <v>129</v>
      </c>
      <c r="B131" s="5" t="s">
        <v>116</v>
      </c>
      <c r="C131" s="3" t="s">
        <v>1</v>
      </c>
      <c r="D131" s="7">
        <v>49</v>
      </c>
      <c r="E131" s="157">
        <v>51.303428280773147</v>
      </c>
      <c r="F131" s="154">
        <v>5043127</v>
      </c>
      <c r="G131" s="3" t="s">
        <v>826</v>
      </c>
      <c r="H131" s="1" t="s">
        <v>1438</v>
      </c>
      <c r="I131" s="1">
        <v>9.83</v>
      </c>
    </row>
    <row r="132" spans="1:9" ht="15.75" thickBot="1" x14ac:dyDescent="0.3">
      <c r="A132" s="3">
        <v>130</v>
      </c>
      <c r="B132" s="5" t="s">
        <v>117</v>
      </c>
      <c r="C132" s="3" t="s">
        <v>1</v>
      </c>
      <c r="D132" s="7">
        <v>100</v>
      </c>
      <c r="E132" s="157">
        <v>99.679684000000009</v>
      </c>
      <c r="F132" s="154">
        <v>249199210</v>
      </c>
      <c r="G132" s="3" t="s">
        <v>1997</v>
      </c>
      <c r="H132" s="1" t="s">
        <v>1439</v>
      </c>
      <c r="I132" s="1">
        <v>250</v>
      </c>
    </row>
    <row r="133" spans="1:9" ht="15.75" thickTop="1" x14ac:dyDescent="0.25">
      <c r="A133" s="2">
        <v>131</v>
      </c>
      <c r="B133" s="5" t="s">
        <v>118</v>
      </c>
      <c r="C133" s="3" t="s">
        <v>1</v>
      </c>
      <c r="D133" s="7">
        <v>42.58</v>
      </c>
      <c r="E133" s="157">
        <v>40.10124074926518</v>
      </c>
      <c r="F133" s="154">
        <v>371898626</v>
      </c>
      <c r="G133" s="3" t="s">
        <v>717</v>
      </c>
      <c r="H133" s="1" t="s">
        <v>1440</v>
      </c>
      <c r="I133" s="1">
        <v>927.39929999999993</v>
      </c>
    </row>
    <row r="134" spans="1:9" ht="15.75" thickBot="1" x14ac:dyDescent="0.3">
      <c r="A134" s="3">
        <v>132</v>
      </c>
      <c r="B134" s="5" t="s">
        <v>119</v>
      </c>
      <c r="C134" s="3" t="s">
        <v>1</v>
      </c>
      <c r="D134" s="7">
        <v>49</v>
      </c>
      <c r="E134" s="157">
        <v>30.748158565599869</v>
      </c>
      <c r="F134" s="154">
        <v>14823595</v>
      </c>
      <c r="G134" s="3" t="s">
        <v>827</v>
      </c>
      <c r="H134" s="1" t="s">
        <v>1441</v>
      </c>
      <c r="I134" s="1">
        <v>48.209699999999998</v>
      </c>
    </row>
    <row r="135" spans="1:9" ht="15.75" thickTop="1" x14ac:dyDescent="0.25">
      <c r="A135" s="2">
        <v>133</v>
      </c>
      <c r="B135" s="5" t="s">
        <v>120</v>
      </c>
      <c r="C135" s="3" t="s">
        <v>1</v>
      </c>
      <c r="D135" s="7">
        <v>49</v>
      </c>
      <c r="E135" s="157">
        <v>48.078785742281156</v>
      </c>
      <c r="F135" s="154">
        <v>87831672</v>
      </c>
      <c r="G135" s="3" t="s">
        <v>828</v>
      </c>
      <c r="H135" s="1" t="s">
        <v>1442</v>
      </c>
      <c r="I135" s="1">
        <v>182.68279999999999</v>
      </c>
    </row>
    <row r="136" spans="1:9" ht="15.75" thickBot="1" x14ac:dyDescent="0.3">
      <c r="A136" s="3">
        <v>134</v>
      </c>
      <c r="B136" s="5" t="s">
        <v>4418</v>
      </c>
      <c r="C136" s="3" t="s">
        <v>1</v>
      </c>
      <c r="D136" s="7">
        <v>49</v>
      </c>
      <c r="E136" s="157">
        <v>35.189638508312406</v>
      </c>
      <c r="F136" s="154">
        <v>70377975</v>
      </c>
      <c r="G136" s="3" t="s">
        <v>4419</v>
      </c>
      <c r="H136" s="1" t="s">
        <v>4420</v>
      </c>
      <c r="I136" s="1">
        <v>199.99629999999999</v>
      </c>
    </row>
    <row r="137" spans="1:9" ht="15.75" thickTop="1" x14ac:dyDescent="0.25">
      <c r="A137" s="2">
        <v>135</v>
      </c>
      <c r="B137" s="5" t="s">
        <v>1990</v>
      </c>
      <c r="C137" s="3" t="s">
        <v>1</v>
      </c>
      <c r="D137" s="7">
        <v>49</v>
      </c>
      <c r="E137" s="157">
        <v>46.638038618168096</v>
      </c>
      <c r="F137" s="154">
        <v>27404227</v>
      </c>
      <c r="G137" s="3" t="s">
        <v>4231</v>
      </c>
      <c r="H137" s="1" t="s">
        <v>1991</v>
      </c>
      <c r="I137" s="1">
        <v>58.759389999999996</v>
      </c>
    </row>
    <row r="138" spans="1:9" ht="15.75" thickBot="1" x14ac:dyDescent="0.3">
      <c r="A138" s="3">
        <v>136</v>
      </c>
      <c r="B138" s="5" t="s">
        <v>121</v>
      </c>
      <c r="C138" s="3" t="s">
        <v>1</v>
      </c>
      <c r="D138" s="7">
        <v>49</v>
      </c>
      <c r="E138" s="157">
        <v>42.038003538776472</v>
      </c>
      <c r="F138" s="154">
        <v>23318964</v>
      </c>
      <c r="G138" s="3" t="s">
        <v>829</v>
      </c>
      <c r="H138" s="1" t="s">
        <v>1443</v>
      </c>
      <c r="I138" s="1">
        <v>55.471149999999994</v>
      </c>
    </row>
    <row r="139" spans="1:9" ht="15.75" thickTop="1" x14ac:dyDescent="0.25">
      <c r="A139" s="2">
        <v>137</v>
      </c>
      <c r="B139" s="5" t="s">
        <v>122</v>
      </c>
      <c r="C139" s="3" t="s">
        <v>1</v>
      </c>
      <c r="D139" s="7">
        <v>49</v>
      </c>
      <c r="E139" s="157">
        <v>48.768583356109168</v>
      </c>
      <c r="F139" s="154">
        <v>49427008</v>
      </c>
      <c r="G139" s="3" t="s">
        <v>830</v>
      </c>
      <c r="H139" s="1" t="s">
        <v>1444</v>
      </c>
      <c r="I139" s="1">
        <v>101.3501</v>
      </c>
    </row>
    <row r="140" spans="1:9" ht="15.75" thickBot="1" x14ac:dyDescent="0.3">
      <c r="A140" s="3">
        <v>138</v>
      </c>
      <c r="B140" s="5" t="s">
        <v>123</v>
      </c>
      <c r="C140" s="3" t="s">
        <v>1</v>
      </c>
      <c r="D140" s="7">
        <v>49</v>
      </c>
      <c r="E140" s="157">
        <v>30.001179487179485</v>
      </c>
      <c r="F140" s="154">
        <v>2340092</v>
      </c>
      <c r="G140" s="3" t="s">
        <v>831</v>
      </c>
      <c r="H140" s="1" t="s">
        <v>1445</v>
      </c>
      <c r="I140" s="1">
        <v>7.8</v>
      </c>
    </row>
    <row r="141" spans="1:9" ht="15.75" thickTop="1" x14ac:dyDescent="0.25">
      <c r="A141" s="2">
        <v>139</v>
      </c>
      <c r="B141" s="5" t="s">
        <v>124</v>
      </c>
      <c r="C141" s="3" t="s">
        <v>1</v>
      </c>
      <c r="D141" s="7">
        <v>49</v>
      </c>
      <c r="E141" s="157">
        <v>39.588641176636088</v>
      </c>
      <c r="F141" s="154">
        <v>14493453</v>
      </c>
      <c r="G141" s="3" t="s">
        <v>832</v>
      </c>
      <c r="H141" s="1" t="s">
        <v>1446</v>
      </c>
      <c r="I141" s="1">
        <v>36.610129999999998</v>
      </c>
    </row>
    <row r="142" spans="1:9" ht="15.75" thickBot="1" x14ac:dyDescent="0.3">
      <c r="A142" s="3">
        <v>140</v>
      </c>
      <c r="B142" s="5" t="s">
        <v>125</v>
      </c>
      <c r="C142" s="3" t="s">
        <v>1</v>
      </c>
      <c r="D142" s="7">
        <v>49</v>
      </c>
      <c r="E142" s="157">
        <v>26.048135054665856</v>
      </c>
      <c r="F142" s="154">
        <v>60138736</v>
      </c>
      <c r="G142" s="3" t="s">
        <v>2071</v>
      </c>
      <c r="H142" s="1" t="s">
        <v>1447</v>
      </c>
      <c r="I142" s="1">
        <v>230.87539999999998</v>
      </c>
    </row>
    <row r="143" spans="1:9" ht="15.75" thickTop="1" x14ac:dyDescent="0.25">
      <c r="A143" s="2">
        <v>141</v>
      </c>
      <c r="B143" s="5" t="s">
        <v>1986</v>
      </c>
      <c r="C143" s="3" t="s">
        <v>1</v>
      </c>
      <c r="D143" s="7">
        <v>49</v>
      </c>
      <c r="E143" s="157">
        <v>48.872481481481486</v>
      </c>
      <c r="F143" s="154">
        <v>13195570</v>
      </c>
      <c r="G143" s="3" t="s">
        <v>1987</v>
      </c>
      <c r="H143" s="1" t="s">
        <v>1988</v>
      </c>
      <c r="I143" s="1">
        <v>27</v>
      </c>
    </row>
    <row r="144" spans="1:9" ht="15.75" thickBot="1" x14ac:dyDescent="0.3">
      <c r="A144" s="3">
        <v>142</v>
      </c>
      <c r="B144" s="5" t="s">
        <v>126</v>
      </c>
      <c r="C144" s="3" t="s">
        <v>1</v>
      </c>
      <c r="D144" s="7">
        <v>100</v>
      </c>
      <c r="E144" s="157">
        <v>42.546996525879813</v>
      </c>
      <c r="F144" s="154">
        <v>129987967</v>
      </c>
      <c r="G144" s="3" t="s">
        <v>833</v>
      </c>
      <c r="H144" s="1" t="s">
        <v>1448</v>
      </c>
      <c r="I144" s="1">
        <v>305.51619999999997</v>
      </c>
    </row>
    <row r="145" spans="1:9" ht="15.75" thickTop="1" x14ac:dyDescent="0.25">
      <c r="A145" s="2">
        <v>143</v>
      </c>
      <c r="B145" s="5" t="s">
        <v>4171</v>
      </c>
      <c r="C145" s="3" t="s">
        <v>1</v>
      </c>
      <c r="D145" s="7">
        <v>30</v>
      </c>
      <c r="E145" s="157">
        <v>6.2636327754603007</v>
      </c>
      <c r="F145" s="154">
        <v>61446225</v>
      </c>
      <c r="G145" s="3" t="s">
        <v>4173</v>
      </c>
      <c r="H145" s="1" t="s">
        <v>4174</v>
      </c>
      <c r="I145" s="1">
        <v>980.99979999999994</v>
      </c>
    </row>
    <row r="146" spans="1:9" ht="15.75" thickBot="1" x14ac:dyDescent="0.3">
      <c r="A146" s="3">
        <v>144</v>
      </c>
      <c r="B146" s="5" t="s">
        <v>127</v>
      </c>
      <c r="C146" s="3" t="s">
        <v>1</v>
      </c>
      <c r="D146" s="7">
        <v>49</v>
      </c>
      <c r="E146" s="157">
        <v>32.945753898971418</v>
      </c>
      <c r="F146" s="154">
        <v>19083370</v>
      </c>
      <c r="G146" s="3" t="s">
        <v>834</v>
      </c>
      <c r="H146" s="1" t="s">
        <v>1449</v>
      </c>
      <c r="I146" s="1">
        <v>57.923609999999996</v>
      </c>
    </row>
    <row r="147" spans="1:9" ht="15.75" thickTop="1" x14ac:dyDescent="0.25">
      <c r="A147" s="2">
        <v>145</v>
      </c>
      <c r="B147" s="5" t="s">
        <v>128</v>
      </c>
      <c r="C147" s="3" t="s">
        <v>1</v>
      </c>
      <c r="D147" s="7">
        <v>49</v>
      </c>
      <c r="E147" s="157">
        <v>32.099476858996354</v>
      </c>
      <c r="F147" s="154">
        <v>38085612</v>
      </c>
      <c r="G147" s="3" t="s">
        <v>835</v>
      </c>
      <c r="H147" s="1" t="s">
        <v>1450</v>
      </c>
      <c r="I147" s="1">
        <v>118.64869999999999</v>
      </c>
    </row>
    <row r="148" spans="1:9" ht="15.75" thickBot="1" x14ac:dyDescent="0.3">
      <c r="A148" s="3">
        <v>146</v>
      </c>
      <c r="B148" s="5" t="s">
        <v>129</v>
      </c>
      <c r="C148" s="3" t="s">
        <v>1</v>
      </c>
      <c r="D148" s="7">
        <v>49</v>
      </c>
      <c r="E148" s="157">
        <v>48.5911450961204</v>
      </c>
      <c r="F148" s="154">
        <v>121353518</v>
      </c>
      <c r="G148" s="3" t="s">
        <v>836</v>
      </c>
      <c r="H148" s="1" t="s">
        <v>1451</v>
      </c>
      <c r="I148" s="1">
        <v>249.74409999999997</v>
      </c>
    </row>
    <row r="149" spans="1:9" ht="15.75" thickTop="1" x14ac:dyDescent="0.25">
      <c r="A149" s="2">
        <v>147</v>
      </c>
      <c r="B149" s="5" t="s">
        <v>2026</v>
      </c>
      <c r="C149" s="3" t="s">
        <v>1</v>
      </c>
      <c r="D149" s="7">
        <v>46.38</v>
      </c>
      <c r="E149" s="157">
        <v>43.076033850442549</v>
      </c>
      <c r="F149" s="154">
        <v>152175394</v>
      </c>
      <c r="G149" s="3" t="s">
        <v>2095</v>
      </c>
      <c r="H149" s="1" t="s">
        <v>2096</v>
      </c>
      <c r="I149" s="1">
        <v>353.27159999999998</v>
      </c>
    </row>
    <row r="150" spans="1:9" ht="15.75" thickBot="1" x14ac:dyDescent="0.3">
      <c r="A150" s="3">
        <v>148</v>
      </c>
      <c r="B150" s="5" t="s">
        <v>4329</v>
      </c>
      <c r="C150" s="3" t="s">
        <v>1</v>
      </c>
      <c r="D150" s="7">
        <v>100</v>
      </c>
      <c r="E150" s="157">
        <v>84.09898183868404</v>
      </c>
      <c r="F150" s="154">
        <v>13245556</v>
      </c>
      <c r="G150" s="3" t="s">
        <v>4330</v>
      </c>
      <c r="H150" s="1" t="s">
        <v>4331</v>
      </c>
      <c r="I150" s="1">
        <v>15.74996</v>
      </c>
    </row>
    <row r="151" spans="1:9" ht="15.75" thickTop="1" x14ac:dyDescent="0.25">
      <c r="A151" s="2">
        <v>149</v>
      </c>
      <c r="B151" s="5" t="s">
        <v>131</v>
      </c>
      <c r="C151" s="3" t="s">
        <v>1</v>
      </c>
      <c r="D151" s="7">
        <v>49</v>
      </c>
      <c r="E151" s="157">
        <v>46.581904761904767</v>
      </c>
      <c r="F151" s="154">
        <v>9782200</v>
      </c>
      <c r="G151" s="3" t="s">
        <v>2073</v>
      </c>
      <c r="H151" s="1" t="s">
        <v>1453</v>
      </c>
      <c r="I151" s="1">
        <v>21</v>
      </c>
    </row>
    <row r="152" spans="1:9" ht="15.75" thickBot="1" x14ac:dyDescent="0.3">
      <c r="A152" s="3">
        <v>150</v>
      </c>
      <c r="B152" s="5" t="s">
        <v>132</v>
      </c>
      <c r="C152" s="3" t="s">
        <v>1</v>
      </c>
      <c r="D152" s="7">
        <v>49</v>
      </c>
      <c r="E152" s="157">
        <v>48.572294899481676</v>
      </c>
      <c r="F152" s="154">
        <v>538450118</v>
      </c>
      <c r="G152" s="3" t="s">
        <v>838</v>
      </c>
      <c r="H152" s="1" t="s">
        <v>4241</v>
      </c>
      <c r="I152" s="1">
        <v>1108.5539999999999</v>
      </c>
    </row>
    <row r="153" spans="1:9" ht="15.75" thickTop="1" x14ac:dyDescent="0.25">
      <c r="A153" s="2">
        <v>151</v>
      </c>
      <c r="B153" s="5" t="s">
        <v>133</v>
      </c>
      <c r="C153" s="3" t="s">
        <v>1</v>
      </c>
      <c r="D153" s="7">
        <v>49</v>
      </c>
      <c r="E153" s="157">
        <v>48.977678554687351</v>
      </c>
      <c r="F153" s="154">
        <v>3918180</v>
      </c>
      <c r="G153" s="3" t="s">
        <v>839</v>
      </c>
      <c r="H153" s="1" t="s">
        <v>4242</v>
      </c>
      <c r="I153" s="1">
        <v>7.99993</v>
      </c>
    </row>
    <row r="154" spans="1:9" ht="15.75" thickBot="1" x14ac:dyDescent="0.3">
      <c r="A154" s="3">
        <v>152</v>
      </c>
      <c r="B154" s="5" t="s">
        <v>134</v>
      </c>
      <c r="C154" s="3" t="s">
        <v>1</v>
      </c>
      <c r="D154" s="7">
        <v>49</v>
      </c>
      <c r="E154" s="157">
        <v>11.331727038101839</v>
      </c>
      <c r="F154" s="154">
        <v>312877369</v>
      </c>
      <c r="G154" s="3" t="s">
        <v>840</v>
      </c>
      <c r="H154" s="1" t="s">
        <v>1454</v>
      </c>
      <c r="I154" s="1">
        <v>2761.0740000000001</v>
      </c>
    </row>
    <row r="155" spans="1:9" ht="15.75" thickTop="1" x14ac:dyDescent="0.25">
      <c r="A155" s="2">
        <v>153</v>
      </c>
      <c r="B155" s="5" t="s">
        <v>135</v>
      </c>
      <c r="C155" s="3" t="s">
        <v>1</v>
      </c>
      <c r="D155" s="7">
        <v>49</v>
      </c>
      <c r="E155" s="157">
        <v>45.18429191985804</v>
      </c>
      <c r="F155" s="154">
        <v>215348019</v>
      </c>
      <c r="G155" s="3" t="s">
        <v>841</v>
      </c>
      <c r="H155" s="1" t="s">
        <v>1455</v>
      </c>
      <c r="I155" s="1">
        <v>476.59929999999997</v>
      </c>
    </row>
    <row r="156" spans="1:9" ht="15.75" thickBot="1" x14ac:dyDescent="0.3">
      <c r="A156" s="3">
        <v>154</v>
      </c>
      <c r="B156" s="5" t="s">
        <v>136</v>
      </c>
      <c r="C156" s="3" t="s">
        <v>1</v>
      </c>
      <c r="D156" s="7">
        <v>49</v>
      </c>
      <c r="E156" s="157">
        <v>45.170227585873569</v>
      </c>
      <c r="F156" s="154">
        <v>13644399</v>
      </c>
      <c r="G156" s="3" t="s">
        <v>842</v>
      </c>
      <c r="H156" s="1" t="s">
        <v>1456</v>
      </c>
      <c r="I156" s="1">
        <v>30.206619999999997</v>
      </c>
    </row>
    <row r="157" spans="1:9" ht="15.75" thickTop="1" x14ac:dyDescent="0.25">
      <c r="A157" s="2">
        <v>155</v>
      </c>
      <c r="B157" s="5" t="s">
        <v>137</v>
      </c>
      <c r="C157" s="3" t="s">
        <v>1</v>
      </c>
      <c r="D157" s="7">
        <v>49</v>
      </c>
      <c r="E157" s="157">
        <v>31.740700424078433</v>
      </c>
      <c r="F157" s="154">
        <v>134334135</v>
      </c>
      <c r="G157" s="3" t="s">
        <v>843</v>
      </c>
      <c r="H157" s="1" t="s">
        <v>1457</v>
      </c>
      <c r="I157" s="1">
        <v>423.22359999999998</v>
      </c>
    </row>
    <row r="158" spans="1:9" ht="15.75" thickBot="1" x14ac:dyDescent="0.3">
      <c r="A158" s="3">
        <v>156</v>
      </c>
      <c r="B158" s="5" t="s">
        <v>138</v>
      </c>
      <c r="C158" s="3" t="s">
        <v>1</v>
      </c>
      <c r="D158" s="7">
        <v>49</v>
      </c>
      <c r="E158" s="157">
        <v>42.657669052861557</v>
      </c>
      <c r="F158" s="154">
        <v>162756881</v>
      </c>
      <c r="G158" s="3" t="s">
        <v>844</v>
      </c>
      <c r="H158" s="1" t="s">
        <v>1458</v>
      </c>
      <c r="I158" s="1">
        <v>381.5419</v>
      </c>
    </row>
    <row r="159" spans="1:9" ht="15.75" thickTop="1" x14ac:dyDescent="0.25">
      <c r="A159" s="2">
        <v>157</v>
      </c>
      <c r="B159" s="5" t="s">
        <v>139</v>
      </c>
      <c r="C159" s="3" t="s">
        <v>1</v>
      </c>
      <c r="D159" s="7">
        <v>49</v>
      </c>
      <c r="E159" s="157">
        <v>32.308843570134513</v>
      </c>
      <c r="F159" s="154">
        <v>8060798</v>
      </c>
      <c r="G159" s="3" t="s">
        <v>845</v>
      </c>
      <c r="H159" s="1" t="s">
        <v>1459</v>
      </c>
      <c r="I159" s="1">
        <v>24.949199999999998</v>
      </c>
    </row>
    <row r="160" spans="1:9" ht="15.75" thickBot="1" x14ac:dyDescent="0.3">
      <c r="A160" s="3">
        <v>158</v>
      </c>
      <c r="B160" s="5" t="s">
        <v>4684</v>
      </c>
      <c r="C160" s="3" t="s">
        <v>1</v>
      </c>
      <c r="D160" s="7">
        <v>49</v>
      </c>
      <c r="E160" s="157">
        <v>45.605183197014604</v>
      </c>
      <c r="F160" s="154">
        <v>15078086</v>
      </c>
      <c r="G160" s="3" t="s">
        <v>4685</v>
      </c>
      <c r="H160" s="1" t="s">
        <v>4686</v>
      </c>
      <c r="I160" s="1">
        <v>33.062219999999996</v>
      </c>
    </row>
    <row r="161" spans="1:9" ht="15.75" thickTop="1" x14ac:dyDescent="0.25">
      <c r="A161" s="2">
        <v>159</v>
      </c>
      <c r="B161" s="5" t="s">
        <v>140</v>
      </c>
      <c r="C161" s="3" t="s">
        <v>1</v>
      </c>
      <c r="D161" s="7">
        <v>49</v>
      </c>
      <c r="E161" s="157">
        <v>2.1520916666666667</v>
      </c>
      <c r="F161" s="154">
        <v>258251</v>
      </c>
      <c r="G161" s="3" t="s">
        <v>846</v>
      </c>
      <c r="H161" s="1" t="s">
        <v>1460</v>
      </c>
      <c r="I161" s="1">
        <v>12</v>
      </c>
    </row>
    <row r="162" spans="1:9" ht="15.75" thickBot="1" x14ac:dyDescent="0.3">
      <c r="A162" s="3">
        <v>160</v>
      </c>
      <c r="B162" s="5" t="s">
        <v>2016</v>
      </c>
      <c r="C162" s="3" t="s">
        <v>1</v>
      </c>
      <c r="D162" s="7">
        <v>49</v>
      </c>
      <c r="E162" s="157">
        <v>47.811300000000003</v>
      </c>
      <c r="F162" s="154">
        <v>9562260</v>
      </c>
      <c r="G162" s="3" t="s">
        <v>2074</v>
      </c>
      <c r="H162" s="1" t="s">
        <v>2075</v>
      </c>
      <c r="I162" s="1">
        <v>20</v>
      </c>
    </row>
    <row r="163" spans="1:9" ht="15.75" thickTop="1" x14ac:dyDescent="0.25">
      <c r="A163" s="2">
        <v>161</v>
      </c>
      <c r="B163" s="5" t="s">
        <v>141</v>
      </c>
      <c r="C163" s="3" t="s">
        <v>1</v>
      </c>
      <c r="D163" s="7">
        <v>49</v>
      </c>
      <c r="E163" s="157">
        <v>34.742269536019535</v>
      </c>
      <c r="F163" s="154">
        <v>4552627</v>
      </c>
      <c r="G163" s="3" t="s">
        <v>847</v>
      </c>
      <c r="H163" s="1" t="s">
        <v>1461</v>
      </c>
      <c r="I163" s="1">
        <v>13.103999999999999</v>
      </c>
    </row>
    <row r="164" spans="1:9" ht="15.75" thickBot="1" x14ac:dyDescent="0.3">
      <c r="A164" s="3">
        <v>162</v>
      </c>
      <c r="B164" s="5" t="s">
        <v>142</v>
      </c>
      <c r="C164" s="3" t="s">
        <v>1</v>
      </c>
      <c r="D164" s="7">
        <v>49</v>
      </c>
      <c r="E164" s="157">
        <v>45.317700000000002</v>
      </c>
      <c r="F164" s="154">
        <v>4531770</v>
      </c>
      <c r="G164" s="3" t="s">
        <v>848</v>
      </c>
      <c r="H164" s="1" t="s">
        <v>1462</v>
      </c>
      <c r="I164" s="1">
        <v>10</v>
      </c>
    </row>
    <row r="165" spans="1:9" ht="15.75" thickTop="1" x14ac:dyDescent="0.25">
      <c r="A165" s="2">
        <v>163</v>
      </c>
      <c r="B165" s="5" t="s">
        <v>143</v>
      </c>
      <c r="C165" s="3" t="s">
        <v>1</v>
      </c>
      <c r="D165" s="7">
        <v>49</v>
      </c>
      <c r="E165" s="157">
        <v>43.689992139952849</v>
      </c>
      <c r="F165" s="154">
        <v>4368973</v>
      </c>
      <c r="G165" s="3" t="s">
        <v>849</v>
      </c>
      <c r="H165" s="1" t="s">
        <v>1463</v>
      </c>
      <c r="I165" s="1">
        <v>9.9999399999999987</v>
      </c>
    </row>
    <row r="166" spans="1:9" ht="15.75" thickBot="1" x14ac:dyDescent="0.3">
      <c r="A166" s="3">
        <v>164</v>
      </c>
      <c r="B166" s="5" t="s">
        <v>4687</v>
      </c>
      <c r="C166" s="3" t="s">
        <v>1</v>
      </c>
      <c r="D166" s="7">
        <v>49</v>
      </c>
      <c r="E166" s="157">
        <v>48.906349999999996</v>
      </c>
      <c r="F166" s="154">
        <v>9781270</v>
      </c>
      <c r="G166" s="3" t="s">
        <v>4688</v>
      </c>
      <c r="H166" s="1" t="s">
        <v>4689</v>
      </c>
      <c r="I166" s="1">
        <v>20</v>
      </c>
    </row>
    <row r="167" spans="1:9" ht="15.75" thickTop="1" x14ac:dyDescent="0.25">
      <c r="A167" s="2">
        <v>165</v>
      </c>
      <c r="B167" s="5" t="s">
        <v>144</v>
      </c>
      <c r="C167" s="3" t="s">
        <v>1</v>
      </c>
      <c r="D167" s="7">
        <v>40.49</v>
      </c>
      <c r="E167" s="157">
        <v>40.453963572951153</v>
      </c>
      <c r="F167" s="154">
        <v>89823293</v>
      </c>
      <c r="G167" s="3" t="s">
        <v>850</v>
      </c>
      <c r="H167" s="1" t="s">
        <v>1464</v>
      </c>
      <c r="I167" s="1">
        <v>222.03829999999999</v>
      </c>
    </row>
    <row r="168" spans="1:9" ht="15.75" thickBot="1" x14ac:dyDescent="0.3">
      <c r="A168" s="3">
        <v>166</v>
      </c>
      <c r="B168" s="5" t="s">
        <v>145</v>
      </c>
      <c r="C168" s="3" t="s">
        <v>1</v>
      </c>
      <c r="D168" s="7">
        <v>50.8249</v>
      </c>
      <c r="E168" s="157">
        <v>46.336821572416781</v>
      </c>
      <c r="F168" s="154">
        <v>19241481</v>
      </c>
      <c r="G168" s="3" t="s">
        <v>851</v>
      </c>
      <c r="H168" s="1" t="s">
        <v>1465</v>
      </c>
      <c r="I168" s="1">
        <v>41.52525</v>
      </c>
    </row>
    <row r="169" spans="1:9" ht="15.75" thickTop="1" x14ac:dyDescent="0.25">
      <c r="A169" s="2">
        <v>167</v>
      </c>
      <c r="B169" s="5" t="s">
        <v>2877</v>
      </c>
      <c r="C169" s="3" t="s">
        <v>1</v>
      </c>
      <c r="D169" s="7">
        <v>31</v>
      </c>
      <c r="E169" s="157">
        <v>27.999759528587791</v>
      </c>
      <c r="F169" s="154">
        <v>22844931</v>
      </c>
      <c r="G169" s="3" t="s">
        <v>2878</v>
      </c>
      <c r="H169" s="1" t="s">
        <v>2879</v>
      </c>
      <c r="I169" s="1">
        <v>81.589739999999992</v>
      </c>
    </row>
    <row r="170" spans="1:9" ht="15.75" thickBot="1" x14ac:dyDescent="0.3">
      <c r="A170" s="3">
        <v>168</v>
      </c>
      <c r="B170" s="5" t="s">
        <v>4690</v>
      </c>
      <c r="C170" s="3" t="s">
        <v>1</v>
      </c>
      <c r="D170" s="7">
        <v>0</v>
      </c>
      <c r="E170" s="157" t="e">
        <v>#VALUE!</v>
      </c>
      <c r="F170" s="154" t="s">
        <v>4501</v>
      </c>
      <c r="G170" s="3" t="s">
        <v>4691</v>
      </c>
      <c r="H170" s="1" t="s">
        <v>4692</v>
      </c>
      <c r="I170" s="1">
        <v>24.50225</v>
      </c>
    </row>
    <row r="171" spans="1:9" ht="15.75" thickTop="1" x14ac:dyDescent="0.25">
      <c r="A171" s="2">
        <v>169</v>
      </c>
      <c r="B171" s="5" t="s">
        <v>147</v>
      </c>
      <c r="C171" s="3" t="s">
        <v>1</v>
      </c>
      <c r="D171" s="7">
        <v>49</v>
      </c>
      <c r="E171" s="157">
        <v>47.707453636062532</v>
      </c>
      <c r="F171" s="154">
        <v>108603442</v>
      </c>
      <c r="G171" s="3" t="s">
        <v>853</v>
      </c>
      <c r="H171" s="1" t="s">
        <v>1467</v>
      </c>
      <c r="I171" s="1">
        <v>227.6446</v>
      </c>
    </row>
    <row r="172" spans="1:9" ht="15.75" thickBot="1" x14ac:dyDescent="0.3">
      <c r="A172" s="3">
        <v>170</v>
      </c>
      <c r="B172" s="5" t="s">
        <v>148</v>
      </c>
      <c r="C172" s="3" t="s">
        <v>1</v>
      </c>
      <c r="D172" s="7">
        <v>49</v>
      </c>
      <c r="E172" s="157">
        <v>47.483079535483192</v>
      </c>
      <c r="F172" s="154">
        <v>65098020</v>
      </c>
      <c r="G172" s="3" t="s">
        <v>854</v>
      </c>
      <c r="H172" s="1" t="s">
        <v>1468</v>
      </c>
      <c r="I172" s="1">
        <v>137.09729999999999</v>
      </c>
    </row>
    <row r="173" spans="1:9" ht="15.75" thickTop="1" x14ac:dyDescent="0.25">
      <c r="A173" s="2">
        <v>171</v>
      </c>
      <c r="B173" s="5" t="s">
        <v>149</v>
      </c>
      <c r="C173" s="3" t="s">
        <v>1</v>
      </c>
      <c r="D173" s="7">
        <v>49</v>
      </c>
      <c r="E173" s="157">
        <v>3.4340770593933351E-3</v>
      </c>
      <c r="F173" s="154">
        <v>1696</v>
      </c>
      <c r="G173" s="3" t="s">
        <v>855</v>
      </c>
      <c r="H173" s="1" t="s">
        <v>1469</v>
      </c>
      <c r="I173" s="1">
        <v>49.387360000000001</v>
      </c>
    </row>
    <row r="174" spans="1:9" ht="15.75" thickBot="1" x14ac:dyDescent="0.3">
      <c r="A174" s="3">
        <v>172</v>
      </c>
      <c r="B174" s="5" t="s">
        <v>150</v>
      </c>
      <c r="C174" s="3" t="s">
        <v>1</v>
      </c>
      <c r="D174" s="7">
        <v>43.77</v>
      </c>
      <c r="E174" s="157">
        <v>41.580079367244664</v>
      </c>
      <c r="F174" s="154">
        <v>390154866</v>
      </c>
      <c r="G174" s="3" t="s">
        <v>856</v>
      </c>
      <c r="H174" s="1" t="s">
        <v>1470</v>
      </c>
      <c r="I174" s="1">
        <v>938.32159999999999</v>
      </c>
    </row>
    <row r="175" spans="1:9" ht="15.75" thickTop="1" x14ac:dyDescent="0.25">
      <c r="A175" s="2">
        <v>173</v>
      </c>
      <c r="B175" s="5" t="s">
        <v>151</v>
      </c>
      <c r="C175" s="3" t="s">
        <v>1</v>
      </c>
      <c r="D175" s="7">
        <v>49</v>
      </c>
      <c r="E175" s="157">
        <v>48.834741784447921</v>
      </c>
      <c r="F175" s="154">
        <v>33523258</v>
      </c>
      <c r="G175" s="3" t="s">
        <v>857</v>
      </c>
      <c r="H175" s="1" t="s">
        <v>1471</v>
      </c>
      <c r="I175" s="1">
        <v>68.646329999999992</v>
      </c>
    </row>
    <row r="176" spans="1:9" ht="15.75" thickBot="1" x14ac:dyDescent="0.3">
      <c r="A176" s="3">
        <v>174</v>
      </c>
      <c r="B176" s="5" t="s">
        <v>152</v>
      </c>
      <c r="C176" s="3" t="s">
        <v>1</v>
      </c>
      <c r="D176" s="7">
        <v>49</v>
      </c>
      <c r="E176" s="157">
        <v>32.577239252530326</v>
      </c>
      <c r="F176" s="154">
        <v>6187268</v>
      </c>
      <c r="G176" s="3" t="s">
        <v>858</v>
      </c>
      <c r="H176" s="1" t="s">
        <v>1472</v>
      </c>
      <c r="I176" s="1">
        <v>18.992609999999999</v>
      </c>
    </row>
    <row r="177" spans="1:9" ht="15.75" thickTop="1" x14ac:dyDescent="0.25">
      <c r="A177" s="2">
        <v>175</v>
      </c>
      <c r="B177" s="5" t="s">
        <v>153</v>
      </c>
      <c r="C177" s="3" t="s">
        <v>1</v>
      </c>
      <c r="D177" s="7">
        <v>49</v>
      </c>
      <c r="E177" s="157">
        <v>1.8463469398276626</v>
      </c>
      <c r="F177" s="154">
        <v>2077144</v>
      </c>
      <c r="G177" s="3" t="s">
        <v>859</v>
      </c>
      <c r="H177" s="1" t="s">
        <v>1473</v>
      </c>
      <c r="I177" s="1">
        <v>112.50019999999999</v>
      </c>
    </row>
    <row r="178" spans="1:9" ht="15.75" thickBot="1" x14ac:dyDescent="0.3">
      <c r="A178" s="3">
        <v>176</v>
      </c>
      <c r="B178" s="5" t="s">
        <v>155</v>
      </c>
      <c r="C178" s="3" t="s">
        <v>1</v>
      </c>
      <c r="D178" s="7">
        <v>49</v>
      </c>
      <c r="E178" s="157">
        <v>21.856968512871035</v>
      </c>
      <c r="F178" s="154">
        <v>102675339</v>
      </c>
      <c r="G178" s="3" t="s">
        <v>861</v>
      </c>
      <c r="H178" s="1" t="s">
        <v>1475</v>
      </c>
      <c r="I178" s="1">
        <v>469.7602</v>
      </c>
    </row>
    <row r="179" spans="1:9" ht="15.75" thickTop="1" x14ac:dyDescent="0.25">
      <c r="A179" s="2">
        <v>177</v>
      </c>
      <c r="B179" s="5" t="s">
        <v>156</v>
      </c>
      <c r="C179" s="3" t="s">
        <v>1</v>
      </c>
      <c r="D179" s="7">
        <v>100</v>
      </c>
      <c r="E179" s="157">
        <v>98.765359127224343</v>
      </c>
      <c r="F179" s="154">
        <v>203121924</v>
      </c>
      <c r="G179" s="3" t="s">
        <v>862</v>
      </c>
      <c r="H179" s="1" t="s">
        <v>1476</v>
      </c>
      <c r="I179" s="1">
        <v>205.6611</v>
      </c>
    </row>
    <row r="180" spans="1:9" ht="15.75" thickBot="1" x14ac:dyDescent="0.3">
      <c r="A180" s="3">
        <v>178</v>
      </c>
      <c r="B180" s="5" t="s">
        <v>157</v>
      </c>
      <c r="C180" s="3" t="s">
        <v>1</v>
      </c>
      <c r="D180" s="7">
        <v>49</v>
      </c>
      <c r="E180" s="157">
        <v>4.8544289789065287</v>
      </c>
      <c r="F180" s="154">
        <v>26428924</v>
      </c>
      <c r="G180" s="3" t="s">
        <v>863</v>
      </c>
      <c r="H180" s="1" t="s">
        <v>1477</v>
      </c>
      <c r="I180" s="1">
        <v>544.42909999999995</v>
      </c>
    </row>
    <row r="181" spans="1:9" ht="15.75" thickTop="1" x14ac:dyDescent="0.25">
      <c r="A181" s="2">
        <v>179</v>
      </c>
      <c r="B181" s="5" t="s">
        <v>158</v>
      </c>
      <c r="C181" s="3" t="s">
        <v>1</v>
      </c>
      <c r="D181" s="7">
        <v>49</v>
      </c>
      <c r="E181" s="157">
        <v>28.983843221068977</v>
      </c>
      <c r="F181" s="154">
        <v>11608406</v>
      </c>
      <c r="G181" s="3" t="s">
        <v>864</v>
      </c>
      <c r="H181" s="1" t="s">
        <v>1478</v>
      </c>
      <c r="I181" s="1">
        <v>40.051299999999998</v>
      </c>
    </row>
    <row r="182" spans="1:9" ht="15.75" thickBot="1" x14ac:dyDescent="0.3">
      <c r="A182" s="3">
        <v>180</v>
      </c>
      <c r="B182" s="5" t="s">
        <v>159</v>
      </c>
      <c r="C182" s="3" t="s">
        <v>1</v>
      </c>
      <c r="D182" s="7">
        <v>100</v>
      </c>
      <c r="E182" s="157">
        <v>37.226742731479987</v>
      </c>
      <c r="F182" s="154">
        <v>21173756</v>
      </c>
      <c r="G182" s="3" t="s">
        <v>865</v>
      </c>
      <c r="H182" s="1" t="s">
        <v>4243</v>
      </c>
      <c r="I182" s="1">
        <v>56.877809999999997</v>
      </c>
    </row>
    <row r="183" spans="1:9" ht="15.75" thickTop="1" x14ac:dyDescent="0.25">
      <c r="A183" s="2">
        <v>181</v>
      </c>
      <c r="B183" s="5" t="s">
        <v>4033</v>
      </c>
      <c r="C183" s="3" t="s">
        <v>1</v>
      </c>
      <c r="D183" s="7">
        <v>49</v>
      </c>
      <c r="E183" s="157">
        <v>48.999228915662648</v>
      </c>
      <c r="F183" s="154">
        <v>50836700</v>
      </c>
      <c r="G183" s="3" t="s">
        <v>4034</v>
      </c>
      <c r="H183" s="1" t="s">
        <v>4035</v>
      </c>
      <c r="I183" s="1">
        <v>103.75</v>
      </c>
    </row>
    <row r="184" spans="1:9" ht="15.75" thickBot="1" x14ac:dyDescent="0.3">
      <c r="A184" s="3">
        <v>182</v>
      </c>
      <c r="B184" s="5" t="s">
        <v>160</v>
      </c>
      <c r="C184" s="3" t="s">
        <v>1</v>
      </c>
      <c r="D184" s="7">
        <v>49</v>
      </c>
      <c r="E184" s="157">
        <v>48.982084482653363</v>
      </c>
      <c r="F184" s="154">
        <v>8825543</v>
      </c>
      <c r="G184" s="3" t="s">
        <v>2076</v>
      </c>
      <c r="H184" s="1" t="s">
        <v>1479</v>
      </c>
      <c r="I184" s="1">
        <v>18.017900000000001</v>
      </c>
    </row>
    <row r="185" spans="1:9" ht="15.75" thickTop="1" x14ac:dyDescent="0.25">
      <c r="A185" s="2">
        <v>183</v>
      </c>
      <c r="B185" s="5" t="s">
        <v>161</v>
      </c>
      <c r="C185" s="3" t="s">
        <v>1</v>
      </c>
      <c r="D185" s="7">
        <v>49</v>
      </c>
      <c r="E185" s="157">
        <v>40.013750593406364</v>
      </c>
      <c r="F185" s="154">
        <v>21426075</v>
      </c>
      <c r="G185" s="3" t="s">
        <v>866</v>
      </c>
      <c r="H185" s="1" t="s">
        <v>1480</v>
      </c>
      <c r="I185" s="1">
        <v>53.546779999999998</v>
      </c>
    </row>
    <row r="186" spans="1:9" ht="15.75" thickBot="1" x14ac:dyDescent="0.3">
      <c r="A186" s="3">
        <v>184</v>
      </c>
      <c r="B186" s="5" t="s">
        <v>163</v>
      </c>
      <c r="C186" s="3" t="s">
        <v>1</v>
      </c>
      <c r="D186" s="7">
        <v>49</v>
      </c>
      <c r="E186" s="157">
        <v>48.514841675178758</v>
      </c>
      <c r="F186" s="154">
        <v>4749603</v>
      </c>
      <c r="G186" s="3" t="s">
        <v>718</v>
      </c>
      <c r="H186" s="1" t="s">
        <v>1482</v>
      </c>
      <c r="I186" s="1">
        <v>9.7899999999999991</v>
      </c>
    </row>
    <row r="187" spans="1:9" ht="15.75" thickTop="1" x14ac:dyDescent="0.25">
      <c r="A187" s="2">
        <v>185</v>
      </c>
      <c r="B187" s="5" t="s">
        <v>164</v>
      </c>
      <c r="C187" s="3" t="s">
        <v>1</v>
      </c>
      <c r="D187" s="7">
        <v>49</v>
      </c>
      <c r="E187" s="157">
        <v>46.66911777686343</v>
      </c>
      <c r="F187" s="154">
        <v>6873437</v>
      </c>
      <c r="G187" s="3" t="s">
        <v>867</v>
      </c>
      <c r="H187" s="1" t="s">
        <v>1483</v>
      </c>
      <c r="I187" s="1">
        <v>14.728019999999999</v>
      </c>
    </row>
    <row r="188" spans="1:9" ht="15.75" thickBot="1" x14ac:dyDescent="0.3">
      <c r="A188" s="3">
        <v>186</v>
      </c>
      <c r="B188" s="5" t="s">
        <v>165</v>
      </c>
      <c r="C188" s="3" t="s">
        <v>1</v>
      </c>
      <c r="D188" s="7">
        <v>49</v>
      </c>
      <c r="E188" s="157">
        <v>43.357089999999999</v>
      </c>
      <c r="F188" s="154">
        <v>4335709</v>
      </c>
      <c r="G188" s="3" t="s">
        <v>868</v>
      </c>
      <c r="H188" s="1" t="s">
        <v>1484</v>
      </c>
      <c r="I188" s="1">
        <v>10</v>
      </c>
    </row>
    <row r="189" spans="1:9" ht="15.75" thickTop="1" x14ac:dyDescent="0.25">
      <c r="A189" s="2">
        <v>187</v>
      </c>
      <c r="B189" s="5" t="s">
        <v>166</v>
      </c>
      <c r="C189" s="3" t="s">
        <v>1</v>
      </c>
      <c r="D189" s="7">
        <v>49</v>
      </c>
      <c r="E189" s="157">
        <v>19.266848461995966</v>
      </c>
      <c r="F189" s="154">
        <v>19825510</v>
      </c>
      <c r="G189" s="3" t="s">
        <v>869</v>
      </c>
      <c r="H189" s="1" t="s">
        <v>1485</v>
      </c>
      <c r="I189" s="1">
        <v>102.89959999999999</v>
      </c>
    </row>
    <row r="190" spans="1:9" ht="15.75" thickBot="1" x14ac:dyDescent="0.3">
      <c r="A190" s="3">
        <v>188</v>
      </c>
      <c r="B190" s="5" t="s">
        <v>167</v>
      </c>
      <c r="C190" s="3" t="s">
        <v>1</v>
      </c>
      <c r="D190" s="7">
        <v>49</v>
      </c>
      <c r="E190" s="157">
        <v>40.266368311207692</v>
      </c>
      <c r="F190" s="154">
        <v>9918738</v>
      </c>
      <c r="G190" s="3" t="s">
        <v>870</v>
      </c>
      <c r="H190" s="1" t="s">
        <v>1486</v>
      </c>
      <c r="I190" s="1">
        <v>24.632809999999999</v>
      </c>
    </row>
    <row r="191" spans="1:9" ht="15.75" thickTop="1" x14ac:dyDescent="0.25">
      <c r="A191" s="2">
        <v>189</v>
      </c>
      <c r="B191" s="5" t="s">
        <v>168</v>
      </c>
      <c r="C191" s="3" t="s">
        <v>1</v>
      </c>
      <c r="D191" s="7">
        <v>49</v>
      </c>
      <c r="E191" s="157">
        <v>47.83073738527478</v>
      </c>
      <c r="F191" s="154">
        <v>114865468</v>
      </c>
      <c r="G191" s="3" t="s">
        <v>871</v>
      </c>
      <c r="H191" s="1" t="s">
        <v>1487</v>
      </c>
      <c r="I191" s="1">
        <v>240.1499</v>
      </c>
    </row>
    <row r="192" spans="1:9" ht="15.75" thickBot="1" x14ac:dyDescent="0.3">
      <c r="A192" s="3">
        <v>190</v>
      </c>
      <c r="B192" s="5" t="s">
        <v>169</v>
      </c>
      <c r="C192" s="3" t="s">
        <v>1</v>
      </c>
      <c r="D192" s="7">
        <v>49</v>
      </c>
      <c r="E192" s="157">
        <v>3.9789914484887086</v>
      </c>
      <c r="F192" s="154">
        <v>7673676</v>
      </c>
      <c r="G192" s="3" t="s">
        <v>872</v>
      </c>
      <c r="H192" s="1" t="s">
        <v>1488</v>
      </c>
      <c r="I192" s="1">
        <v>192.85479999999998</v>
      </c>
    </row>
    <row r="193" spans="1:9" ht="15.75" thickTop="1" x14ac:dyDescent="0.25">
      <c r="A193" s="2">
        <v>191</v>
      </c>
      <c r="B193" s="5" t="s">
        <v>170</v>
      </c>
      <c r="C193" s="3" t="s">
        <v>1</v>
      </c>
      <c r="D193" s="7">
        <v>49</v>
      </c>
      <c r="E193" s="157">
        <v>45.399947196937433</v>
      </c>
      <c r="F193" s="154">
        <v>22698657</v>
      </c>
      <c r="G193" s="3" t="s">
        <v>873</v>
      </c>
      <c r="H193" s="1" t="s">
        <v>1489</v>
      </c>
      <c r="I193" s="1">
        <v>49.997099999999996</v>
      </c>
    </row>
    <row r="194" spans="1:9" ht="15.75" thickBot="1" x14ac:dyDescent="0.3">
      <c r="A194" s="3">
        <v>192</v>
      </c>
      <c r="B194" s="5" t="s">
        <v>171</v>
      </c>
      <c r="C194" s="3" t="s">
        <v>1</v>
      </c>
      <c r="D194" s="7">
        <v>49</v>
      </c>
      <c r="E194" s="157">
        <v>38.24384982727149</v>
      </c>
      <c r="F194" s="154">
        <v>19126518</v>
      </c>
      <c r="G194" s="3" t="s">
        <v>874</v>
      </c>
      <c r="H194" s="1" t="s">
        <v>1490</v>
      </c>
      <c r="I194" s="1">
        <v>50.012009999999997</v>
      </c>
    </row>
    <row r="195" spans="1:9" ht="15.75" thickTop="1" x14ac:dyDescent="0.25">
      <c r="A195" s="2">
        <v>193</v>
      </c>
      <c r="B195" s="5" t="s">
        <v>172</v>
      </c>
      <c r="C195" s="3" t="s">
        <v>1</v>
      </c>
      <c r="D195" s="7">
        <v>49</v>
      </c>
      <c r="E195" s="157">
        <v>35.243422839506174</v>
      </c>
      <c r="F195" s="154">
        <v>11418869</v>
      </c>
      <c r="G195" s="3" t="s">
        <v>875</v>
      </c>
      <c r="H195" s="1" t="s">
        <v>1491</v>
      </c>
      <c r="I195" s="1">
        <v>32.4</v>
      </c>
    </row>
    <row r="196" spans="1:9" ht="15.75" thickBot="1" x14ac:dyDescent="0.3">
      <c r="A196" s="3">
        <v>194</v>
      </c>
      <c r="B196" s="5" t="s">
        <v>173</v>
      </c>
      <c r="C196" s="3" t="s">
        <v>1</v>
      </c>
      <c r="D196" s="7">
        <v>49</v>
      </c>
      <c r="E196" s="157">
        <v>47.212600706382588</v>
      </c>
      <c r="F196" s="154">
        <v>4432640</v>
      </c>
      <c r="G196" s="3" t="s">
        <v>719</v>
      </c>
      <c r="H196" s="1" t="s">
        <v>1492</v>
      </c>
      <c r="I196" s="1">
        <v>9.388679999999999</v>
      </c>
    </row>
    <row r="197" spans="1:9" ht="15.75" thickTop="1" x14ac:dyDescent="0.25">
      <c r="A197" s="2">
        <v>195</v>
      </c>
      <c r="B197" s="5" t="s">
        <v>4534</v>
      </c>
      <c r="C197" s="3" t="s">
        <v>1</v>
      </c>
      <c r="D197" s="7">
        <v>0</v>
      </c>
      <c r="E197" s="157" t="e">
        <v>#VALUE!</v>
      </c>
      <c r="F197" s="154" t="s">
        <v>4501</v>
      </c>
      <c r="G197" s="3" t="s">
        <v>4535</v>
      </c>
      <c r="H197" s="1" t="s">
        <v>4536</v>
      </c>
      <c r="I197" s="1">
        <v>25.63</v>
      </c>
    </row>
    <row r="198" spans="1:9" ht="15.75" thickBot="1" x14ac:dyDescent="0.3">
      <c r="A198" s="3">
        <v>196</v>
      </c>
      <c r="B198" s="5" t="s">
        <v>174</v>
      </c>
      <c r="C198" s="3" t="s">
        <v>1</v>
      </c>
      <c r="D198" s="7">
        <v>49</v>
      </c>
      <c r="E198" s="157">
        <v>49.310385335014054</v>
      </c>
      <c r="F198" s="154">
        <v>33035468</v>
      </c>
      <c r="G198" s="3" t="s">
        <v>876</v>
      </c>
      <c r="H198" s="1" t="s">
        <v>1493</v>
      </c>
      <c r="I198" s="1">
        <v>66.994950000000003</v>
      </c>
    </row>
    <row r="199" spans="1:9" ht="15.75" thickTop="1" x14ac:dyDescent="0.25">
      <c r="A199" s="2">
        <v>197</v>
      </c>
      <c r="B199" s="5" t="s">
        <v>175</v>
      </c>
      <c r="C199" s="3" t="s">
        <v>1</v>
      </c>
      <c r="D199" s="7">
        <v>20</v>
      </c>
      <c r="E199" s="157">
        <v>0</v>
      </c>
      <c r="F199" s="154">
        <v>0</v>
      </c>
      <c r="G199" s="3" t="s">
        <v>877</v>
      </c>
      <c r="H199" s="1" t="s">
        <v>1494</v>
      </c>
      <c r="I199" s="1">
        <v>2325.6790000000001</v>
      </c>
    </row>
    <row r="200" spans="1:9" ht="15.75" thickBot="1" x14ac:dyDescent="0.3">
      <c r="A200" s="3">
        <v>198</v>
      </c>
      <c r="B200" s="5" t="s">
        <v>176</v>
      </c>
      <c r="C200" s="3" t="s">
        <v>1</v>
      </c>
      <c r="D200" s="7">
        <v>49</v>
      </c>
      <c r="E200" s="157">
        <v>48.968849183477424</v>
      </c>
      <c r="F200" s="154">
        <v>25488286</v>
      </c>
      <c r="G200" s="3" t="s">
        <v>878</v>
      </c>
      <c r="H200" s="1" t="s">
        <v>1495</v>
      </c>
      <c r="I200" s="1">
        <v>52.05</v>
      </c>
    </row>
    <row r="201" spans="1:9" ht="15.75" thickTop="1" x14ac:dyDescent="0.25">
      <c r="A201" s="2">
        <v>199</v>
      </c>
      <c r="B201" s="5" t="s">
        <v>177</v>
      </c>
      <c r="C201" s="3" t="s">
        <v>1</v>
      </c>
      <c r="D201" s="7">
        <v>49</v>
      </c>
      <c r="E201" s="157">
        <v>48.866722205170923</v>
      </c>
      <c r="F201" s="154">
        <v>7355722</v>
      </c>
      <c r="G201" s="3" t="s">
        <v>879</v>
      </c>
      <c r="H201" s="1" t="s">
        <v>1496</v>
      </c>
      <c r="I201" s="1">
        <v>15.052619999999999</v>
      </c>
    </row>
    <row r="202" spans="1:9" ht="15.75" thickBot="1" x14ac:dyDescent="0.3">
      <c r="A202" s="3">
        <v>200</v>
      </c>
      <c r="B202" s="5" t="s">
        <v>178</v>
      </c>
      <c r="C202" s="3" t="s">
        <v>1</v>
      </c>
      <c r="D202" s="7">
        <v>49</v>
      </c>
      <c r="E202" s="157">
        <v>51.154358736941617</v>
      </c>
      <c r="F202" s="154">
        <v>5281575</v>
      </c>
      <c r="G202" s="3" t="s">
        <v>880</v>
      </c>
      <c r="H202" s="1" t="s">
        <v>1497</v>
      </c>
      <c r="I202" s="1">
        <v>10.324779999999999</v>
      </c>
    </row>
    <row r="203" spans="1:9" ht="15.75" thickTop="1" x14ac:dyDescent="0.25">
      <c r="A203" s="2">
        <v>201</v>
      </c>
      <c r="B203" s="5" t="s">
        <v>179</v>
      </c>
      <c r="C203" s="3" t="s">
        <v>1</v>
      </c>
      <c r="D203" s="7">
        <v>49</v>
      </c>
      <c r="E203" s="157">
        <v>46.946282305049124</v>
      </c>
      <c r="F203" s="154">
        <v>19438972</v>
      </c>
      <c r="G203" s="3" t="s">
        <v>881</v>
      </c>
      <c r="H203" s="1" t="s">
        <v>1498</v>
      </c>
      <c r="I203" s="1">
        <v>41.406839999999995</v>
      </c>
    </row>
    <row r="204" spans="1:9" ht="15.75" thickBot="1" x14ac:dyDescent="0.3">
      <c r="A204" s="3">
        <v>202</v>
      </c>
      <c r="B204" s="5" t="s">
        <v>180</v>
      </c>
      <c r="C204" s="3" t="s">
        <v>1</v>
      </c>
      <c r="D204" s="7">
        <v>49</v>
      </c>
      <c r="E204" s="157">
        <v>9.117671731628322</v>
      </c>
      <c r="F204" s="154">
        <v>106580659</v>
      </c>
      <c r="G204" s="3" t="s">
        <v>882</v>
      </c>
      <c r="H204" s="1" t="s">
        <v>1499</v>
      </c>
      <c r="I204" s="1">
        <v>1168.9459999999999</v>
      </c>
    </row>
    <row r="205" spans="1:9" ht="15.75" thickTop="1" x14ac:dyDescent="0.25">
      <c r="A205" s="2">
        <v>203</v>
      </c>
      <c r="B205" s="5" t="s">
        <v>181</v>
      </c>
      <c r="C205" s="3" t="s">
        <v>1</v>
      </c>
      <c r="D205" s="7">
        <v>49</v>
      </c>
      <c r="E205" s="157">
        <v>4.5178351708498439E-7</v>
      </c>
      <c r="F205" s="154">
        <v>2</v>
      </c>
      <c r="G205" s="3" t="s">
        <v>883</v>
      </c>
      <c r="H205" s="1" t="s">
        <v>1500</v>
      </c>
      <c r="I205" s="1">
        <v>442.68989999999997</v>
      </c>
    </row>
    <row r="206" spans="1:9" ht="15.75" thickBot="1" x14ac:dyDescent="0.3">
      <c r="A206" s="3">
        <v>204</v>
      </c>
      <c r="B206" s="5" t="s">
        <v>182</v>
      </c>
      <c r="C206" s="3" t="s">
        <v>1</v>
      </c>
      <c r="D206" s="7">
        <v>62.627099999999999</v>
      </c>
      <c r="E206" s="157">
        <v>27.453652521329392</v>
      </c>
      <c r="F206" s="154">
        <v>12200362</v>
      </c>
      <c r="G206" s="3" t="s">
        <v>884</v>
      </c>
      <c r="H206" s="1" t="s">
        <v>1501</v>
      </c>
      <c r="I206" s="1">
        <v>44.43985</v>
      </c>
    </row>
    <row r="207" spans="1:9" ht="15.75" thickTop="1" x14ac:dyDescent="0.25">
      <c r="A207" s="2">
        <v>205</v>
      </c>
      <c r="B207" s="5" t="s">
        <v>183</v>
      </c>
      <c r="C207" s="3" t="s">
        <v>1</v>
      </c>
      <c r="D207" s="7">
        <v>49</v>
      </c>
      <c r="E207" s="157">
        <v>44.995612489031224</v>
      </c>
      <c r="F207" s="154">
        <v>3599640</v>
      </c>
      <c r="G207" s="3" t="s">
        <v>885</v>
      </c>
      <c r="H207" s="1" t="s">
        <v>1502</v>
      </c>
      <c r="I207" s="1">
        <v>7.9999799999999999</v>
      </c>
    </row>
    <row r="208" spans="1:9" ht="15.75" thickBot="1" x14ac:dyDescent="0.3">
      <c r="A208" s="3">
        <v>206</v>
      </c>
      <c r="B208" s="5" t="s">
        <v>184</v>
      </c>
      <c r="C208" s="3" t="s">
        <v>1</v>
      </c>
      <c r="D208" s="7">
        <v>41</v>
      </c>
      <c r="E208" s="157">
        <v>31.431939517318991</v>
      </c>
      <c r="F208" s="154">
        <v>29332682</v>
      </c>
      <c r="G208" s="3" t="s">
        <v>4647</v>
      </c>
      <c r="H208" s="1" t="s">
        <v>1503</v>
      </c>
      <c r="I208" s="1">
        <v>93.321259999999995</v>
      </c>
    </row>
    <row r="209" spans="1:9" ht="15.75" thickTop="1" x14ac:dyDescent="0.25">
      <c r="A209" s="2">
        <v>207</v>
      </c>
      <c r="B209" s="5" t="s">
        <v>185</v>
      </c>
      <c r="C209" s="3" t="s">
        <v>1</v>
      </c>
      <c r="D209" s="7">
        <v>49</v>
      </c>
      <c r="E209" s="157">
        <v>35.572261886062421</v>
      </c>
      <c r="F209" s="154">
        <v>9307742</v>
      </c>
      <c r="G209" s="3" t="s">
        <v>886</v>
      </c>
      <c r="H209" s="1" t="s">
        <v>1504</v>
      </c>
      <c r="I209" s="1">
        <v>26.16573</v>
      </c>
    </row>
    <row r="210" spans="1:9" ht="15.75" thickBot="1" x14ac:dyDescent="0.3">
      <c r="A210" s="3">
        <v>208</v>
      </c>
      <c r="B210" s="5" t="s">
        <v>4340</v>
      </c>
      <c r="C210" s="3" t="s">
        <v>1</v>
      </c>
      <c r="D210" s="7">
        <v>49</v>
      </c>
      <c r="E210" s="157">
        <v>33.937803962007628</v>
      </c>
      <c r="F210" s="154">
        <v>1136751495</v>
      </c>
      <c r="G210" s="3" t="s">
        <v>4341</v>
      </c>
      <c r="H210" s="1" t="s">
        <v>4342</v>
      </c>
      <c r="I210" s="1">
        <v>3349.5139999999997</v>
      </c>
    </row>
    <row r="211" spans="1:9" ht="15.75" thickTop="1" x14ac:dyDescent="0.25">
      <c r="A211" s="2">
        <v>209</v>
      </c>
      <c r="B211" s="5" t="s">
        <v>186</v>
      </c>
      <c r="C211" s="3" t="s">
        <v>1</v>
      </c>
      <c r="D211" s="7">
        <v>100</v>
      </c>
      <c r="E211" s="157">
        <v>60.686338838647714</v>
      </c>
      <c r="F211" s="154">
        <v>110449076</v>
      </c>
      <c r="G211" s="3" t="s">
        <v>887</v>
      </c>
      <c r="H211" s="1" t="s">
        <v>1505</v>
      </c>
      <c r="I211" s="1">
        <v>181.9999</v>
      </c>
    </row>
    <row r="212" spans="1:9" ht="15.75" thickBot="1" x14ac:dyDescent="0.3">
      <c r="A212" s="3">
        <v>210</v>
      </c>
      <c r="B212" s="5" t="s">
        <v>187</v>
      </c>
      <c r="C212" s="3" t="s">
        <v>1</v>
      </c>
      <c r="D212" s="7">
        <v>49</v>
      </c>
      <c r="E212" s="157">
        <v>0</v>
      </c>
      <c r="F212" s="154">
        <v>0</v>
      </c>
      <c r="G212" s="3" t="s">
        <v>888</v>
      </c>
      <c r="H212" s="1" t="s">
        <v>1506</v>
      </c>
      <c r="I212" s="1">
        <v>249.70259999999999</v>
      </c>
    </row>
    <row r="213" spans="1:9" ht="15.75" thickTop="1" x14ac:dyDescent="0.25">
      <c r="A213" s="2">
        <v>211</v>
      </c>
      <c r="B213" s="5" t="s">
        <v>188</v>
      </c>
      <c r="C213" s="3" t="s">
        <v>1</v>
      </c>
      <c r="D213" s="7">
        <v>49</v>
      </c>
      <c r="E213" s="157">
        <v>29.741437043795621</v>
      </c>
      <c r="F213" s="154">
        <v>6519323</v>
      </c>
      <c r="G213" s="3" t="s">
        <v>889</v>
      </c>
      <c r="H213" s="1" t="s">
        <v>4244</v>
      </c>
      <c r="I213" s="1">
        <v>21.919999999999998</v>
      </c>
    </row>
    <row r="214" spans="1:9" ht="15.75" thickBot="1" x14ac:dyDescent="0.3">
      <c r="A214" s="3">
        <v>212</v>
      </c>
      <c r="B214" s="5" t="s">
        <v>2018</v>
      </c>
      <c r="C214" s="3" t="s">
        <v>1</v>
      </c>
      <c r="D214" s="7">
        <v>38.581099999999999</v>
      </c>
      <c r="E214" s="157">
        <v>31.325606292117541</v>
      </c>
      <c r="F214" s="154">
        <v>291468070</v>
      </c>
      <c r="G214" s="3" t="s">
        <v>2079</v>
      </c>
      <c r="H214" s="1" t="s">
        <v>2080</v>
      </c>
      <c r="I214" s="1">
        <v>930.44669999999996</v>
      </c>
    </row>
    <row r="215" spans="1:9" ht="15.75" thickTop="1" x14ac:dyDescent="0.25">
      <c r="A215" s="2">
        <v>213</v>
      </c>
      <c r="B215" s="5" t="s">
        <v>189</v>
      </c>
      <c r="C215" s="3" t="s">
        <v>1</v>
      </c>
      <c r="D215" s="7">
        <v>49</v>
      </c>
      <c r="E215" s="157">
        <v>38.365184369189031</v>
      </c>
      <c r="F215" s="154">
        <v>6742497</v>
      </c>
      <c r="G215" s="3" t="s">
        <v>4607</v>
      </c>
      <c r="H215" s="1" t="s">
        <v>1507</v>
      </c>
      <c r="I215" s="1">
        <v>17.57452</v>
      </c>
    </row>
    <row r="216" spans="1:9" ht="15.75" thickBot="1" x14ac:dyDescent="0.3">
      <c r="A216" s="3">
        <v>214</v>
      </c>
      <c r="B216" s="5" t="s">
        <v>190</v>
      </c>
      <c r="C216" s="3" t="s">
        <v>1</v>
      </c>
      <c r="D216" s="7">
        <v>49</v>
      </c>
      <c r="E216" s="157">
        <v>30.25103725215023</v>
      </c>
      <c r="F216" s="154">
        <v>87085476</v>
      </c>
      <c r="G216" s="3" t="s">
        <v>890</v>
      </c>
      <c r="H216" s="1" t="s">
        <v>1508</v>
      </c>
      <c r="I216" s="1">
        <v>287.87599999999998</v>
      </c>
    </row>
    <row r="217" spans="1:9" ht="15.75" thickTop="1" x14ac:dyDescent="0.25">
      <c r="A217" s="2">
        <v>215</v>
      </c>
      <c r="B217" s="5" t="s">
        <v>191</v>
      </c>
      <c r="C217" s="3" t="s">
        <v>1</v>
      </c>
      <c r="D217" s="7">
        <v>49</v>
      </c>
      <c r="E217" s="157">
        <v>45.277590816191847</v>
      </c>
      <c r="F217" s="154">
        <v>27614780</v>
      </c>
      <c r="G217" s="3" t="s">
        <v>891</v>
      </c>
      <c r="H217" s="1" t="s">
        <v>1509</v>
      </c>
      <c r="I217" s="1">
        <v>60.98995</v>
      </c>
    </row>
    <row r="218" spans="1:9" ht="15.75" thickBot="1" x14ac:dyDescent="0.3">
      <c r="A218" s="3">
        <v>216</v>
      </c>
      <c r="B218" s="5" t="s">
        <v>192</v>
      </c>
      <c r="C218" s="3" t="s">
        <v>1</v>
      </c>
      <c r="D218" s="7">
        <v>100</v>
      </c>
      <c r="E218" s="157">
        <v>80.94429834254143</v>
      </c>
      <c r="F218" s="154">
        <v>73254590</v>
      </c>
      <c r="G218" s="3" t="s">
        <v>892</v>
      </c>
      <c r="H218" s="1" t="s">
        <v>1510</v>
      </c>
      <c r="I218" s="1">
        <v>90.5</v>
      </c>
    </row>
    <row r="219" spans="1:9" ht="15.75" thickTop="1" x14ac:dyDescent="0.25">
      <c r="A219" s="2">
        <v>217</v>
      </c>
      <c r="B219" s="5" t="s">
        <v>193</v>
      </c>
      <c r="C219" s="3" t="s">
        <v>1</v>
      </c>
      <c r="D219" s="7">
        <v>49</v>
      </c>
      <c r="E219" s="157">
        <v>48.461444666666665</v>
      </c>
      <c r="F219" s="154">
        <v>145384334</v>
      </c>
      <c r="G219" s="3" t="s">
        <v>893</v>
      </c>
      <c r="H219" s="1" t="s">
        <v>1511</v>
      </c>
      <c r="I219" s="1">
        <v>300</v>
      </c>
    </row>
    <row r="220" spans="1:9" ht="15.75" thickBot="1" x14ac:dyDescent="0.3">
      <c r="A220" s="3">
        <v>218</v>
      </c>
      <c r="B220" s="5" t="s">
        <v>194</v>
      </c>
      <c r="C220" s="3" t="s">
        <v>1</v>
      </c>
      <c r="D220" s="7">
        <v>49</v>
      </c>
      <c r="E220" s="157">
        <v>43.837661340814407</v>
      </c>
      <c r="F220" s="154">
        <v>11650858</v>
      </c>
      <c r="G220" s="3" t="s">
        <v>894</v>
      </c>
      <c r="H220" s="1" t="s">
        <v>1512</v>
      </c>
      <c r="I220" s="1">
        <v>26.577279999999998</v>
      </c>
    </row>
    <row r="221" spans="1:9" ht="15.75" thickTop="1" x14ac:dyDescent="0.25">
      <c r="A221" s="2">
        <v>219</v>
      </c>
      <c r="B221" s="5" t="s">
        <v>195</v>
      </c>
      <c r="C221" s="3" t="s">
        <v>1</v>
      </c>
      <c r="D221" s="7">
        <v>49</v>
      </c>
      <c r="E221" s="157">
        <v>23.924546783408662</v>
      </c>
      <c r="F221" s="154">
        <v>11118146</v>
      </c>
      <c r="G221" s="3" t="s">
        <v>895</v>
      </c>
      <c r="H221" s="1" t="s">
        <v>1513</v>
      </c>
      <c r="I221" s="1">
        <v>46.471709999999995</v>
      </c>
    </row>
    <row r="222" spans="1:9" ht="15.75" thickBot="1" x14ac:dyDescent="0.3">
      <c r="A222" s="3">
        <v>220</v>
      </c>
      <c r="B222" s="5" t="s">
        <v>196</v>
      </c>
      <c r="C222" s="3" t="s">
        <v>1</v>
      </c>
      <c r="D222" s="7">
        <v>49</v>
      </c>
      <c r="E222" s="157">
        <v>3.7745234856544352</v>
      </c>
      <c r="F222" s="154">
        <v>6418279</v>
      </c>
      <c r="G222" s="3" t="s">
        <v>896</v>
      </c>
      <c r="H222" s="1" t="s">
        <v>1514</v>
      </c>
      <c r="I222" s="1">
        <v>170.0421</v>
      </c>
    </row>
    <row r="223" spans="1:9" ht="15.75" thickTop="1" x14ac:dyDescent="0.25">
      <c r="A223" s="2">
        <v>221</v>
      </c>
      <c r="B223" s="5" t="s">
        <v>4693</v>
      </c>
      <c r="C223" s="3" t="s">
        <v>1</v>
      </c>
      <c r="D223" s="7" t="s">
        <v>4664</v>
      </c>
      <c r="E223" s="157" t="e">
        <v>#VALUE!</v>
      </c>
      <c r="F223" s="154" t="s">
        <v>4664</v>
      </c>
      <c r="G223" s="3" t="s">
        <v>4665</v>
      </c>
      <c r="H223" s="1" t="s">
        <v>4664</v>
      </c>
      <c r="I223" s="1" t="s">
        <v>4664</v>
      </c>
    </row>
    <row r="224" spans="1:9" ht="15.75" thickBot="1" x14ac:dyDescent="0.3">
      <c r="A224" s="3">
        <v>222</v>
      </c>
      <c r="B224" s="5" t="s">
        <v>2019</v>
      </c>
      <c r="C224" s="3" t="s">
        <v>1</v>
      </c>
      <c r="D224" s="7">
        <v>49</v>
      </c>
      <c r="E224" s="157">
        <v>10.116638788377106</v>
      </c>
      <c r="F224" s="154">
        <v>16118183</v>
      </c>
      <c r="G224" s="3" t="s">
        <v>2081</v>
      </c>
      <c r="H224" s="1" t="s">
        <v>2082</v>
      </c>
      <c r="I224" s="1">
        <v>159.3235</v>
      </c>
    </row>
    <row r="225" spans="1:9" ht="15.75" thickTop="1" x14ac:dyDescent="0.25">
      <c r="A225" s="2">
        <v>223</v>
      </c>
      <c r="B225" s="5" t="s">
        <v>197</v>
      </c>
      <c r="C225" s="3" t="s">
        <v>1</v>
      </c>
      <c r="D225" s="7">
        <v>49</v>
      </c>
      <c r="E225" s="157">
        <v>48.707862833017039</v>
      </c>
      <c r="F225" s="154">
        <v>9021646</v>
      </c>
      <c r="G225" s="3" t="s">
        <v>897</v>
      </c>
      <c r="H225" s="1" t="s">
        <v>1515</v>
      </c>
      <c r="I225" s="1">
        <v>18.52195</v>
      </c>
    </row>
    <row r="226" spans="1:9" ht="15.75" thickBot="1" x14ac:dyDescent="0.3">
      <c r="A226" s="3">
        <v>224</v>
      </c>
      <c r="B226" s="5" t="s">
        <v>198</v>
      </c>
      <c r="C226" s="3" t="s">
        <v>1</v>
      </c>
      <c r="D226" s="7">
        <v>49</v>
      </c>
      <c r="E226" s="157">
        <v>42.814890526097344</v>
      </c>
      <c r="F226" s="154">
        <v>140286414</v>
      </c>
      <c r="G226" s="3" t="s">
        <v>898</v>
      </c>
      <c r="H226" s="1" t="s">
        <v>1516</v>
      </c>
      <c r="I226" s="1">
        <v>327.65799999999996</v>
      </c>
    </row>
    <row r="227" spans="1:9" ht="15.75" thickTop="1" x14ac:dyDescent="0.25">
      <c r="A227" s="2">
        <v>225</v>
      </c>
      <c r="B227" s="5" t="s">
        <v>199</v>
      </c>
      <c r="C227" s="3" t="s">
        <v>1</v>
      </c>
      <c r="D227" s="7">
        <v>49</v>
      </c>
      <c r="E227" s="157">
        <v>32.202879879392739</v>
      </c>
      <c r="F227" s="154">
        <v>27375607</v>
      </c>
      <c r="G227" s="3" t="s">
        <v>899</v>
      </c>
      <c r="H227" s="1" t="s">
        <v>1517</v>
      </c>
      <c r="I227" s="1">
        <v>85.009810000000002</v>
      </c>
    </row>
    <row r="228" spans="1:9" ht="15.75" thickBot="1" x14ac:dyDescent="0.3">
      <c r="A228" s="3">
        <v>226</v>
      </c>
      <c r="B228" s="5" t="s">
        <v>2021</v>
      </c>
      <c r="C228" s="3" t="s">
        <v>1</v>
      </c>
      <c r="D228" s="7">
        <v>20</v>
      </c>
      <c r="E228" s="157">
        <v>7.1569020492722206</v>
      </c>
      <c r="F228" s="154">
        <v>85225320</v>
      </c>
      <c r="G228" s="3" t="s">
        <v>2084</v>
      </c>
      <c r="H228" s="1" t="s">
        <v>4246</v>
      </c>
      <c r="I228" s="1">
        <v>1190.8129999999999</v>
      </c>
    </row>
    <row r="229" spans="1:9" ht="15.75" thickTop="1" x14ac:dyDescent="0.25">
      <c r="A229" s="2">
        <v>227</v>
      </c>
      <c r="B229" s="5" t="s">
        <v>200</v>
      </c>
      <c r="C229" s="3" t="s">
        <v>1</v>
      </c>
      <c r="D229" s="7">
        <v>49</v>
      </c>
      <c r="E229" s="157">
        <v>40.628121411438549</v>
      </c>
      <c r="F229" s="154">
        <v>24514720</v>
      </c>
      <c r="G229" s="3" t="s">
        <v>4655</v>
      </c>
      <c r="H229" s="1" t="s">
        <v>1518</v>
      </c>
      <c r="I229" s="1">
        <v>60.339289999999998</v>
      </c>
    </row>
    <row r="230" spans="1:9" ht="15.75" thickBot="1" x14ac:dyDescent="0.3">
      <c r="A230" s="3">
        <v>228</v>
      </c>
      <c r="B230" s="5" t="s">
        <v>201</v>
      </c>
      <c r="C230" s="3" t="s">
        <v>1</v>
      </c>
      <c r="D230" s="7">
        <v>49</v>
      </c>
      <c r="E230" s="157">
        <v>22.771518322559583</v>
      </c>
      <c r="F230" s="154">
        <v>20493927</v>
      </c>
      <c r="G230" s="3" t="s">
        <v>900</v>
      </c>
      <c r="H230" s="1" t="s">
        <v>1519</v>
      </c>
      <c r="I230" s="1">
        <v>89.998069999999998</v>
      </c>
    </row>
    <row r="231" spans="1:9" ht="15.75" thickTop="1" x14ac:dyDescent="0.25">
      <c r="A231" s="2">
        <v>229</v>
      </c>
      <c r="B231" s="5" t="s">
        <v>202</v>
      </c>
      <c r="C231" s="3" t="s">
        <v>1</v>
      </c>
      <c r="D231" s="7">
        <v>49</v>
      </c>
      <c r="E231" s="157">
        <v>28.37071197799494</v>
      </c>
      <c r="F231" s="154">
        <v>25169863</v>
      </c>
      <c r="G231" s="3" t="s">
        <v>901</v>
      </c>
      <c r="H231" s="1" t="s">
        <v>1520</v>
      </c>
      <c r="I231" s="1">
        <v>88.717770000000002</v>
      </c>
    </row>
    <row r="232" spans="1:9" ht="15.75" thickBot="1" x14ac:dyDescent="0.3">
      <c r="A232" s="3">
        <v>230</v>
      </c>
      <c r="B232" s="5" t="s">
        <v>2020</v>
      </c>
      <c r="C232" s="3" t="s">
        <v>1</v>
      </c>
      <c r="D232" s="7">
        <v>49</v>
      </c>
      <c r="E232" s="157">
        <v>39.069256000000003</v>
      </c>
      <c r="F232" s="154">
        <v>9767314</v>
      </c>
      <c r="G232" s="3" t="s">
        <v>2083</v>
      </c>
      <c r="H232" s="1" t="s">
        <v>4245</v>
      </c>
      <c r="I232" s="1">
        <v>25</v>
      </c>
    </row>
    <row r="233" spans="1:9" ht="15.75" thickTop="1" x14ac:dyDescent="0.25">
      <c r="A233" s="2">
        <v>231</v>
      </c>
      <c r="B233" s="5" t="s">
        <v>4537</v>
      </c>
      <c r="C233" s="3" t="s">
        <v>1</v>
      </c>
      <c r="D233" s="7">
        <v>49.1282</v>
      </c>
      <c r="E233" s="157">
        <v>48.911006025261514</v>
      </c>
      <c r="F233" s="154">
        <v>12593733</v>
      </c>
      <c r="G233" s="3" t="s">
        <v>4538</v>
      </c>
      <c r="H233" s="1" t="s">
        <v>4539</v>
      </c>
      <c r="I233" s="1">
        <v>25.748259999999998</v>
      </c>
    </row>
    <row r="234" spans="1:9" ht="15.75" thickBot="1" x14ac:dyDescent="0.3">
      <c r="A234" s="3">
        <v>232</v>
      </c>
      <c r="B234" s="5" t="s">
        <v>203</v>
      </c>
      <c r="C234" s="3" t="s">
        <v>1</v>
      </c>
      <c r="D234" s="7">
        <v>49</v>
      </c>
      <c r="E234" s="157">
        <v>42.174391435521393</v>
      </c>
      <c r="F234" s="154">
        <v>57145963</v>
      </c>
      <c r="G234" s="3" t="s">
        <v>902</v>
      </c>
      <c r="H234" s="1" t="s">
        <v>1521</v>
      </c>
      <c r="I234" s="1">
        <v>135.4992</v>
      </c>
    </row>
    <row r="235" spans="1:9" ht="15.75" thickTop="1" x14ac:dyDescent="0.25">
      <c r="A235" s="2">
        <v>233</v>
      </c>
      <c r="B235" s="5" t="s">
        <v>204</v>
      </c>
      <c r="C235" s="3" t="s">
        <v>1</v>
      </c>
      <c r="D235" s="7">
        <v>49</v>
      </c>
      <c r="E235" s="157">
        <v>51.629248787669169</v>
      </c>
      <c r="F235" s="154">
        <v>7336635</v>
      </c>
      <c r="G235" s="3" t="s">
        <v>903</v>
      </c>
      <c r="H235" s="1" t="s">
        <v>1522</v>
      </c>
      <c r="I235" s="1">
        <v>14.210229999999999</v>
      </c>
    </row>
    <row r="236" spans="1:9" ht="15.75" thickBot="1" x14ac:dyDescent="0.3">
      <c r="A236" s="3">
        <v>234</v>
      </c>
      <c r="B236" s="5" t="s">
        <v>205</v>
      </c>
      <c r="C236" s="3" t="s">
        <v>1</v>
      </c>
      <c r="D236" s="7">
        <v>49</v>
      </c>
      <c r="E236" s="157">
        <v>46.033196879264196</v>
      </c>
      <c r="F236" s="154">
        <v>7070920</v>
      </c>
      <c r="G236" s="3" t="s">
        <v>904</v>
      </c>
      <c r="H236" s="1" t="s">
        <v>1523</v>
      </c>
      <c r="I236" s="1">
        <v>15.360479999999999</v>
      </c>
    </row>
    <row r="237" spans="1:9" ht="15.75" thickTop="1" x14ac:dyDescent="0.25">
      <c r="A237" s="2">
        <v>235</v>
      </c>
      <c r="B237" s="5" t="s">
        <v>4191</v>
      </c>
      <c r="C237" s="3" t="s">
        <v>1</v>
      </c>
      <c r="D237" s="7">
        <v>49</v>
      </c>
      <c r="E237" s="157">
        <v>47.93779996196951</v>
      </c>
      <c r="F237" s="154">
        <v>20193362</v>
      </c>
      <c r="G237" s="3" t="s">
        <v>4192</v>
      </c>
      <c r="H237" s="1" t="s">
        <v>4193</v>
      </c>
      <c r="I237" s="1">
        <v>42.124089999999995</v>
      </c>
    </row>
    <row r="238" spans="1:9" ht="15.75" thickBot="1" x14ac:dyDescent="0.3">
      <c r="A238" s="3">
        <v>236</v>
      </c>
      <c r="B238" s="5" t="s">
        <v>3962</v>
      </c>
      <c r="C238" s="3" t="s">
        <v>1</v>
      </c>
      <c r="D238" s="7">
        <v>100</v>
      </c>
      <c r="E238" s="157">
        <v>37.900326642725481</v>
      </c>
      <c r="F238" s="154">
        <v>28429649</v>
      </c>
      <c r="G238" s="3" t="s">
        <v>3963</v>
      </c>
      <c r="H238" s="1" t="s">
        <v>4247</v>
      </c>
      <c r="I238" s="1">
        <v>75.011619999999994</v>
      </c>
    </row>
    <row r="239" spans="1:9" ht="15.75" thickTop="1" x14ac:dyDescent="0.25">
      <c r="A239" s="2">
        <v>237</v>
      </c>
      <c r="B239" s="5" t="s">
        <v>206</v>
      </c>
      <c r="C239" s="3" t="s">
        <v>1</v>
      </c>
      <c r="D239" s="7">
        <v>49</v>
      </c>
      <c r="E239" s="157">
        <v>49.351590604990122</v>
      </c>
      <c r="F239" s="154">
        <v>5329651</v>
      </c>
      <c r="G239" s="3" t="s">
        <v>905</v>
      </c>
      <c r="H239" s="1" t="s">
        <v>1524</v>
      </c>
      <c r="I239" s="1">
        <v>10.799349999999999</v>
      </c>
    </row>
    <row r="240" spans="1:9" ht="15.75" thickBot="1" x14ac:dyDescent="0.3">
      <c r="A240" s="3">
        <v>238</v>
      </c>
      <c r="B240" s="5" t="s">
        <v>207</v>
      </c>
      <c r="C240" s="3" t="s">
        <v>1</v>
      </c>
      <c r="D240" s="7">
        <v>49</v>
      </c>
      <c r="E240" s="157">
        <v>0</v>
      </c>
      <c r="F240" s="154">
        <v>0</v>
      </c>
      <c r="G240" s="3" t="s">
        <v>906</v>
      </c>
      <c r="H240" s="1" t="s">
        <v>1525</v>
      </c>
      <c r="I240" s="1">
        <v>222.5626</v>
      </c>
    </row>
    <row r="241" spans="1:9" ht="15.75" thickTop="1" x14ac:dyDescent="0.25">
      <c r="A241" s="2">
        <v>239</v>
      </c>
      <c r="B241" s="5" t="s">
        <v>208</v>
      </c>
      <c r="C241" s="3" t="s">
        <v>1</v>
      </c>
      <c r="D241" s="7">
        <v>49</v>
      </c>
      <c r="E241" s="157">
        <v>41.314053131923167</v>
      </c>
      <c r="F241" s="154">
        <v>100067677</v>
      </c>
      <c r="G241" s="3" t="s">
        <v>907</v>
      </c>
      <c r="H241" s="1" t="s">
        <v>1526</v>
      </c>
      <c r="I241" s="1">
        <v>242.2122</v>
      </c>
    </row>
    <row r="242" spans="1:9" ht="15.75" thickBot="1" x14ac:dyDescent="0.3">
      <c r="A242" s="3">
        <v>240</v>
      </c>
      <c r="B242" s="5" t="s">
        <v>209</v>
      </c>
      <c r="C242" s="3" t="s">
        <v>1</v>
      </c>
      <c r="D242" s="7">
        <v>49</v>
      </c>
      <c r="E242" s="157">
        <v>33.594221196825707</v>
      </c>
      <c r="F242" s="154">
        <v>107707474</v>
      </c>
      <c r="G242" s="3" t="s">
        <v>908</v>
      </c>
      <c r="H242" s="1" t="s">
        <v>1527</v>
      </c>
      <c r="I242" s="1">
        <v>320.61309999999997</v>
      </c>
    </row>
    <row r="243" spans="1:9" ht="15.75" thickTop="1" x14ac:dyDescent="0.25">
      <c r="A243" s="2">
        <v>241</v>
      </c>
      <c r="B243" s="5" t="s">
        <v>211</v>
      </c>
      <c r="C243" s="3" t="s">
        <v>1</v>
      </c>
      <c r="D243" s="7">
        <v>49</v>
      </c>
      <c r="E243" s="157">
        <v>26.603120459777113</v>
      </c>
      <c r="F243" s="154">
        <v>12583127</v>
      </c>
      <c r="G243" s="3" t="s">
        <v>2085</v>
      </c>
      <c r="H243" s="1" t="s">
        <v>1529</v>
      </c>
      <c r="I243" s="1">
        <v>47.299439999999997</v>
      </c>
    </row>
    <row r="244" spans="1:9" ht="15.75" thickBot="1" x14ac:dyDescent="0.3">
      <c r="A244" s="3">
        <v>242</v>
      </c>
      <c r="B244" s="5" t="s">
        <v>212</v>
      </c>
      <c r="C244" s="3" t="s">
        <v>1</v>
      </c>
      <c r="D244" s="7">
        <v>49</v>
      </c>
      <c r="E244" s="157">
        <v>54.098550277606414</v>
      </c>
      <c r="F244" s="154">
        <v>8769375</v>
      </c>
      <c r="G244" s="3" t="s">
        <v>910</v>
      </c>
      <c r="H244" s="1" t="s">
        <v>1530</v>
      </c>
      <c r="I244" s="1">
        <v>16.21</v>
      </c>
    </row>
    <row r="245" spans="1:9" ht="15.75" thickTop="1" x14ac:dyDescent="0.25">
      <c r="A245" s="2">
        <v>243</v>
      </c>
      <c r="B245" s="5" t="s">
        <v>213</v>
      </c>
      <c r="C245" s="3" t="s">
        <v>1</v>
      </c>
      <c r="D245" s="7">
        <v>49</v>
      </c>
      <c r="E245" s="157">
        <v>49.24824417276556</v>
      </c>
      <c r="F245" s="154">
        <v>48689316</v>
      </c>
      <c r="G245" s="3" t="s">
        <v>911</v>
      </c>
      <c r="H245" s="1" t="s">
        <v>1531</v>
      </c>
      <c r="I245" s="1">
        <v>98.865079999999992</v>
      </c>
    </row>
    <row r="246" spans="1:9" ht="15.75" thickBot="1" x14ac:dyDescent="0.3">
      <c r="A246" s="3">
        <v>244</v>
      </c>
      <c r="B246" s="5" t="s">
        <v>74</v>
      </c>
      <c r="C246" s="3" t="s">
        <v>1</v>
      </c>
      <c r="D246" s="7">
        <v>49</v>
      </c>
      <c r="E246" s="157">
        <v>48.993231448214459</v>
      </c>
      <c r="F246" s="154">
        <v>22539537</v>
      </c>
      <c r="G246" s="3" t="s">
        <v>788</v>
      </c>
      <c r="H246" s="1" t="s">
        <v>1397</v>
      </c>
      <c r="I246" s="1">
        <v>46.005409999999998</v>
      </c>
    </row>
    <row r="247" spans="1:9" ht="15.75" thickTop="1" x14ac:dyDescent="0.25">
      <c r="A247" s="2">
        <v>245</v>
      </c>
      <c r="B247" s="5" t="s">
        <v>214</v>
      </c>
      <c r="C247" s="3" t="s">
        <v>1</v>
      </c>
      <c r="D247" s="7">
        <v>49</v>
      </c>
      <c r="E247" s="157">
        <v>27.670888405427498</v>
      </c>
      <c r="F247" s="154">
        <v>116530357</v>
      </c>
      <c r="G247" s="3" t="s">
        <v>912</v>
      </c>
      <c r="H247" s="1" t="s">
        <v>1532</v>
      </c>
      <c r="I247" s="1">
        <v>421.12979999999999</v>
      </c>
    </row>
    <row r="248" spans="1:9" ht="15.75" thickBot="1" x14ac:dyDescent="0.3">
      <c r="A248" s="3">
        <v>246</v>
      </c>
      <c r="B248" s="5" t="s">
        <v>4238</v>
      </c>
      <c r="C248" s="3" t="s">
        <v>1</v>
      </c>
      <c r="D248" s="7">
        <v>49</v>
      </c>
      <c r="E248" s="157">
        <v>35.060633501745613</v>
      </c>
      <c r="F248" s="154">
        <v>821075159</v>
      </c>
      <c r="G248" s="3" t="s">
        <v>4239</v>
      </c>
      <c r="H248" s="1" t="s">
        <v>4240</v>
      </c>
      <c r="I248" s="1">
        <v>2341.8719999999998</v>
      </c>
    </row>
    <row r="249" spans="1:9" ht="15.75" thickTop="1" x14ac:dyDescent="0.25">
      <c r="A249" s="2">
        <v>247</v>
      </c>
      <c r="B249" s="5" t="s">
        <v>215</v>
      </c>
      <c r="C249" s="3" t="s">
        <v>1</v>
      </c>
      <c r="D249" s="7">
        <v>49</v>
      </c>
      <c r="E249" s="157">
        <v>17.068409914432976</v>
      </c>
      <c r="F249" s="154">
        <v>48037367</v>
      </c>
      <c r="G249" s="3" t="s">
        <v>913</v>
      </c>
      <c r="H249" s="1" t="s">
        <v>1533</v>
      </c>
      <c r="I249" s="1">
        <v>281.4402</v>
      </c>
    </row>
    <row r="250" spans="1:9" ht="15.75" thickBot="1" x14ac:dyDescent="0.3">
      <c r="A250" s="3">
        <v>248</v>
      </c>
      <c r="B250" s="5" t="s">
        <v>216</v>
      </c>
      <c r="C250" s="3" t="s">
        <v>1</v>
      </c>
      <c r="D250" s="7">
        <v>49</v>
      </c>
      <c r="E250" s="157">
        <v>48.559899999999999</v>
      </c>
      <c r="F250" s="154">
        <v>14567970</v>
      </c>
      <c r="G250" s="3" t="s">
        <v>914</v>
      </c>
      <c r="H250" s="1" t="s">
        <v>1534</v>
      </c>
      <c r="I250" s="1">
        <v>30</v>
      </c>
    </row>
    <row r="251" spans="1:9" ht="15.75" thickTop="1" x14ac:dyDescent="0.25">
      <c r="A251" s="2">
        <v>249</v>
      </c>
      <c r="B251" s="5" t="s">
        <v>217</v>
      </c>
      <c r="C251" s="3" t="s">
        <v>1</v>
      </c>
      <c r="D251" s="7">
        <v>49</v>
      </c>
      <c r="E251" s="157">
        <v>37.223803333333336</v>
      </c>
      <c r="F251" s="154">
        <v>22334282</v>
      </c>
      <c r="G251" s="3" t="s">
        <v>915</v>
      </c>
      <c r="H251" s="1" t="s">
        <v>1535</v>
      </c>
      <c r="I251" s="1">
        <v>60</v>
      </c>
    </row>
    <row r="252" spans="1:9" ht="15.75" thickBot="1" x14ac:dyDescent="0.3">
      <c r="A252" s="3">
        <v>250</v>
      </c>
      <c r="B252" s="5" t="s">
        <v>218</v>
      </c>
      <c r="C252" s="3" t="s">
        <v>1</v>
      </c>
      <c r="D252" s="7">
        <v>49</v>
      </c>
      <c r="E252" s="157">
        <v>47.7761</v>
      </c>
      <c r="F252" s="154">
        <v>9555220</v>
      </c>
      <c r="G252" s="3" t="s">
        <v>916</v>
      </c>
      <c r="H252" s="1" t="s">
        <v>1536</v>
      </c>
      <c r="I252" s="1">
        <v>20</v>
      </c>
    </row>
    <row r="253" spans="1:9" ht="15.75" thickTop="1" x14ac:dyDescent="0.25">
      <c r="A253" s="2">
        <v>251</v>
      </c>
      <c r="B253" s="5" t="s">
        <v>219</v>
      </c>
      <c r="C253" s="3" t="s">
        <v>1</v>
      </c>
      <c r="D253" s="7">
        <v>0</v>
      </c>
      <c r="E253" s="157" t="e">
        <v>#VALUE!</v>
      </c>
      <c r="F253" s="154" t="s">
        <v>4501</v>
      </c>
      <c r="G253" s="3" t="s">
        <v>917</v>
      </c>
      <c r="H253" s="1" t="s">
        <v>1537</v>
      </c>
      <c r="I253" s="1">
        <v>69.32992999999999</v>
      </c>
    </row>
    <row r="254" spans="1:9" ht="15.75" thickBot="1" x14ac:dyDescent="0.3">
      <c r="A254" s="3">
        <v>252</v>
      </c>
      <c r="B254" s="5" t="s">
        <v>220</v>
      </c>
      <c r="C254" s="3" t="s">
        <v>1</v>
      </c>
      <c r="D254" s="7">
        <v>49</v>
      </c>
      <c r="E254" s="157">
        <v>48.406637829295413</v>
      </c>
      <c r="F254" s="154">
        <v>133180747</v>
      </c>
      <c r="G254" s="3" t="s">
        <v>918</v>
      </c>
      <c r="H254" s="1" t="s">
        <v>1538</v>
      </c>
      <c r="I254" s="1">
        <v>275.12909999999999</v>
      </c>
    </row>
    <row r="255" spans="1:9" ht="15.75" thickTop="1" x14ac:dyDescent="0.25">
      <c r="A255" s="2">
        <v>253</v>
      </c>
      <c r="B255" s="5" t="s">
        <v>221</v>
      </c>
      <c r="C255" s="3" t="s">
        <v>1</v>
      </c>
      <c r="D255" s="7">
        <v>49</v>
      </c>
      <c r="E255" s="157">
        <v>45.996834782608701</v>
      </c>
      <c r="F255" s="154">
        <v>5289636</v>
      </c>
      <c r="G255" s="3" t="s">
        <v>919</v>
      </c>
      <c r="H255" s="1" t="s">
        <v>1539</v>
      </c>
      <c r="I255" s="1">
        <v>11.5</v>
      </c>
    </row>
    <row r="256" spans="1:9" ht="15.75" thickBot="1" x14ac:dyDescent="0.3">
      <c r="A256" s="3">
        <v>254</v>
      </c>
      <c r="B256" s="5" t="s">
        <v>222</v>
      </c>
      <c r="C256" s="3" t="s">
        <v>1</v>
      </c>
      <c r="D256" s="7">
        <v>49</v>
      </c>
      <c r="E256" s="157">
        <v>48.529083433145708</v>
      </c>
      <c r="F256" s="154">
        <v>18119168</v>
      </c>
      <c r="G256" s="3" t="s">
        <v>920</v>
      </c>
      <c r="H256" s="1" t="s">
        <v>1540</v>
      </c>
      <c r="I256" s="1">
        <v>37.33672</v>
      </c>
    </row>
    <row r="257" spans="1:9" ht="15.75" thickTop="1" x14ac:dyDescent="0.25">
      <c r="A257" s="2">
        <v>255</v>
      </c>
      <c r="B257" s="5" t="s">
        <v>0</v>
      </c>
      <c r="C257" s="3" t="s">
        <v>1</v>
      </c>
      <c r="D257" s="7">
        <v>49</v>
      </c>
      <c r="E257" s="157">
        <v>3.2252768819571236E-4</v>
      </c>
      <c r="F257" s="154">
        <v>1000</v>
      </c>
      <c r="G257" s="3" t="s">
        <v>921</v>
      </c>
      <c r="H257" s="1" t="s">
        <v>1541</v>
      </c>
      <c r="I257" s="1">
        <v>310.05090000000001</v>
      </c>
    </row>
    <row r="258" spans="1:9" ht="15.75" thickBot="1" x14ac:dyDescent="0.3">
      <c r="A258" s="3">
        <v>256</v>
      </c>
      <c r="B258" s="5" t="s">
        <v>223</v>
      </c>
      <c r="C258" s="3" t="s">
        <v>1</v>
      </c>
      <c r="D258" s="7">
        <v>49</v>
      </c>
      <c r="E258" s="157">
        <v>7.3119658939515064</v>
      </c>
      <c r="F258" s="154">
        <v>5145339</v>
      </c>
      <c r="G258" s="3" t="s">
        <v>922</v>
      </c>
      <c r="H258" s="1" t="s">
        <v>1542</v>
      </c>
      <c r="I258" s="1">
        <v>70.368749999999991</v>
      </c>
    </row>
    <row r="259" spans="1:9" ht="15.75" thickTop="1" x14ac:dyDescent="0.25">
      <c r="A259" s="2">
        <v>257</v>
      </c>
      <c r="B259" s="5" t="s">
        <v>4457</v>
      </c>
      <c r="C259" s="3" t="s">
        <v>1</v>
      </c>
      <c r="D259" s="7">
        <v>30</v>
      </c>
      <c r="E259" s="157">
        <v>23.137956130169446</v>
      </c>
      <c r="F259" s="154">
        <v>7760607</v>
      </c>
      <c r="G259" s="3" t="s">
        <v>4458</v>
      </c>
      <c r="H259" s="1" t="s">
        <v>4459</v>
      </c>
      <c r="I259" s="1">
        <v>33.540590000000002</v>
      </c>
    </row>
    <row r="260" spans="1:9" ht="15.75" thickBot="1" x14ac:dyDescent="0.3">
      <c r="A260" s="3">
        <v>258</v>
      </c>
      <c r="B260" s="5" t="s">
        <v>225</v>
      </c>
      <c r="C260" s="3" t="s">
        <v>1</v>
      </c>
      <c r="D260" s="7">
        <v>49</v>
      </c>
      <c r="E260" s="157">
        <v>47.03579547337376</v>
      </c>
      <c r="F260" s="154">
        <v>120648932</v>
      </c>
      <c r="G260" s="3" t="s">
        <v>3933</v>
      </c>
      <c r="H260" s="1" t="s">
        <v>1544</v>
      </c>
      <c r="I260" s="1">
        <v>256.50450000000001</v>
      </c>
    </row>
    <row r="261" spans="1:9" ht="15.75" thickTop="1" x14ac:dyDescent="0.25">
      <c r="A261" s="2">
        <v>259</v>
      </c>
      <c r="B261" s="5" t="s">
        <v>226</v>
      </c>
      <c r="C261" s="3" t="s">
        <v>1</v>
      </c>
      <c r="D261" s="7">
        <v>49</v>
      </c>
      <c r="E261" s="157">
        <v>1.4784151389710232E-5</v>
      </c>
      <c r="F261" s="154">
        <v>2</v>
      </c>
      <c r="G261" s="3" t="s">
        <v>924</v>
      </c>
      <c r="H261" s="1" t="s">
        <v>1545</v>
      </c>
      <c r="I261" s="1">
        <v>13.527999999999999</v>
      </c>
    </row>
    <row r="262" spans="1:9" ht="15.75" thickBot="1" x14ac:dyDescent="0.3">
      <c r="A262" s="3">
        <v>260</v>
      </c>
      <c r="B262" s="5" t="s">
        <v>227</v>
      </c>
      <c r="C262" s="3" t="s">
        <v>1</v>
      </c>
      <c r="D262" s="7">
        <v>49</v>
      </c>
      <c r="E262" s="157">
        <v>49.123212525421614</v>
      </c>
      <c r="F262" s="154">
        <v>29615535</v>
      </c>
      <c r="G262" s="3" t="s">
        <v>925</v>
      </c>
      <c r="H262" s="1" t="s">
        <v>1546</v>
      </c>
      <c r="I262" s="1">
        <v>60.288269999999997</v>
      </c>
    </row>
    <row r="263" spans="1:9" ht="15.75" thickTop="1" x14ac:dyDescent="0.25">
      <c r="A263" s="2">
        <v>261</v>
      </c>
      <c r="B263" s="5" t="s">
        <v>2022</v>
      </c>
      <c r="C263" s="3" t="s">
        <v>1</v>
      </c>
      <c r="D263" s="7">
        <v>100</v>
      </c>
      <c r="E263" s="157">
        <v>36.627485571072413</v>
      </c>
      <c r="F263" s="154">
        <v>234885179</v>
      </c>
      <c r="G263" s="3" t="s">
        <v>2087</v>
      </c>
      <c r="H263" s="1" t="s">
        <v>2088</v>
      </c>
      <c r="I263" s="1">
        <v>641.28120000000001</v>
      </c>
    </row>
    <row r="264" spans="1:9" ht="15.75" thickBot="1" x14ac:dyDescent="0.3">
      <c r="A264" s="3">
        <v>262</v>
      </c>
      <c r="B264" s="5" t="s">
        <v>228</v>
      </c>
      <c r="C264" s="3" t="s">
        <v>1</v>
      </c>
      <c r="D264" s="7">
        <v>100</v>
      </c>
      <c r="E264" s="157">
        <v>93.863119238723215</v>
      </c>
      <c r="F264" s="154">
        <v>550733029</v>
      </c>
      <c r="G264" s="3" t="s">
        <v>4268</v>
      </c>
      <c r="H264" s="1" t="s">
        <v>1547</v>
      </c>
      <c r="I264" s="1">
        <v>586.74059999999997</v>
      </c>
    </row>
    <row r="265" spans="1:9" ht="15.75" thickTop="1" x14ac:dyDescent="0.25">
      <c r="A265" s="2">
        <v>263</v>
      </c>
      <c r="B265" s="5" t="s">
        <v>229</v>
      </c>
      <c r="C265" s="3" t="s">
        <v>1</v>
      </c>
      <c r="D265" s="7">
        <v>49</v>
      </c>
      <c r="E265" s="157">
        <v>44.495124637100815</v>
      </c>
      <c r="F265" s="154">
        <v>6666927</v>
      </c>
      <c r="G265" s="3" t="s">
        <v>926</v>
      </c>
      <c r="H265" s="1" t="s">
        <v>1548</v>
      </c>
      <c r="I265" s="1">
        <v>14.983499999999999</v>
      </c>
    </row>
    <row r="266" spans="1:9" ht="15.75" thickBot="1" x14ac:dyDescent="0.3">
      <c r="A266" s="3">
        <v>264</v>
      </c>
      <c r="B266" s="5" t="s">
        <v>230</v>
      </c>
      <c r="C266" s="3" t="s">
        <v>1</v>
      </c>
      <c r="D266" s="7">
        <v>49</v>
      </c>
      <c r="E266" s="157">
        <v>40.835067306467366</v>
      </c>
      <c r="F266" s="154">
        <v>3461850</v>
      </c>
      <c r="G266" s="3" t="s">
        <v>927</v>
      </c>
      <c r="H266" s="1" t="s">
        <v>1549</v>
      </c>
      <c r="I266" s="1">
        <v>8.4776399999999992</v>
      </c>
    </row>
    <row r="267" spans="1:9" ht="15.75" thickTop="1" x14ac:dyDescent="0.25">
      <c r="A267" s="2">
        <v>265</v>
      </c>
      <c r="B267" s="5" t="s">
        <v>554</v>
      </c>
      <c r="C267" s="3" t="s">
        <v>1</v>
      </c>
      <c r="D267" s="7">
        <v>49</v>
      </c>
      <c r="E267" s="157">
        <v>47.307040772919976</v>
      </c>
      <c r="F267" s="154">
        <v>160476221</v>
      </c>
      <c r="G267" s="3" t="s">
        <v>1225</v>
      </c>
      <c r="H267" s="1" t="s">
        <v>1863</v>
      </c>
      <c r="I267" s="1">
        <v>339.22269999999997</v>
      </c>
    </row>
    <row r="268" spans="1:9" ht="15.75" thickBot="1" x14ac:dyDescent="0.3">
      <c r="A268" s="3">
        <v>266</v>
      </c>
      <c r="B268" s="5" t="s">
        <v>4454</v>
      </c>
      <c r="C268" s="3" t="s">
        <v>1</v>
      </c>
      <c r="D268" s="7">
        <v>55.994999999999997</v>
      </c>
      <c r="E268" s="157">
        <v>28.256084994351315</v>
      </c>
      <c r="F268" s="154">
        <v>14231375</v>
      </c>
      <c r="G268" s="3" t="s">
        <v>4455</v>
      </c>
      <c r="H268" s="1" t="s">
        <v>4456</v>
      </c>
      <c r="I268" s="1">
        <v>50.365699999999997</v>
      </c>
    </row>
    <row r="269" spans="1:9" ht="15.75" thickTop="1" x14ac:dyDescent="0.25">
      <c r="A269" s="2">
        <v>267</v>
      </c>
      <c r="B269" s="5" t="s">
        <v>231</v>
      </c>
      <c r="C269" s="3" t="s">
        <v>1</v>
      </c>
      <c r="D269" s="7">
        <v>49</v>
      </c>
      <c r="E269" s="157">
        <v>48.464381271796078</v>
      </c>
      <c r="F269" s="154">
        <v>5444886</v>
      </c>
      <c r="G269" s="3" t="s">
        <v>928</v>
      </c>
      <c r="H269" s="1" t="s">
        <v>1550</v>
      </c>
      <c r="I269" s="1">
        <v>11.234819999999999</v>
      </c>
    </row>
    <row r="270" spans="1:9" ht="15.75" thickBot="1" x14ac:dyDescent="0.3">
      <c r="A270" s="3">
        <v>268</v>
      </c>
      <c r="B270" s="5" t="s">
        <v>232</v>
      </c>
      <c r="C270" s="3" t="s">
        <v>1</v>
      </c>
      <c r="D270" s="7">
        <v>49</v>
      </c>
      <c r="E270" s="157">
        <v>48.447819533990724</v>
      </c>
      <c r="F270" s="154">
        <v>23205212</v>
      </c>
      <c r="G270" s="3" t="s">
        <v>929</v>
      </c>
      <c r="H270" s="1" t="s">
        <v>1551</v>
      </c>
      <c r="I270" s="1">
        <v>47.897329999999997</v>
      </c>
    </row>
    <row r="271" spans="1:9" ht="15.75" thickTop="1" x14ac:dyDescent="0.25">
      <c r="A271" s="2">
        <v>269</v>
      </c>
      <c r="B271" s="5" t="s">
        <v>233</v>
      </c>
      <c r="C271" s="3" t="s">
        <v>1</v>
      </c>
      <c r="D271" s="7">
        <v>49</v>
      </c>
      <c r="E271" s="157">
        <v>19.219294006079675</v>
      </c>
      <c r="F271" s="154">
        <v>2731940</v>
      </c>
      <c r="G271" s="3" t="s">
        <v>930</v>
      </c>
      <c r="H271" s="1" t="s">
        <v>1552</v>
      </c>
      <c r="I271" s="1">
        <v>14.21457</v>
      </c>
    </row>
    <row r="272" spans="1:9" ht="15.75" thickBot="1" x14ac:dyDescent="0.3">
      <c r="A272" s="3">
        <v>270</v>
      </c>
      <c r="B272" s="5" t="s">
        <v>4194</v>
      </c>
      <c r="C272" s="3" t="s">
        <v>1</v>
      </c>
      <c r="D272" s="7">
        <v>49</v>
      </c>
      <c r="E272" s="157">
        <v>48.989354612251098</v>
      </c>
      <c r="F272" s="154">
        <v>22309708</v>
      </c>
      <c r="G272" s="3" t="s">
        <v>4195</v>
      </c>
      <c r="H272" s="1" t="s">
        <v>4196</v>
      </c>
      <c r="I272" s="1">
        <v>45.539909999999999</v>
      </c>
    </row>
    <row r="273" spans="1:9" ht="15.75" thickTop="1" x14ac:dyDescent="0.25">
      <c r="A273" s="2">
        <v>271</v>
      </c>
      <c r="B273" s="5" t="s">
        <v>234</v>
      </c>
      <c r="C273" s="3" t="s">
        <v>1</v>
      </c>
      <c r="D273" s="7">
        <v>49</v>
      </c>
      <c r="E273" s="157">
        <v>35.193321495751448</v>
      </c>
      <c r="F273" s="154">
        <v>26043621</v>
      </c>
      <c r="G273" s="3" t="s">
        <v>931</v>
      </c>
      <c r="H273" s="1" t="s">
        <v>1553</v>
      </c>
      <c r="I273" s="1">
        <v>74.001599999999996</v>
      </c>
    </row>
    <row r="274" spans="1:9" ht="15.75" thickBot="1" x14ac:dyDescent="0.3">
      <c r="A274" s="3">
        <v>272</v>
      </c>
      <c r="B274" s="5" t="s">
        <v>579</v>
      </c>
      <c r="C274" s="3" t="s">
        <v>1</v>
      </c>
      <c r="D274" s="7">
        <v>49</v>
      </c>
      <c r="E274" s="157">
        <v>48.0215656594957</v>
      </c>
      <c r="F274" s="154">
        <v>14568360</v>
      </c>
      <c r="G274" s="3" t="s">
        <v>1249</v>
      </c>
      <c r="H274" s="1" t="s">
        <v>1887</v>
      </c>
      <c r="I274" s="1">
        <v>30.337119999999999</v>
      </c>
    </row>
    <row r="275" spans="1:9" ht="15.75" thickTop="1" x14ac:dyDescent="0.25">
      <c r="A275" s="2">
        <v>273</v>
      </c>
      <c r="B275" s="5" t="s">
        <v>4694</v>
      </c>
      <c r="C275" s="3" t="s">
        <v>1</v>
      </c>
      <c r="D275" s="7">
        <v>49</v>
      </c>
      <c r="E275" s="157">
        <v>40.53675109079493</v>
      </c>
      <c r="F275" s="154">
        <v>20272186</v>
      </c>
      <c r="G275" s="3" t="s">
        <v>4695</v>
      </c>
      <c r="H275" s="1" t="s">
        <v>4696</v>
      </c>
      <c r="I275" s="1">
        <v>50.009399999999999</v>
      </c>
    </row>
    <row r="276" spans="1:9" ht="15.75" thickBot="1" x14ac:dyDescent="0.3">
      <c r="A276" s="3">
        <v>274</v>
      </c>
      <c r="B276" s="5" t="s">
        <v>235</v>
      </c>
      <c r="C276" s="3" t="s">
        <v>1</v>
      </c>
      <c r="D276" s="7">
        <v>49</v>
      </c>
      <c r="E276" s="157">
        <v>48.432468987886502</v>
      </c>
      <c r="F276" s="154">
        <v>42024524</v>
      </c>
      <c r="G276" s="3" t="s">
        <v>932</v>
      </c>
      <c r="H276" s="1" t="s">
        <v>1554</v>
      </c>
      <c r="I276" s="1">
        <v>86.769319999999993</v>
      </c>
    </row>
    <row r="277" spans="1:9" ht="15.75" thickTop="1" x14ac:dyDescent="0.25">
      <c r="A277" s="2">
        <v>275</v>
      </c>
      <c r="B277" s="5" t="s">
        <v>236</v>
      </c>
      <c r="C277" s="3" t="s">
        <v>1</v>
      </c>
      <c r="D277" s="7">
        <v>49</v>
      </c>
      <c r="E277" s="157">
        <v>43.999686266809803</v>
      </c>
      <c r="F277" s="154">
        <v>41232194</v>
      </c>
      <c r="G277" s="3" t="s">
        <v>933</v>
      </c>
      <c r="H277" s="1" t="s">
        <v>1555</v>
      </c>
      <c r="I277" s="1">
        <v>93.7102</v>
      </c>
    </row>
    <row r="278" spans="1:9" ht="15.75" thickBot="1" x14ac:dyDescent="0.3">
      <c r="A278" s="3">
        <v>276</v>
      </c>
      <c r="B278" s="5" t="s">
        <v>2023</v>
      </c>
      <c r="C278" s="3" t="s">
        <v>1</v>
      </c>
      <c r="D278" s="7">
        <v>49</v>
      </c>
      <c r="E278" s="157">
        <v>30.321802736932774</v>
      </c>
      <c r="F278" s="154">
        <v>8279817</v>
      </c>
      <c r="G278" s="3" t="s">
        <v>2089</v>
      </c>
      <c r="H278" s="1" t="s">
        <v>2090</v>
      </c>
      <c r="I278" s="1">
        <v>27.306480000000001</v>
      </c>
    </row>
    <row r="279" spans="1:9" ht="15.75" thickTop="1" x14ac:dyDescent="0.25">
      <c r="A279" s="2">
        <v>277</v>
      </c>
      <c r="B279" s="5" t="s">
        <v>4697</v>
      </c>
      <c r="C279" s="3" t="s">
        <v>1</v>
      </c>
      <c r="D279" s="7">
        <v>49</v>
      </c>
      <c r="E279" s="157">
        <v>48.935490000000001</v>
      </c>
      <c r="F279" s="154">
        <v>48935490</v>
      </c>
      <c r="G279" s="3" t="s">
        <v>4698</v>
      </c>
      <c r="H279" s="1" t="s">
        <v>4699</v>
      </c>
      <c r="I279" s="1">
        <v>100</v>
      </c>
    </row>
    <row r="280" spans="1:9" ht="15.75" thickBot="1" x14ac:dyDescent="0.3">
      <c r="A280" s="3">
        <v>278</v>
      </c>
      <c r="B280" s="5" t="s">
        <v>237</v>
      </c>
      <c r="C280" s="3" t="s">
        <v>1</v>
      </c>
      <c r="D280" s="7">
        <v>49</v>
      </c>
      <c r="E280" s="157">
        <v>3.7169074338148679E-2</v>
      </c>
      <c r="F280" s="154">
        <v>23980</v>
      </c>
      <c r="G280" s="3" t="s">
        <v>934</v>
      </c>
      <c r="H280" s="1" t="s">
        <v>1556</v>
      </c>
      <c r="I280" s="1">
        <v>64.515999999999991</v>
      </c>
    </row>
    <row r="281" spans="1:9" ht="15.75" thickTop="1" x14ac:dyDescent="0.25">
      <c r="A281" s="2">
        <v>279</v>
      </c>
      <c r="B281" s="5" t="s">
        <v>238</v>
      </c>
      <c r="C281" s="3" t="s">
        <v>1</v>
      </c>
      <c r="D281" s="7">
        <v>49</v>
      </c>
      <c r="E281" s="157">
        <v>22.551678569803279</v>
      </c>
      <c r="F281" s="154">
        <v>15560347</v>
      </c>
      <c r="G281" s="3" t="s">
        <v>935</v>
      </c>
      <c r="H281" s="1" t="s">
        <v>1557</v>
      </c>
      <c r="I281" s="1">
        <v>68.998620000000003</v>
      </c>
    </row>
    <row r="282" spans="1:9" ht="15.75" thickBot="1" x14ac:dyDescent="0.3">
      <c r="A282" s="3">
        <v>280</v>
      </c>
      <c r="B282" s="5" t="s">
        <v>2024</v>
      </c>
      <c r="C282" s="3" t="s">
        <v>1</v>
      </c>
      <c r="D282" s="7">
        <v>49</v>
      </c>
      <c r="E282" s="157">
        <v>48.845247474747481</v>
      </c>
      <c r="F282" s="154">
        <v>38685436</v>
      </c>
      <c r="G282" s="3" t="s">
        <v>2091</v>
      </c>
      <c r="H282" s="1" t="s">
        <v>2092</v>
      </c>
      <c r="I282" s="1">
        <v>79.2</v>
      </c>
    </row>
    <row r="283" spans="1:9" ht="15.75" thickTop="1" x14ac:dyDescent="0.25">
      <c r="A283" s="2">
        <v>281</v>
      </c>
      <c r="B283" s="5" t="s">
        <v>239</v>
      </c>
      <c r="C283" s="3" t="s">
        <v>1</v>
      </c>
      <c r="D283" s="7">
        <v>49</v>
      </c>
      <c r="E283" s="157">
        <v>40.183581729186329</v>
      </c>
      <c r="F283" s="154">
        <v>45768095</v>
      </c>
      <c r="G283" s="3" t="s">
        <v>5011</v>
      </c>
      <c r="H283" s="1" t="s">
        <v>1558</v>
      </c>
      <c r="I283" s="1">
        <v>113.89749999999999</v>
      </c>
    </row>
    <row r="284" spans="1:9" ht="15.75" thickBot="1" x14ac:dyDescent="0.3">
      <c r="A284" s="3">
        <v>282</v>
      </c>
      <c r="B284" s="5" t="s">
        <v>240</v>
      </c>
      <c r="C284" s="3" t="s">
        <v>1</v>
      </c>
      <c r="D284" s="7">
        <v>49</v>
      </c>
      <c r="E284" s="157">
        <v>4.0519793076899511</v>
      </c>
      <c r="F284" s="154">
        <v>2566189</v>
      </c>
      <c r="G284" s="3" t="s">
        <v>936</v>
      </c>
      <c r="H284" s="1" t="s">
        <v>1559</v>
      </c>
      <c r="I284" s="1">
        <v>63.331739999999996</v>
      </c>
    </row>
    <row r="285" spans="1:9" ht="15.75" thickTop="1" x14ac:dyDescent="0.25">
      <c r="A285" s="2">
        <v>283</v>
      </c>
      <c r="B285" s="5" t="s">
        <v>4700</v>
      </c>
      <c r="C285" s="3" t="s">
        <v>1</v>
      </c>
      <c r="D285" s="7" t="s">
        <v>4664</v>
      </c>
      <c r="E285" s="157" t="e">
        <v>#VALUE!</v>
      </c>
      <c r="F285" s="154" t="s">
        <v>4664</v>
      </c>
      <c r="G285" s="3" t="s">
        <v>4665</v>
      </c>
      <c r="H285" s="1" t="s">
        <v>4664</v>
      </c>
      <c r="I285" s="1" t="s">
        <v>4664</v>
      </c>
    </row>
    <row r="286" spans="1:9" ht="15.75" thickBot="1" x14ac:dyDescent="0.3">
      <c r="A286" s="3">
        <v>284</v>
      </c>
      <c r="B286" s="5" t="s">
        <v>241</v>
      </c>
      <c r="C286" s="3" t="s">
        <v>1</v>
      </c>
      <c r="D286" s="7">
        <v>49</v>
      </c>
      <c r="E286" s="157">
        <v>48.788938832373887</v>
      </c>
      <c r="F286" s="154">
        <v>9280388</v>
      </c>
      <c r="G286" s="3" t="s">
        <v>937</v>
      </c>
      <c r="H286" s="1" t="s">
        <v>1560</v>
      </c>
      <c r="I286" s="1">
        <v>19.0215</v>
      </c>
    </row>
    <row r="287" spans="1:9" ht="15.75" thickTop="1" x14ac:dyDescent="0.25">
      <c r="A287" s="2">
        <v>285</v>
      </c>
      <c r="B287" s="5" t="s">
        <v>4460</v>
      </c>
      <c r="C287" s="3" t="s">
        <v>1</v>
      </c>
      <c r="D287" s="7">
        <v>49</v>
      </c>
      <c r="E287" s="157">
        <v>40.904275689231454</v>
      </c>
      <c r="F287" s="154">
        <v>12208556</v>
      </c>
      <c r="G287" s="3" t="s">
        <v>4461</v>
      </c>
      <c r="H287" s="1" t="s">
        <v>4462</v>
      </c>
      <c r="I287" s="1">
        <v>29.84665</v>
      </c>
    </row>
    <row r="288" spans="1:9" ht="15.75" thickBot="1" x14ac:dyDescent="0.3">
      <c r="A288" s="3">
        <v>286</v>
      </c>
      <c r="B288" s="5" t="s">
        <v>242</v>
      </c>
      <c r="C288" s="3" t="s">
        <v>1</v>
      </c>
      <c r="D288" s="7">
        <v>49</v>
      </c>
      <c r="E288" s="157">
        <v>15.545762031302718</v>
      </c>
      <c r="F288" s="154">
        <v>9477721</v>
      </c>
      <c r="G288" s="3" t="s">
        <v>938</v>
      </c>
      <c r="H288" s="1" t="s">
        <v>1561</v>
      </c>
      <c r="I288" s="1">
        <v>60.966589999999997</v>
      </c>
    </row>
    <row r="289" spans="1:9" ht="15.75" thickTop="1" x14ac:dyDescent="0.25">
      <c r="A289" s="2">
        <v>287</v>
      </c>
      <c r="B289" s="5" t="s">
        <v>243</v>
      </c>
      <c r="C289" s="3" t="s">
        <v>1</v>
      </c>
      <c r="D289" s="7">
        <v>49</v>
      </c>
      <c r="E289" s="157">
        <v>46.732098765432099</v>
      </c>
      <c r="F289" s="154">
        <v>6435010</v>
      </c>
      <c r="G289" s="3" t="s">
        <v>939</v>
      </c>
      <c r="H289" s="1" t="s">
        <v>1562</v>
      </c>
      <c r="I289" s="1">
        <v>13.77</v>
      </c>
    </row>
    <row r="290" spans="1:9" ht="15.75" thickBot="1" x14ac:dyDescent="0.3">
      <c r="A290" s="3">
        <v>288</v>
      </c>
      <c r="B290" s="5" t="s">
        <v>244</v>
      </c>
      <c r="C290" s="3" t="s">
        <v>1</v>
      </c>
      <c r="D290" s="7">
        <v>49</v>
      </c>
      <c r="E290" s="157">
        <v>48.904308356409082</v>
      </c>
      <c r="F290" s="154">
        <v>13724197</v>
      </c>
      <c r="G290" s="3" t="s">
        <v>940</v>
      </c>
      <c r="H290" s="1" t="s">
        <v>1563</v>
      </c>
      <c r="I290" s="1">
        <v>28.063369999999999</v>
      </c>
    </row>
    <row r="291" spans="1:9" ht="15.75" thickTop="1" x14ac:dyDescent="0.25">
      <c r="A291" s="2">
        <v>289</v>
      </c>
      <c r="B291" s="5" t="s">
        <v>245</v>
      </c>
      <c r="C291" s="3" t="s">
        <v>1</v>
      </c>
      <c r="D291" s="7">
        <v>49</v>
      </c>
      <c r="E291" s="157">
        <v>2.3119672867682008</v>
      </c>
      <c r="F291" s="154">
        <v>710130</v>
      </c>
      <c r="G291" s="3" t="s">
        <v>941</v>
      </c>
      <c r="H291" s="1" t="s">
        <v>1564</v>
      </c>
      <c r="I291" s="1">
        <v>30.715399999999999</v>
      </c>
    </row>
    <row r="292" spans="1:9" ht="15.75" thickBot="1" x14ac:dyDescent="0.3">
      <c r="A292" s="3">
        <v>290</v>
      </c>
      <c r="B292" s="5" t="s">
        <v>224</v>
      </c>
      <c r="C292" s="3" t="s">
        <v>1</v>
      </c>
      <c r="D292" s="7">
        <v>49</v>
      </c>
      <c r="E292" s="157">
        <v>48.946706161137449</v>
      </c>
      <c r="F292" s="154">
        <v>20655510</v>
      </c>
      <c r="G292" s="3" t="s">
        <v>923</v>
      </c>
      <c r="H292" s="1" t="s">
        <v>1543</v>
      </c>
      <c r="I292" s="1">
        <v>42.199999999999996</v>
      </c>
    </row>
    <row r="293" spans="1:9" ht="15.75" thickTop="1" x14ac:dyDescent="0.25">
      <c r="A293" s="2">
        <v>291</v>
      </c>
      <c r="B293" s="5" t="s">
        <v>246</v>
      </c>
      <c r="C293" s="3" t="s">
        <v>1</v>
      </c>
      <c r="D293" s="7">
        <v>49</v>
      </c>
      <c r="E293" s="157">
        <v>54.153720033243445</v>
      </c>
      <c r="F293" s="154">
        <v>7187168</v>
      </c>
      <c r="G293" s="3" t="s">
        <v>942</v>
      </c>
      <c r="H293" s="1" t="s">
        <v>1565</v>
      </c>
      <c r="I293" s="1">
        <v>13.271789999999999</v>
      </c>
    </row>
    <row r="294" spans="1:9" ht="15.75" thickBot="1" x14ac:dyDescent="0.3">
      <c r="A294" s="3">
        <v>292</v>
      </c>
      <c r="B294" s="5" t="s">
        <v>247</v>
      </c>
      <c r="C294" s="3" t="s">
        <v>1</v>
      </c>
      <c r="D294" s="7">
        <v>100</v>
      </c>
      <c r="E294" s="157">
        <v>44.431090786090557</v>
      </c>
      <c r="F294" s="154">
        <v>225734245</v>
      </c>
      <c r="G294" s="3" t="s">
        <v>4603</v>
      </c>
      <c r="H294" s="1" t="s">
        <v>1566</v>
      </c>
      <c r="I294" s="1">
        <v>508.05469999999997</v>
      </c>
    </row>
    <row r="295" spans="1:9" ht="15.75" thickTop="1" x14ac:dyDescent="0.25">
      <c r="A295" s="2">
        <v>293</v>
      </c>
      <c r="B295" s="5" t="s">
        <v>248</v>
      </c>
      <c r="C295" s="3" t="s">
        <v>1</v>
      </c>
      <c r="D295" s="7">
        <v>49</v>
      </c>
      <c r="E295" s="157">
        <v>0</v>
      </c>
      <c r="F295" s="154">
        <v>0</v>
      </c>
      <c r="G295" s="3" t="s">
        <v>943</v>
      </c>
      <c r="H295" s="1" t="s">
        <v>1567</v>
      </c>
      <c r="I295" s="1">
        <v>25.7209</v>
      </c>
    </row>
    <row r="296" spans="1:9" ht="15.75" thickBot="1" x14ac:dyDescent="0.3">
      <c r="A296" s="3">
        <v>294</v>
      </c>
      <c r="B296" s="5" t="s">
        <v>249</v>
      </c>
      <c r="C296" s="3" t="s">
        <v>1</v>
      </c>
      <c r="D296" s="7">
        <v>23.634699999999999</v>
      </c>
      <c r="E296" s="157">
        <v>11.612358197502513</v>
      </c>
      <c r="F296" s="154">
        <v>209446647</v>
      </c>
      <c r="G296" s="3" t="s">
        <v>944</v>
      </c>
      <c r="H296" s="1" t="s">
        <v>1568</v>
      </c>
      <c r="I296" s="1">
        <v>1803.653</v>
      </c>
    </row>
    <row r="297" spans="1:9" ht="15.75" thickTop="1" x14ac:dyDescent="0.25">
      <c r="A297" s="2">
        <v>295</v>
      </c>
      <c r="B297" s="5" t="s">
        <v>250</v>
      </c>
      <c r="C297" s="3" t="s">
        <v>1</v>
      </c>
      <c r="D297" s="7">
        <v>49</v>
      </c>
      <c r="E297" s="157">
        <v>48.926273869921602</v>
      </c>
      <c r="F297" s="154">
        <v>48071708</v>
      </c>
      <c r="G297" s="3" t="s">
        <v>945</v>
      </c>
      <c r="H297" s="1" t="s">
        <v>1569</v>
      </c>
      <c r="I297" s="1">
        <v>98.253360000000001</v>
      </c>
    </row>
    <row r="298" spans="1:9" ht="15.75" thickBot="1" x14ac:dyDescent="0.3">
      <c r="A298" s="3">
        <v>296</v>
      </c>
      <c r="B298" s="5" t="s">
        <v>253</v>
      </c>
      <c r="C298" s="3" t="s">
        <v>1</v>
      </c>
      <c r="D298" s="7">
        <v>49</v>
      </c>
      <c r="E298" s="157">
        <v>1.5868424708844784</v>
      </c>
      <c r="F298" s="154">
        <v>396322</v>
      </c>
      <c r="G298" s="3" t="s">
        <v>948</v>
      </c>
      <c r="H298" s="1" t="s">
        <v>1572</v>
      </c>
      <c r="I298" s="1">
        <v>24.97551</v>
      </c>
    </row>
    <row r="299" spans="1:9" ht="15.75" thickTop="1" x14ac:dyDescent="0.25">
      <c r="A299" s="2">
        <v>297</v>
      </c>
      <c r="B299" s="5" t="s">
        <v>254</v>
      </c>
      <c r="C299" s="3" t="s">
        <v>1</v>
      </c>
      <c r="D299" s="7">
        <v>49</v>
      </c>
      <c r="E299" s="157">
        <v>43.390968514171895</v>
      </c>
      <c r="F299" s="154">
        <v>5568120</v>
      </c>
      <c r="G299" s="3" t="s">
        <v>949</v>
      </c>
      <c r="H299" s="1" t="s">
        <v>1573</v>
      </c>
      <c r="I299" s="1">
        <v>12.83244</v>
      </c>
    </row>
    <row r="300" spans="1:9" ht="15.75" thickBot="1" x14ac:dyDescent="0.3">
      <c r="A300" s="3">
        <v>298</v>
      </c>
      <c r="B300" s="5" t="s">
        <v>255</v>
      </c>
      <c r="C300" s="3" t="s">
        <v>1</v>
      </c>
      <c r="D300" s="7">
        <v>49</v>
      </c>
      <c r="E300" s="157">
        <v>48.956192397790808</v>
      </c>
      <c r="F300" s="154">
        <v>5153589</v>
      </c>
      <c r="G300" s="3" t="s">
        <v>950</v>
      </c>
      <c r="H300" s="1" t="s">
        <v>1574</v>
      </c>
      <c r="I300" s="1">
        <v>10.52694</v>
      </c>
    </row>
    <row r="301" spans="1:9" ht="15.75" thickTop="1" x14ac:dyDescent="0.25">
      <c r="A301" s="2">
        <v>299</v>
      </c>
      <c r="B301" s="5" t="s">
        <v>256</v>
      </c>
      <c r="C301" s="3" t="s">
        <v>1</v>
      </c>
      <c r="D301" s="7">
        <v>49</v>
      </c>
      <c r="E301" s="157">
        <v>42.121830145842154</v>
      </c>
      <c r="F301" s="154">
        <v>7662340</v>
      </c>
      <c r="G301" s="3" t="s">
        <v>951</v>
      </c>
      <c r="H301" s="1" t="s">
        <v>1575</v>
      </c>
      <c r="I301" s="1">
        <v>18.190899999999999</v>
      </c>
    </row>
    <row r="302" spans="1:9" ht="15.75" thickBot="1" x14ac:dyDescent="0.3">
      <c r="A302" s="3">
        <v>300</v>
      </c>
      <c r="B302" s="5" t="s">
        <v>257</v>
      </c>
      <c r="C302" s="3" t="s">
        <v>1</v>
      </c>
      <c r="D302" s="7">
        <v>49</v>
      </c>
      <c r="E302" s="157">
        <v>47.747553957577828</v>
      </c>
      <c r="F302" s="154">
        <v>16175033</v>
      </c>
      <c r="G302" s="3" t="s">
        <v>952</v>
      </c>
      <c r="H302" s="1" t="s">
        <v>1576</v>
      </c>
      <c r="I302" s="1">
        <v>33.876149999999996</v>
      </c>
    </row>
    <row r="303" spans="1:9" ht="15.75" thickTop="1" x14ac:dyDescent="0.25">
      <c r="A303" s="2">
        <v>301</v>
      </c>
      <c r="B303" s="5" t="s">
        <v>4170</v>
      </c>
      <c r="C303" s="3" t="s">
        <v>1</v>
      </c>
      <c r="D303" s="7">
        <v>49</v>
      </c>
      <c r="E303" s="157">
        <v>3.0946533333333335</v>
      </c>
      <c r="F303" s="154">
        <v>1392594</v>
      </c>
      <c r="G303" s="3" t="s">
        <v>4172</v>
      </c>
      <c r="H303" s="1" t="s">
        <v>4621</v>
      </c>
      <c r="I303" s="1">
        <v>45</v>
      </c>
    </row>
    <row r="304" spans="1:9" ht="15.75" thickBot="1" x14ac:dyDescent="0.3">
      <c r="A304" s="3">
        <v>302</v>
      </c>
      <c r="B304" s="5" t="s">
        <v>258</v>
      </c>
      <c r="C304" s="3" t="s">
        <v>1</v>
      </c>
      <c r="D304" s="7">
        <v>49</v>
      </c>
      <c r="E304" s="157">
        <v>48.474639370078741</v>
      </c>
      <c r="F304" s="154">
        <v>30781396</v>
      </c>
      <c r="G304" s="3" t="s">
        <v>953</v>
      </c>
      <c r="H304" s="1" t="s">
        <v>1577</v>
      </c>
      <c r="I304" s="1">
        <v>63.5</v>
      </c>
    </row>
    <row r="305" spans="1:9" ht="15.75" thickTop="1" x14ac:dyDescent="0.25">
      <c r="A305" s="2">
        <v>303</v>
      </c>
      <c r="B305" s="5" t="s">
        <v>4361</v>
      </c>
      <c r="C305" s="3" t="s">
        <v>1</v>
      </c>
      <c r="D305" s="7">
        <v>22.495100000000001</v>
      </c>
      <c r="E305" s="157">
        <v>0</v>
      </c>
      <c r="F305" s="154">
        <v>0</v>
      </c>
      <c r="G305" s="3" t="s">
        <v>4362</v>
      </c>
      <c r="H305" s="1" t="s">
        <v>4363</v>
      </c>
      <c r="I305" s="1">
        <v>3500.14</v>
      </c>
    </row>
    <row r="306" spans="1:9" ht="15.75" thickBot="1" x14ac:dyDescent="0.3">
      <c r="A306" s="3">
        <v>304</v>
      </c>
      <c r="B306" s="5" t="s">
        <v>259</v>
      </c>
      <c r="C306" s="3" t="s">
        <v>1</v>
      </c>
      <c r="D306" s="7">
        <v>49</v>
      </c>
      <c r="E306" s="157">
        <v>35.059318015898668</v>
      </c>
      <c r="F306" s="154">
        <v>7342785</v>
      </c>
      <c r="G306" s="3" t="s">
        <v>954</v>
      </c>
      <c r="H306" s="1" t="s">
        <v>1578</v>
      </c>
      <c r="I306" s="1">
        <v>20.94389</v>
      </c>
    </row>
    <row r="307" spans="1:9" ht="15.75" thickTop="1" x14ac:dyDescent="0.25">
      <c r="A307" s="2">
        <v>305</v>
      </c>
      <c r="B307" s="5" t="s">
        <v>260</v>
      </c>
      <c r="C307" s="3" t="s">
        <v>1</v>
      </c>
      <c r="D307" s="7">
        <v>49</v>
      </c>
      <c r="E307" s="157">
        <v>0</v>
      </c>
      <c r="F307" s="154">
        <v>0</v>
      </c>
      <c r="G307" s="3" t="s">
        <v>955</v>
      </c>
      <c r="H307" s="1" t="s">
        <v>1579</v>
      </c>
      <c r="I307" s="1">
        <v>57.916469999999997</v>
      </c>
    </row>
    <row r="308" spans="1:9" ht="15.75" thickBot="1" x14ac:dyDescent="0.3">
      <c r="A308" s="3">
        <v>306</v>
      </c>
      <c r="B308" s="5" t="s">
        <v>261</v>
      </c>
      <c r="C308" s="3" t="s">
        <v>1</v>
      </c>
      <c r="D308" s="7">
        <v>49</v>
      </c>
      <c r="E308" s="157">
        <v>52.217552761584116</v>
      </c>
      <c r="F308" s="154">
        <v>8734994</v>
      </c>
      <c r="G308" s="3" t="s">
        <v>956</v>
      </c>
      <c r="H308" s="1" t="s">
        <v>1580</v>
      </c>
      <c r="I308" s="1">
        <v>16.728079999999999</v>
      </c>
    </row>
    <row r="309" spans="1:9" ht="15.75" thickTop="1" x14ac:dyDescent="0.25">
      <c r="A309" s="2">
        <v>307</v>
      </c>
      <c r="B309" s="5" t="s">
        <v>262</v>
      </c>
      <c r="C309" s="3" t="s">
        <v>1</v>
      </c>
      <c r="D309" s="7">
        <v>49</v>
      </c>
      <c r="E309" s="157">
        <v>8.3874259936237946E-4</v>
      </c>
      <c r="F309" s="154">
        <v>381</v>
      </c>
      <c r="G309" s="3" t="s">
        <v>957</v>
      </c>
      <c r="H309" s="1" t="s">
        <v>1581</v>
      </c>
      <c r="I309" s="1">
        <v>45.425139999999999</v>
      </c>
    </row>
    <row r="310" spans="1:9" ht="15.75" thickBot="1" x14ac:dyDescent="0.3">
      <c r="A310" s="3">
        <v>308</v>
      </c>
      <c r="B310" s="5" t="s">
        <v>4701</v>
      </c>
      <c r="C310" s="3" t="s">
        <v>1</v>
      </c>
      <c r="D310" s="7">
        <v>49</v>
      </c>
      <c r="E310" s="157" t="e">
        <v>#VALUE!</v>
      </c>
      <c r="F310" s="154">
        <v>2398510</v>
      </c>
      <c r="G310" s="3" t="s">
        <v>4702</v>
      </c>
      <c r="H310" s="1" t="s">
        <v>4703</v>
      </c>
      <c r="I310" s="1" t="s">
        <v>4501</v>
      </c>
    </row>
    <row r="311" spans="1:9" ht="15.75" thickTop="1" x14ac:dyDescent="0.25">
      <c r="A311" s="2">
        <v>309</v>
      </c>
      <c r="B311" s="5" t="s">
        <v>263</v>
      </c>
      <c r="C311" s="3" t="s">
        <v>1</v>
      </c>
      <c r="D311" s="7">
        <v>49</v>
      </c>
      <c r="E311" s="157">
        <v>29.189239912417893</v>
      </c>
      <c r="F311" s="154">
        <v>3732720</v>
      </c>
      <c r="G311" s="3" t="s">
        <v>958</v>
      </c>
      <c r="H311" s="1" t="s">
        <v>1582</v>
      </c>
      <c r="I311" s="1">
        <v>12.788</v>
      </c>
    </row>
    <row r="312" spans="1:9" ht="15.75" thickBot="1" x14ac:dyDescent="0.3">
      <c r="A312" s="3">
        <v>310</v>
      </c>
      <c r="B312" s="5" t="s">
        <v>264</v>
      </c>
      <c r="C312" s="3" t="s">
        <v>1</v>
      </c>
      <c r="D312" s="7">
        <v>49</v>
      </c>
      <c r="E312" s="157">
        <v>46.510570000000001</v>
      </c>
      <c r="F312" s="154">
        <v>46510570</v>
      </c>
      <c r="G312" s="3" t="s">
        <v>959</v>
      </c>
      <c r="H312" s="1" t="s">
        <v>1583</v>
      </c>
      <c r="I312" s="1">
        <v>100</v>
      </c>
    </row>
    <row r="313" spans="1:9" ht="15.75" thickTop="1" x14ac:dyDescent="0.25">
      <c r="A313" s="2">
        <v>311</v>
      </c>
      <c r="B313" s="5" t="s">
        <v>2027</v>
      </c>
      <c r="C313" s="3" t="s">
        <v>1</v>
      </c>
      <c r="D313" s="7">
        <v>49</v>
      </c>
      <c r="E313" s="157">
        <v>46.613142516398334</v>
      </c>
      <c r="F313" s="154">
        <v>7817024</v>
      </c>
      <c r="G313" s="3" t="s">
        <v>2097</v>
      </c>
      <c r="H313" s="1" t="s">
        <v>2098</v>
      </c>
      <c r="I313" s="1">
        <v>16.77</v>
      </c>
    </row>
    <row r="314" spans="1:9" ht="15.75" thickBot="1" x14ac:dyDescent="0.3">
      <c r="A314" s="3">
        <v>312</v>
      </c>
      <c r="B314" s="5" t="s">
        <v>265</v>
      </c>
      <c r="C314" s="3" t="s">
        <v>1</v>
      </c>
      <c r="D314" s="7">
        <v>49</v>
      </c>
      <c r="E314" s="157">
        <v>18.919331586250209</v>
      </c>
      <c r="F314" s="154">
        <v>17761162</v>
      </c>
      <c r="G314" s="3" t="s">
        <v>960</v>
      </c>
      <c r="H314" s="1" t="s">
        <v>1584</v>
      </c>
      <c r="I314" s="1">
        <v>93.878379999999993</v>
      </c>
    </row>
    <row r="315" spans="1:9" ht="15.75" thickTop="1" x14ac:dyDescent="0.25">
      <c r="A315" s="2">
        <v>313</v>
      </c>
      <c r="B315" s="5" t="s">
        <v>3575</v>
      </c>
      <c r="C315" s="3" t="s">
        <v>1</v>
      </c>
      <c r="D315" s="7">
        <v>49</v>
      </c>
      <c r="E315" s="157">
        <v>33.967868338557999</v>
      </c>
      <c r="F315" s="154">
        <v>32507250</v>
      </c>
      <c r="G315" s="3" t="s">
        <v>3576</v>
      </c>
      <c r="H315" s="1" t="s">
        <v>3577</v>
      </c>
      <c r="I315" s="1">
        <v>95.699999999999989</v>
      </c>
    </row>
    <row r="316" spans="1:9" ht="15.75" thickBot="1" x14ac:dyDescent="0.3">
      <c r="A316" s="3">
        <v>314</v>
      </c>
      <c r="B316" s="5" t="s">
        <v>266</v>
      </c>
      <c r="C316" s="3" t="s">
        <v>1</v>
      </c>
      <c r="D316" s="7">
        <v>49</v>
      </c>
      <c r="E316" s="157">
        <v>46.374117647058824</v>
      </c>
      <c r="F316" s="154">
        <v>3941800</v>
      </c>
      <c r="G316" s="3" t="s">
        <v>961</v>
      </c>
      <c r="H316" s="1" t="s">
        <v>1585</v>
      </c>
      <c r="I316" s="1">
        <v>8.5</v>
      </c>
    </row>
    <row r="317" spans="1:9" ht="15.75" thickTop="1" x14ac:dyDescent="0.25">
      <c r="A317" s="2">
        <v>315</v>
      </c>
      <c r="B317" s="5" t="s">
        <v>602</v>
      </c>
      <c r="C317" s="3" t="s">
        <v>1</v>
      </c>
      <c r="D317" s="7">
        <v>49</v>
      </c>
      <c r="E317" s="157">
        <v>48.166336458779803</v>
      </c>
      <c r="F317" s="154">
        <v>15598013</v>
      </c>
      <c r="G317" s="3" t="s">
        <v>4649</v>
      </c>
      <c r="H317" s="1" t="s">
        <v>1909</v>
      </c>
      <c r="I317" s="1">
        <v>32.38364</v>
      </c>
    </row>
    <row r="318" spans="1:9" ht="15.75" thickBot="1" x14ac:dyDescent="0.3">
      <c r="A318" s="3">
        <v>316</v>
      </c>
      <c r="B318" s="5" t="s">
        <v>4351</v>
      </c>
      <c r="C318" s="3" t="s">
        <v>1</v>
      </c>
      <c r="D318" s="7">
        <v>49</v>
      </c>
      <c r="E318" s="157">
        <v>48.944761518227672</v>
      </c>
      <c r="F318" s="154">
        <v>13361915</v>
      </c>
      <c r="G318" s="3" t="s">
        <v>4352</v>
      </c>
      <c r="H318" s="1" t="s">
        <v>4353</v>
      </c>
      <c r="I318" s="1">
        <v>27.299989999999998</v>
      </c>
    </row>
    <row r="319" spans="1:9" ht="15.75" thickTop="1" x14ac:dyDescent="0.25">
      <c r="A319" s="2">
        <v>317</v>
      </c>
      <c r="B319" s="5" t="s">
        <v>267</v>
      </c>
      <c r="C319" s="3" t="s">
        <v>1</v>
      </c>
      <c r="D319" s="7">
        <v>49</v>
      </c>
      <c r="E319" s="157">
        <v>48.557308195521586</v>
      </c>
      <c r="F319" s="154">
        <v>6409453</v>
      </c>
      <c r="G319" s="3" t="s">
        <v>962</v>
      </c>
      <c r="H319" s="1" t="s">
        <v>1586</v>
      </c>
      <c r="I319" s="1">
        <v>13.199769999999999</v>
      </c>
    </row>
    <row r="320" spans="1:9" ht="15.75" thickBot="1" x14ac:dyDescent="0.3">
      <c r="A320" s="3">
        <v>318</v>
      </c>
      <c r="B320" s="5" t="s">
        <v>2028</v>
      </c>
      <c r="C320" s="3" t="s">
        <v>1</v>
      </c>
      <c r="D320" s="7">
        <v>49</v>
      </c>
      <c r="E320" s="157">
        <v>54.271045454545451</v>
      </c>
      <c r="F320" s="154">
        <v>23879260</v>
      </c>
      <c r="G320" s="3" t="s">
        <v>2099</v>
      </c>
      <c r="H320" s="1" t="s">
        <v>2100</v>
      </c>
      <c r="I320" s="1">
        <v>44</v>
      </c>
    </row>
    <row r="321" spans="1:9" ht="15.75" thickTop="1" x14ac:dyDescent="0.25">
      <c r="A321" s="2">
        <v>319</v>
      </c>
      <c r="B321" s="5" t="s">
        <v>712</v>
      </c>
      <c r="C321" s="3" t="s">
        <v>1</v>
      </c>
      <c r="D321" s="7">
        <v>49</v>
      </c>
      <c r="E321" s="157">
        <v>35.530105210370749</v>
      </c>
      <c r="F321" s="154">
        <v>9238943</v>
      </c>
      <c r="G321" s="3" t="s">
        <v>964</v>
      </c>
      <c r="H321" s="1" t="s">
        <v>1588</v>
      </c>
      <c r="I321" s="1">
        <v>26.003139999999998</v>
      </c>
    </row>
    <row r="322" spans="1:9" ht="15.75" thickBot="1" x14ac:dyDescent="0.3">
      <c r="A322" s="3">
        <v>320</v>
      </c>
      <c r="B322" s="5" t="s">
        <v>269</v>
      </c>
      <c r="C322" s="3" t="s">
        <v>1</v>
      </c>
      <c r="D322" s="7">
        <v>49</v>
      </c>
      <c r="E322" s="157">
        <v>48.911853333333333</v>
      </c>
      <c r="F322" s="154">
        <v>14673556</v>
      </c>
      <c r="G322" s="3" t="s">
        <v>965</v>
      </c>
      <c r="H322" s="1" t="s">
        <v>1589</v>
      </c>
      <c r="I322" s="1">
        <v>30</v>
      </c>
    </row>
    <row r="323" spans="1:9" ht="15.75" thickTop="1" x14ac:dyDescent="0.25">
      <c r="A323" s="2">
        <v>321</v>
      </c>
      <c r="B323" s="5" t="s">
        <v>4031</v>
      </c>
      <c r="C323" s="3" t="s">
        <v>1</v>
      </c>
      <c r="D323" s="7">
        <v>49</v>
      </c>
      <c r="E323" s="157">
        <v>47.893400513574136</v>
      </c>
      <c r="F323" s="154">
        <v>8965544</v>
      </c>
      <c r="G323" s="3" t="s">
        <v>4032</v>
      </c>
      <c r="H323" s="1" t="s">
        <v>4248</v>
      </c>
      <c r="I323" s="1">
        <v>18.71979</v>
      </c>
    </row>
    <row r="324" spans="1:9" ht="15.75" thickBot="1" x14ac:dyDescent="0.3">
      <c r="A324" s="3">
        <v>322</v>
      </c>
      <c r="B324" s="5" t="s">
        <v>270</v>
      </c>
      <c r="C324" s="3" t="s">
        <v>1</v>
      </c>
      <c r="D324" s="7">
        <v>100</v>
      </c>
      <c r="E324" s="157">
        <v>66.828592528130216</v>
      </c>
      <c r="F324" s="154">
        <v>51988936</v>
      </c>
      <c r="G324" s="3" t="s">
        <v>966</v>
      </c>
      <c r="H324" s="1" t="s">
        <v>4249</v>
      </c>
      <c r="I324" s="1">
        <v>77.794449999999998</v>
      </c>
    </row>
    <row r="325" spans="1:9" ht="15.75" thickTop="1" x14ac:dyDescent="0.25">
      <c r="A325" s="2">
        <v>323</v>
      </c>
      <c r="B325" s="5" t="s">
        <v>271</v>
      </c>
      <c r="C325" s="3" t="s">
        <v>1</v>
      </c>
      <c r="D325" s="7">
        <v>49</v>
      </c>
      <c r="E325" s="157">
        <v>48.596687948208952</v>
      </c>
      <c r="F325" s="154">
        <v>48912858</v>
      </c>
      <c r="G325" s="3" t="s">
        <v>967</v>
      </c>
      <c r="H325" s="1" t="s">
        <v>1590</v>
      </c>
      <c r="I325" s="1">
        <v>100.6506</v>
      </c>
    </row>
    <row r="326" spans="1:9" ht="15.75" thickBot="1" x14ac:dyDescent="0.3">
      <c r="A326" s="3">
        <v>324</v>
      </c>
      <c r="B326" s="5" t="s">
        <v>272</v>
      </c>
      <c r="C326" s="3" t="s">
        <v>1</v>
      </c>
      <c r="D326" s="7">
        <v>49</v>
      </c>
      <c r="E326" s="157">
        <v>48.716042857142853</v>
      </c>
      <c r="F326" s="154">
        <v>34101230</v>
      </c>
      <c r="G326" s="3" t="s">
        <v>968</v>
      </c>
      <c r="H326" s="1" t="s">
        <v>1591</v>
      </c>
      <c r="I326" s="1">
        <v>70</v>
      </c>
    </row>
    <row r="327" spans="1:9" ht="15.75" thickTop="1" x14ac:dyDescent="0.25">
      <c r="A327" s="2">
        <v>325</v>
      </c>
      <c r="B327" s="5" t="s">
        <v>273</v>
      </c>
      <c r="C327" s="3" t="s">
        <v>1</v>
      </c>
      <c r="D327" s="7">
        <v>49</v>
      </c>
      <c r="E327" s="157">
        <v>5.4675542572746728E-6</v>
      </c>
      <c r="F327" s="154">
        <v>3</v>
      </c>
      <c r="G327" s="3" t="s">
        <v>5005</v>
      </c>
      <c r="H327" s="1" t="s">
        <v>1592</v>
      </c>
      <c r="I327" s="1">
        <v>54.869139999999994</v>
      </c>
    </row>
    <row r="328" spans="1:9" ht="15.75" thickBot="1" x14ac:dyDescent="0.3">
      <c r="A328" s="3">
        <v>326</v>
      </c>
      <c r="B328" s="5" t="s">
        <v>274</v>
      </c>
      <c r="C328" s="3" t="s">
        <v>1</v>
      </c>
      <c r="D328" s="7">
        <v>49</v>
      </c>
      <c r="E328" s="157">
        <v>46.974094025757374</v>
      </c>
      <c r="F328" s="154">
        <v>17323097</v>
      </c>
      <c r="G328" s="3" t="s">
        <v>969</v>
      </c>
      <c r="H328" s="1" t="s">
        <v>1593</v>
      </c>
      <c r="I328" s="1">
        <v>36.877980000000001</v>
      </c>
    </row>
    <row r="329" spans="1:9" ht="15.75" thickTop="1" x14ac:dyDescent="0.25">
      <c r="A329" s="2">
        <v>327</v>
      </c>
      <c r="B329" s="5" t="s">
        <v>4704</v>
      </c>
      <c r="C329" s="3" t="s">
        <v>1</v>
      </c>
      <c r="D329" s="7">
        <v>49</v>
      </c>
      <c r="E329" s="157">
        <v>48.923909774436098</v>
      </c>
      <c r="F329" s="154">
        <v>6506880</v>
      </c>
      <c r="G329" s="3" t="s">
        <v>4705</v>
      </c>
      <c r="H329" s="1" t="s">
        <v>4706</v>
      </c>
      <c r="I329" s="1">
        <v>13.299999999999999</v>
      </c>
    </row>
    <row r="330" spans="1:9" ht="15.75" thickBot="1" x14ac:dyDescent="0.3">
      <c r="A330" s="3">
        <v>328</v>
      </c>
      <c r="B330" s="5" t="s">
        <v>275</v>
      </c>
      <c r="C330" s="3" t="s">
        <v>1</v>
      </c>
      <c r="D330" s="7">
        <v>49</v>
      </c>
      <c r="E330" s="157">
        <v>44.519086773349734</v>
      </c>
      <c r="F330" s="154">
        <v>15247391</v>
      </c>
      <c r="G330" s="3" t="s">
        <v>970</v>
      </c>
      <c r="H330" s="1" t="s">
        <v>1594</v>
      </c>
      <c r="I330" s="1">
        <v>34.249110000000002</v>
      </c>
    </row>
    <row r="331" spans="1:9" ht="15.75" thickTop="1" x14ac:dyDescent="0.25">
      <c r="A331" s="2">
        <v>329</v>
      </c>
      <c r="B331" s="5" t="s">
        <v>276</v>
      </c>
      <c r="C331" s="3" t="s">
        <v>1</v>
      </c>
      <c r="D331" s="7">
        <v>49</v>
      </c>
      <c r="E331" s="157">
        <v>46.707116883116882</v>
      </c>
      <c r="F331" s="154">
        <v>8991120</v>
      </c>
      <c r="G331" s="3" t="s">
        <v>971</v>
      </c>
      <c r="H331" s="1" t="s">
        <v>1595</v>
      </c>
      <c r="I331" s="1">
        <v>19.25</v>
      </c>
    </row>
    <row r="332" spans="1:9" ht="15.75" thickBot="1" x14ac:dyDescent="0.3">
      <c r="A332" s="3">
        <v>330</v>
      </c>
      <c r="B332" s="5" t="s">
        <v>2029</v>
      </c>
      <c r="C332" s="3" t="s">
        <v>1</v>
      </c>
      <c r="D332" s="7">
        <v>49</v>
      </c>
      <c r="E332" s="157">
        <v>48.790038095238096</v>
      </c>
      <c r="F332" s="154">
        <v>25614770</v>
      </c>
      <c r="G332" s="3" t="s">
        <v>2101</v>
      </c>
      <c r="H332" s="1" t="s">
        <v>2102</v>
      </c>
      <c r="I332" s="1">
        <v>52.5</v>
      </c>
    </row>
    <row r="333" spans="1:9" ht="15.75" thickTop="1" x14ac:dyDescent="0.25">
      <c r="A333" s="2">
        <v>331</v>
      </c>
      <c r="B333" s="5" t="s">
        <v>277</v>
      </c>
      <c r="C333" s="3" t="s">
        <v>1</v>
      </c>
      <c r="D333" s="7">
        <v>49</v>
      </c>
      <c r="E333" s="157">
        <v>48.883294117647061</v>
      </c>
      <c r="F333" s="154">
        <v>12465240</v>
      </c>
      <c r="G333" s="3" t="s">
        <v>972</v>
      </c>
      <c r="H333" s="1" t="s">
        <v>4250</v>
      </c>
      <c r="I333" s="1">
        <v>25.5</v>
      </c>
    </row>
    <row r="334" spans="1:9" ht="15.75" thickBot="1" x14ac:dyDescent="0.3">
      <c r="A334" s="3">
        <v>332</v>
      </c>
      <c r="B334" s="5" t="s">
        <v>4299</v>
      </c>
      <c r="C334" s="3" t="s">
        <v>1</v>
      </c>
      <c r="D334" s="7">
        <v>30</v>
      </c>
      <c r="E334" s="157">
        <v>3.629442619238079E-7</v>
      </c>
      <c r="F334" s="154">
        <v>3</v>
      </c>
      <c r="G334" s="3" t="s">
        <v>4300</v>
      </c>
      <c r="H334" s="1" t="s">
        <v>4301</v>
      </c>
      <c r="I334" s="1">
        <v>826.57319999999993</v>
      </c>
    </row>
    <row r="335" spans="1:9" ht="15.75" thickTop="1" x14ac:dyDescent="0.25">
      <c r="A335" s="2">
        <v>333</v>
      </c>
      <c r="B335" s="5" t="s">
        <v>278</v>
      </c>
      <c r="C335" s="3" t="s">
        <v>1</v>
      </c>
      <c r="D335" s="7">
        <v>49</v>
      </c>
      <c r="E335" s="157">
        <v>54.349041984187288</v>
      </c>
      <c r="F335" s="154">
        <v>11559476</v>
      </c>
      <c r="G335" s="3" t="s">
        <v>973</v>
      </c>
      <c r="H335" s="1" t="s">
        <v>1596</v>
      </c>
      <c r="I335" s="1">
        <v>21.26896</v>
      </c>
    </row>
    <row r="336" spans="1:9" ht="15.75" thickBot="1" x14ac:dyDescent="0.3">
      <c r="A336" s="3">
        <v>334</v>
      </c>
      <c r="B336" s="5" t="s">
        <v>279</v>
      </c>
      <c r="C336" s="3" t="s">
        <v>1</v>
      </c>
      <c r="D336" s="7">
        <v>49</v>
      </c>
      <c r="E336" s="157">
        <v>4.1555574426774653</v>
      </c>
      <c r="F336" s="154">
        <v>1722501</v>
      </c>
      <c r="G336" s="3" t="s">
        <v>974</v>
      </c>
      <c r="H336" s="1" t="s">
        <v>1597</v>
      </c>
      <c r="I336" s="1">
        <v>41.450539999999997</v>
      </c>
    </row>
    <row r="337" spans="1:9" ht="15.75" thickTop="1" x14ac:dyDescent="0.25">
      <c r="A337" s="2">
        <v>335</v>
      </c>
      <c r="B337" s="5" t="s">
        <v>2025</v>
      </c>
      <c r="C337" s="3" t="s">
        <v>1</v>
      </c>
      <c r="D337" s="7">
        <v>49</v>
      </c>
      <c r="E337" s="157">
        <v>34.109947031336546</v>
      </c>
      <c r="F337" s="154">
        <v>14429316</v>
      </c>
      <c r="G337" s="3" t="s">
        <v>2093</v>
      </c>
      <c r="H337" s="1" t="s">
        <v>2094</v>
      </c>
      <c r="I337" s="1">
        <v>42.302369999999996</v>
      </c>
    </row>
    <row r="338" spans="1:9" ht="15.75" thickBot="1" x14ac:dyDescent="0.3">
      <c r="A338" s="3">
        <v>336</v>
      </c>
      <c r="B338" s="5" t="s">
        <v>280</v>
      </c>
      <c r="C338" s="3" t="s">
        <v>1</v>
      </c>
      <c r="D338" s="7">
        <v>49</v>
      </c>
      <c r="E338" s="157">
        <v>41.893081545064376</v>
      </c>
      <c r="F338" s="154">
        <v>12201360</v>
      </c>
      <c r="G338" s="3" t="s">
        <v>975</v>
      </c>
      <c r="H338" s="1" t="s">
        <v>1598</v>
      </c>
      <c r="I338" s="1">
        <v>29.125</v>
      </c>
    </row>
    <row r="339" spans="1:9" ht="15.75" thickTop="1" x14ac:dyDescent="0.25">
      <c r="A339" s="2">
        <v>337</v>
      </c>
      <c r="B339" s="5" t="s">
        <v>3683</v>
      </c>
      <c r="C339" s="3" t="s">
        <v>1</v>
      </c>
      <c r="D339" s="7">
        <v>49</v>
      </c>
      <c r="E339" s="157">
        <v>48.963700841673067</v>
      </c>
      <c r="F339" s="154">
        <v>23783961</v>
      </c>
      <c r="G339" s="3" t="s">
        <v>3684</v>
      </c>
      <c r="H339" s="1" t="s">
        <v>3685</v>
      </c>
      <c r="I339" s="1">
        <v>48.574680000000001</v>
      </c>
    </row>
    <row r="340" spans="1:9" ht="15.75" thickBot="1" x14ac:dyDescent="0.3">
      <c r="A340" s="3">
        <v>338</v>
      </c>
      <c r="B340" s="5" t="s">
        <v>281</v>
      </c>
      <c r="C340" s="3" t="s">
        <v>1</v>
      </c>
      <c r="D340" s="7">
        <v>49</v>
      </c>
      <c r="E340" s="157">
        <v>47.556254551729765</v>
      </c>
      <c r="F340" s="154">
        <v>7633535</v>
      </c>
      <c r="G340" s="3" t="s">
        <v>976</v>
      </c>
      <c r="H340" s="1" t="s">
        <v>1599</v>
      </c>
      <c r="I340" s="1">
        <v>16.051590000000001</v>
      </c>
    </row>
    <row r="341" spans="1:9" ht="15.75" thickTop="1" x14ac:dyDescent="0.25">
      <c r="A341" s="2">
        <v>339</v>
      </c>
      <c r="B341" s="5" t="s">
        <v>282</v>
      </c>
      <c r="C341" s="3" t="s">
        <v>1</v>
      </c>
      <c r="D341" s="7">
        <v>49</v>
      </c>
      <c r="E341" s="157">
        <v>48.363873290614649</v>
      </c>
      <c r="F341" s="154">
        <v>71408340</v>
      </c>
      <c r="G341" s="3" t="s">
        <v>977</v>
      </c>
      <c r="H341" s="1" t="s">
        <v>1600</v>
      </c>
      <c r="I341" s="1">
        <v>147.6481</v>
      </c>
    </row>
    <row r="342" spans="1:9" ht="15.75" thickBot="1" x14ac:dyDescent="0.3">
      <c r="A342" s="3">
        <v>340</v>
      </c>
      <c r="B342" s="5" t="s">
        <v>620</v>
      </c>
      <c r="C342" s="3" t="s">
        <v>1</v>
      </c>
      <c r="D342" s="7">
        <v>49</v>
      </c>
      <c r="E342" s="157">
        <v>48.883162366970303</v>
      </c>
      <c r="F342" s="154">
        <v>22890494</v>
      </c>
      <c r="G342" s="3" t="s">
        <v>1286</v>
      </c>
      <c r="H342" s="1" t="s">
        <v>1927</v>
      </c>
      <c r="I342" s="1">
        <v>46.826949999999997</v>
      </c>
    </row>
    <row r="343" spans="1:9" ht="15.75" thickTop="1" x14ac:dyDescent="0.25">
      <c r="A343" s="2">
        <v>341</v>
      </c>
      <c r="B343" s="5" t="s">
        <v>283</v>
      </c>
      <c r="C343" s="3" t="s">
        <v>1</v>
      </c>
      <c r="D343" s="7">
        <v>71.053899999999999</v>
      </c>
      <c r="E343" s="157">
        <v>44.392952970747224</v>
      </c>
      <c r="F343" s="154">
        <v>138149893</v>
      </c>
      <c r="G343" s="3" t="s">
        <v>978</v>
      </c>
      <c r="H343" s="1" t="s">
        <v>1601</v>
      </c>
      <c r="I343" s="1">
        <v>311.19779999999997</v>
      </c>
    </row>
    <row r="344" spans="1:9" ht="15.75" thickBot="1" x14ac:dyDescent="0.3">
      <c r="A344" s="3">
        <v>342</v>
      </c>
      <c r="B344" s="5" t="s">
        <v>4707</v>
      </c>
      <c r="C344" s="3" t="s">
        <v>1</v>
      </c>
      <c r="D344" s="7">
        <v>49</v>
      </c>
      <c r="E344" s="157">
        <v>49.000000000000007</v>
      </c>
      <c r="F344" s="154">
        <v>7470540</v>
      </c>
      <c r="G344" s="3" t="s">
        <v>4708</v>
      </c>
      <c r="H344" s="1" t="s">
        <v>4709</v>
      </c>
      <c r="I344" s="1">
        <v>15.245999999999999</v>
      </c>
    </row>
    <row r="345" spans="1:9" ht="15.75" thickTop="1" x14ac:dyDescent="0.25">
      <c r="A345" s="2">
        <v>343</v>
      </c>
      <c r="B345" s="5" t="s">
        <v>623</v>
      </c>
      <c r="C345" s="3" t="s">
        <v>1</v>
      </c>
      <c r="D345" s="7">
        <v>15</v>
      </c>
      <c r="E345" s="157">
        <v>0.73328663080401091</v>
      </c>
      <c r="F345" s="154">
        <v>176063</v>
      </c>
      <c r="G345" s="3" t="s">
        <v>1289</v>
      </c>
      <c r="H345" s="1" t="s">
        <v>1930</v>
      </c>
      <c r="I345" s="1">
        <v>24.010120000000001</v>
      </c>
    </row>
    <row r="346" spans="1:9" ht="15.75" thickBot="1" x14ac:dyDescent="0.3">
      <c r="A346" s="3">
        <v>344</v>
      </c>
      <c r="B346" s="5" t="s">
        <v>4710</v>
      </c>
      <c r="C346" s="3" t="s">
        <v>1</v>
      </c>
      <c r="D346" s="7">
        <v>49</v>
      </c>
      <c r="E346" s="157">
        <v>48.971399999999996</v>
      </c>
      <c r="F346" s="154">
        <v>7345710</v>
      </c>
      <c r="G346" s="3" t="s">
        <v>4711</v>
      </c>
      <c r="H346" s="1" t="s">
        <v>4712</v>
      </c>
      <c r="I346" s="1">
        <v>15</v>
      </c>
    </row>
    <row r="347" spans="1:9" ht="15.75" thickTop="1" x14ac:dyDescent="0.25">
      <c r="A347" s="2">
        <v>345</v>
      </c>
      <c r="B347" s="5" t="s">
        <v>284</v>
      </c>
      <c r="C347" s="3" t="s">
        <v>1</v>
      </c>
      <c r="D347" s="7">
        <v>49</v>
      </c>
      <c r="E347" s="157">
        <v>25.404734120689383</v>
      </c>
      <c r="F347" s="154">
        <v>20355467</v>
      </c>
      <c r="G347" s="3" t="s">
        <v>979</v>
      </c>
      <c r="H347" s="1" t="s">
        <v>1602</v>
      </c>
      <c r="I347" s="1">
        <v>80.12469999999999</v>
      </c>
    </row>
    <row r="348" spans="1:9" ht="15.75" thickBot="1" x14ac:dyDescent="0.3">
      <c r="A348" s="3">
        <v>346</v>
      </c>
      <c r="B348" s="5" t="s">
        <v>285</v>
      </c>
      <c r="C348" s="3" t="s">
        <v>1</v>
      </c>
      <c r="D348" s="7">
        <v>100</v>
      </c>
      <c r="E348" s="157">
        <v>11.293854288282686</v>
      </c>
      <c r="F348" s="154">
        <v>3465020</v>
      </c>
      <c r="G348" s="3" t="s">
        <v>980</v>
      </c>
      <c r="H348" s="1" t="s">
        <v>1603</v>
      </c>
      <c r="I348" s="1">
        <v>30.680579999999999</v>
      </c>
    </row>
    <row r="349" spans="1:9" ht="15.75" thickTop="1" x14ac:dyDescent="0.25">
      <c r="A349" s="2">
        <v>347</v>
      </c>
      <c r="B349" s="5" t="s">
        <v>286</v>
      </c>
      <c r="C349" s="3" t="s">
        <v>1</v>
      </c>
      <c r="D349" s="7">
        <v>49</v>
      </c>
      <c r="E349" s="157">
        <v>49.376966518757577</v>
      </c>
      <c r="F349" s="154">
        <v>17136770</v>
      </c>
      <c r="G349" s="3" t="s">
        <v>981</v>
      </c>
      <c r="H349" s="1" t="s">
        <v>1604</v>
      </c>
      <c r="I349" s="1">
        <v>34.705999999999996</v>
      </c>
    </row>
    <row r="350" spans="1:9" ht="15.75" thickBot="1" x14ac:dyDescent="0.3">
      <c r="A350" s="3">
        <v>348</v>
      </c>
      <c r="B350" s="5" t="s">
        <v>287</v>
      </c>
      <c r="C350" s="3" t="s">
        <v>1</v>
      </c>
      <c r="D350" s="7">
        <v>49</v>
      </c>
      <c r="E350" s="157">
        <v>25.619500000000002</v>
      </c>
      <c r="F350" s="154">
        <v>2049560</v>
      </c>
      <c r="G350" s="3" t="s">
        <v>982</v>
      </c>
      <c r="H350" s="1" t="s">
        <v>1605</v>
      </c>
      <c r="I350" s="1">
        <v>8</v>
      </c>
    </row>
    <row r="351" spans="1:9" ht="15.75" thickTop="1" x14ac:dyDescent="0.25">
      <c r="A351" s="2">
        <v>349</v>
      </c>
      <c r="B351" s="5" t="s">
        <v>288</v>
      </c>
      <c r="C351" s="3" t="s">
        <v>1</v>
      </c>
      <c r="D351" s="7">
        <v>49</v>
      </c>
      <c r="E351" s="157">
        <v>48.999531399548921</v>
      </c>
      <c r="F351" s="154">
        <v>18455845</v>
      </c>
      <c r="G351" s="3" t="s">
        <v>983</v>
      </c>
      <c r="H351" s="1" t="s">
        <v>1606</v>
      </c>
      <c r="I351" s="1">
        <v>37.665349999999997</v>
      </c>
    </row>
    <row r="352" spans="1:9" ht="15.75" thickBot="1" x14ac:dyDescent="0.3">
      <c r="A352" s="3">
        <v>350</v>
      </c>
      <c r="B352" s="5" t="s">
        <v>289</v>
      </c>
      <c r="C352" s="3" t="s">
        <v>1</v>
      </c>
      <c r="D352" s="7">
        <v>30</v>
      </c>
      <c r="E352" s="157">
        <v>6.1771040128858408</v>
      </c>
      <c r="F352" s="154">
        <v>229101190</v>
      </c>
      <c r="G352" s="3" t="s">
        <v>984</v>
      </c>
      <c r="H352" s="1" t="s">
        <v>1607</v>
      </c>
      <c r="I352" s="1">
        <v>3708.877</v>
      </c>
    </row>
    <row r="353" spans="1:9" ht="15.75" thickTop="1" x14ac:dyDescent="0.25">
      <c r="A353" s="2">
        <v>351</v>
      </c>
      <c r="B353" s="5" t="s">
        <v>290</v>
      </c>
      <c r="C353" s="3" t="s">
        <v>1</v>
      </c>
      <c r="D353" s="7">
        <v>49</v>
      </c>
      <c r="E353" s="157">
        <v>48.410174294578376</v>
      </c>
      <c r="F353" s="154">
        <v>12867008</v>
      </c>
      <c r="G353" s="3" t="s">
        <v>985</v>
      </c>
      <c r="H353" s="1" t="s">
        <v>1608</v>
      </c>
      <c r="I353" s="1">
        <v>26.579139999999999</v>
      </c>
    </row>
    <row r="354" spans="1:9" ht="15.75" thickBot="1" x14ac:dyDescent="0.3">
      <c r="A354" s="3">
        <v>352</v>
      </c>
      <c r="B354" s="5" t="s">
        <v>2031</v>
      </c>
      <c r="C354" s="3" t="s">
        <v>1</v>
      </c>
      <c r="D354" s="7">
        <v>100</v>
      </c>
      <c r="E354" s="157">
        <v>62.506449650136908</v>
      </c>
      <c r="F354" s="154">
        <v>102729350</v>
      </c>
      <c r="G354" s="3" t="s">
        <v>2105</v>
      </c>
      <c r="H354" s="1" t="s">
        <v>2106</v>
      </c>
      <c r="I354" s="1">
        <v>164.35</v>
      </c>
    </row>
    <row r="355" spans="1:9" ht="15.75" thickTop="1" x14ac:dyDescent="0.25">
      <c r="A355" s="2">
        <v>353</v>
      </c>
      <c r="B355" s="5" t="s">
        <v>647</v>
      </c>
      <c r="C355" s="3" t="s">
        <v>1</v>
      </c>
      <c r="D355" s="7">
        <v>49</v>
      </c>
      <c r="E355" s="157">
        <v>48.610902708194523</v>
      </c>
      <c r="F355" s="154">
        <v>48659465</v>
      </c>
      <c r="G355" s="3" t="s">
        <v>1309</v>
      </c>
      <c r="H355" s="1" t="s">
        <v>1954</v>
      </c>
      <c r="I355" s="1">
        <v>100.09989999999999</v>
      </c>
    </row>
    <row r="356" spans="1:9" ht="15.75" thickBot="1" x14ac:dyDescent="0.3">
      <c r="A356" s="3">
        <v>354</v>
      </c>
      <c r="B356" s="5" t="s">
        <v>291</v>
      </c>
      <c r="C356" s="3" t="s">
        <v>1</v>
      </c>
      <c r="D356" s="7">
        <v>49</v>
      </c>
      <c r="E356" s="157">
        <v>46.211938469516802</v>
      </c>
      <c r="F356" s="154">
        <v>14827960</v>
      </c>
      <c r="G356" s="3" t="s">
        <v>986</v>
      </c>
      <c r="H356" s="1" t="s">
        <v>1609</v>
      </c>
      <c r="I356" s="1">
        <v>32.086860000000001</v>
      </c>
    </row>
    <row r="357" spans="1:9" ht="15.75" thickTop="1" x14ac:dyDescent="0.25">
      <c r="A357" s="2">
        <v>355</v>
      </c>
      <c r="B357" s="5" t="s">
        <v>2049</v>
      </c>
      <c r="C357" s="3" t="s">
        <v>1</v>
      </c>
      <c r="D357" s="7">
        <v>49</v>
      </c>
      <c r="E357" s="157">
        <v>35.661754879000782</v>
      </c>
      <c r="F357" s="154">
        <v>159889478</v>
      </c>
      <c r="G357" s="3" t="s">
        <v>4622</v>
      </c>
      <c r="H357" s="1" t="s">
        <v>2153</v>
      </c>
      <c r="I357" s="1">
        <v>448.34999999999997</v>
      </c>
    </row>
    <row r="358" spans="1:9" ht="15.75" thickBot="1" x14ac:dyDescent="0.3">
      <c r="A358" s="3">
        <v>356</v>
      </c>
      <c r="B358" s="5" t="s">
        <v>292</v>
      </c>
      <c r="C358" s="3" t="s">
        <v>1</v>
      </c>
      <c r="D358" s="7">
        <v>100</v>
      </c>
      <c r="E358" s="157">
        <v>66.90487321459409</v>
      </c>
      <c r="F358" s="154">
        <v>60865377</v>
      </c>
      <c r="G358" s="3" t="s">
        <v>987</v>
      </c>
      <c r="H358" s="1" t="s">
        <v>1610</v>
      </c>
      <c r="I358" s="1">
        <v>90.973010000000002</v>
      </c>
    </row>
    <row r="359" spans="1:9" ht="15.75" thickTop="1" x14ac:dyDescent="0.25">
      <c r="A359" s="2">
        <v>357</v>
      </c>
      <c r="B359" s="5" t="s">
        <v>294</v>
      </c>
      <c r="C359" s="3" t="s">
        <v>1</v>
      </c>
      <c r="D359" s="7">
        <v>36.914000000000001</v>
      </c>
      <c r="E359" s="157">
        <v>21.885053744319599</v>
      </c>
      <c r="F359" s="154">
        <v>732259673</v>
      </c>
      <c r="G359" s="3" t="s">
        <v>989</v>
      </c>
      <c r="H359" s="1" t="s">
        <v>1612</v>
      </c>
      <c r="I359" s="1">
        <v>3345.9349999999999</v>
      </c>
    </row>
    <row r="360" spans="1:9" ht="15.75" thickBot="1" x14ac:dyDescent="0.3">
      <c r="A360" s="3">
        <v>358</v>
      </c>
      <c r="B360" s="5" t="s">
        <v>2030</v>
      </c>
      <c r="C360" s="3" t="s">
        <v>1</v>
      </c>
      <c r="D360" s="7">
        <v>49</v>
      </c>
      <c r="E360" s="157">
        <v>48.884666666666668</v>
      </c>
      <c r="F360" s="154">
        <v>10265780</v>
      </c>
      <c r="G360" s="3" t="s">
        <v>2103</v>
      </c>
      <c r="H360" s="1" t="s">
        <v>2104</v>
      </c>
      <c r="I360" s="1">
        <v>21</v>
      </c>
    </row>
    <row r="361" spans="1:9" ht="15.75" thickTop="1" x14ac:dyDescent="0.25">
      <c r="A361" s="2">
        <v>359</v>
      </c>
      <c r="B361" s="5" t="s">
        <v>295</v>
      </c>
      <c r="C361" s="3" t="s">
        <v>1</v>
      </c>
      <c r="D361" s="7">
        <v>49</v>
      </c>
      <c r="E361" s="157">
        <v>48.323755055400127</v>
      </c>
      <c r="F361" s="154">
        <v>13566382</v>
      </c>
      <c r="G361" s="3" t="s">
        <v>990</v>
      </c>
      <c r="H361" s="1" t="s">
        <v>1613</v>
      </c>
      <c r="I361" s="1">
        <v>28.07394</v>
      </c>
    </row>
    <row r="362" spans="1:9" ht="15.75" thickBot="1" x14ac:dyDescent="0.3">
      <c r="A362" s="3">
        <v>360</v>
      </c>
      <c r="B362" s="5" t="s">
        <v>2032</v>
      </c>
      <c r="C362" s="3" t="s">
        <v>1</v>
      </c>
      <c r="D362" s="7">
        <v>49</v>
      </c>
      <c r="E362" s="157">
        <v>48.8006510059218</v>
      </c>
      <c r="F362" s="154">
        <v>6221839</v>
      </c>
      <c r="G362" s="3" t="s">
        <v>2107</v>
      </c>
      <c r="H362" s="1" t="s">
        <v>2108</v>
      </c>
      <c r="I362" s="1">
        <v>12.749499999999999</v>
      </c>
    </row>
    <row r="363" spans="1:9" ht="15.75" thickTop="1" x14ac:dyDescent="0.25">
      <c r="A363" s="2">
        <v>361</v>
      </c>
      <c r="B363" s="5" t="s">
        <v>2033</v>
      </c>
      <c r="C363" s="3" t="s">
        <v>1</v>
      </c>
      <c r="D363" s="7">
        <v>30</v>
      </c>
      <c r="E363" s="157">
        <v>10.689418267382358</v>
      </c>
      <c r="F363" s="154">
        <v>55995299</v>
      </c>
      <c r="G363" s="3" t="s">
        <v>2109</v>
      </c>
      <c r="H363" s="1" t="s">
        <v>2110</v>
      </c>
      <c r="I363" s="1">
        <v>523.83859999999993</v>
      </c>
    </row>
    <row r="364" spans="1:9" ht="15.75" thickBot="1" x14ac:dyDescent="0.3">
      <c r="A364" s="3">
        <v>362</v>
      </c>
      <c r="B364" s="5" t="s">
        <v>296</v>
      </c>
      <c r="C364" s="3" t="s">
        <v>1</v>
      </c>
      <c r="D364" s="7">
        <v>49</v>
      </c>
      <c r="E364" s="157">
        <v>45.4052637704606</v>
      </c>
      <c r="F364" s="154">
        <v>29727253</v>
      </c>
      <c r="G364" s="3" t="s">
        <v>991</v>
      </c>
      <c r="H364" s="1" t="s">
        <v>1614</v>
      </c>
      <c r="I364" s="1">
        <v>65.470939999999999</v>
      </c>
    </row>
    <row r="365" spans="1:9" ht="15.75" thickTop="1" x14ac:dyDescent="0.25">
      <c r="A365" s="2">
        <v>363</v>
      </c>
      <c r="B365" s="5" t="s">
        <v>309</v>
      </c>
      <c r="C365" s="3" t="s">
        <v>1</v>
      </c>
      <c r="D365" s="7">
        <v>49</v>
      </c>
      <c r="E365" s="157">
        <v>48.315487766339515</v>
      </c>
      <c r="F365" s="154">
        <v>11818350</v>
      </c>
      <c r="G365" s="3" t="s">
        <v>1004</v>
      </c>
      <c r="H365" s="1" t="s">
        <v>1624</v>
      </c>
      <c r="I365" s="1">
        <v>24.460789999999999</v>
      </c>
    </row>
    <row r="366" spans="1:9" ht="15.75" thickBot="1" x14ac:dyDescent="0.3">
      <c r="A366" s="3">
        <v>364</v>
      </c>
      <c r="B366" s="5" t="s">
        <v>297</v>
      </c>
      <c r="C366" s="3" t="s">
        <v>1</v>
      </c>
      <c r="D366" s="7">
        <v>100</v>
      </c>
      <c r="E366" s="157">
        <v>25.822617217652517</v>
      </c>
      <c r="F366" s="154">
        <v>19064939</v>
      </c>
      <c r="G366" s="3" t="s">
        <v>992</v>
      </c>
      <c r="H366" s="1" t="s">
        <v>1615</v>
      </c>
      <c r="I366" s="1">
        <v>73.830389999999994</v>
      </c>
    </row>
    <row r="367" spans="1:9" ht="15.75" thickTop="1" x14ac:dyDescent="0.25">
      <c r="A367" s="2">
        <v>365</v>
      </c>
      <c r="B367" s="5" t="s">
        <v>298</v>
      </c>
      <c r="C367" s="3" t="s">
        <v>1</v>
      </c>
      <c r="D367" s="7">
        <v>49</v>
      </c>
      <c r="E367" s="157">
        <v>47.317112977946628</v>
      </c>
      <c r="F367" s="154">
        <v>7305890</v>
      </c>
      <c r="G367" s="3" t="s">
        <v>993</v>
      </c>
      <c r="H367" s="1" t="s">
        <v>1616</v>
      </c>
      <c r="I367" s="1">
        <v>15.44027</v>
      </c>
    </row>
    <row r="368" spans="1:9" ht="15.75" thickBot="1" x14ac:dyDescent="0.3">
      <c r="A368" s="3">
        <v>366</v>
      </c>
      <c r="B368" s="5" t="s">
        <v>2871</v>
      </c>
      <c r="C368" s="3" t="s">
        <v>1</v>
      </c>
      <c r="D368" s="7">
        <v>30</v>
      </c>
      <c r="E368" s="157">
        <v>20.06499040041853</v>
      </c>
      <c r="F368" s="154">
        <v>284579953</v>
      </c>
      <c r="G368" s="3" t="s">
        <v>2872</v>
      </c>
      <c r="H368" s="1" t="s">
        <v>2873</v>
      </c>
      <c r="I368" s="1">
        <v>1418.2909999999999</v>
      </c>
    </row>
    <row r="369" spans="1:9" ht="15.75" thickTop="1" x14ac:dyDescent="0.25">
      <c r="A369" s="2">
        <v>367</v>
      </c>
      <c r="B369" s="5" t="s">
        <v>668</v>
      </c>
      <c r="C369" s="3" t="s">
        <v>1</v>
      </c>
      <c r="D369" s="7">
        <v>49</v>
      </c>
      <c r="E369" s="157">
        <v>8.9596941774618433</v>
      </c>
      <c r="F369" s="154">
        <v>18686822</v>
      </c>
      <c r="G369" s="3" t="s">
        <v>1330</v>
      </c>
      <c r="H369" s="1" t="s">
        <v>1974</v>
      </c>
      <c r="I369" s="1">
        <v>208.56539999999998</v>
      </c>
    </row>
    <row r="370" spans="1:9" ht="15.75" thickBot="1" x14ac:dyDescent="0.3">
      <c r="A370" s="3">
        <v>368</v>
      </c>
      <c r="B370" s="5" t="s">
        <v>300</v>
      </c>
      <c r="C370" s="3" t="s">
        <v>1</v>
      </c>
      <c r="D370" s="7">
        <v>49</v>
      </c>
      <c r="E370" s="157">
        <v>39.253505533659208</v>
      </c>
      <c r="F370" s="154">
        <v>32161979</v>
      </c>
      <c r="G370" s="3" t="s">
        <v>995</v>
      </c>
      <c r="H370" s="1" t="s">
        <v>1618</v>
      </c>
      <c r="I370" s="1">
        <v>81.934029999999993</v>
      </c>
    </row>
    <row r="371" spans="1:9" ht="15.75" thickTop="1" x14ac:dyDescent="0.25">
      <c r="A371" s="2">
        <v>369</v>
      </c>
      <c r="B371" s="5" t="s">
        <v>301</v>
      </c>
      <c r="C371" s="3" t="s">
        <v>1</v>
      </c>
      <c r="D371" s="7">
        <v>49</v>
      </c>
      <c r="E371" s="157">
        <v>48.868598948423823</v>
      </c>
      <c r="F371" s="154">
        <v>45284874</v>
      </c>
      <c r="G371" s="3" t="s">
        <v>996</v>
      </c>
      <c r="H371" s="1" t="s">
        <v>4251</v>
      </c>
      <c r="I371" s="1">
        <v>92.666609999999991</v>
      </c>
    </row>
    <row r="372" spans="1:9" ht="15.75" thickBot="1" x14ac:dyDescent="0.3">
      <c r="A372" s="3">
        <v>370</v>
      </c>
      <c r="B372" s="5" t="s">
        <v>303</v>
      </c>
      <c r="C372" s="3" t="s">
        <v>1</v>
      </c>
      <c r="D372" s="7">
        <v>49</v>
      </c>
      <c r="E372" s="157">
        <v>39.647777777777776</v>
      </c>
      <c r="F372" s="154">
        <v>3568300</v>
      </c>
      <c r="G372" s="3" t="s">
        <v>998</v>
      </c>
      <c r="H372" s="1" t="s">
        <v>4252</v>
      </c>
      <c r="I372" s="1">
        <v>9</v>
      </c>
    </row>
    <row r="373" spans="1:9" ht="15.75" thickTop="1" x14ac:dyDescent="0.25">
      <c r="A373" s="2">
        <v>371</v>
      </c>
      <c r="B373" s="5" t="s">
        <v>304</v>
      </c>
      <c r="C373" s="3" t="s">
        <v>1</v>
      </c>
      <c r="D373" s="7">
        <v>100</v>
      </c>
      <c r="E373" s="157">
        <v>41.402743114935411</v>
      </c>
      <c r="F373" s="154">
        <v>720978260</v>
      </c>
      <c r="G373" s="3" t="s">
        <v>999</v>
      </c>
      <c r="H373" s="1" t="s">
        <v>4253</v>
      </c>
      <c r="I373" s="1">
        <v>1741.3779999999999</v>
      </c>
    </row>
    <row r="374" spans="1:9" ht="15.75" thickBot="1" x14ac:dyDescent="0.3">
      <c r="A374" s="3">
        <v>372</v>
      </c>
      <c r="B374" s="5" t="s">
        <v>3859</v>
      </c>
      <c r="C374" s="3" t="s">
        <v>1</v>
      </c>
      <c r="D374" s="7">
        <v>49</v>
      </c>
      <c r="E374" s="157">
        <v>48.930074791536896</v>
      </c>
      <c r="F374" s="154">
        <v>52154371</v>
      </c>
      <c r="G374" s="3" t="s">
        <v>3860</v>
      </c>
      <c r="H374" s="1" t="s">
        <v>4097</v>
      </c>
      <c r="I374" s="1">
        <v>106.58959999999999</v>
      </c>
    </row>
    <row r="375" spans="1:9" ht="15.75" thickTop="1" x14ac:dyDescent="0.25">
      <c r="A375" s="2">
        <v>373</v>
      </c>
      <c r="B375" s="5" t="s">
        <v>305</v>
      </c>
      <c r="C375" s="3" t="s">
        <v>1</v>
      </c>
      <c r="D375" s="7">
        <v>49</v>
      </c>
      <c r="E375" s="157">
        <v>24.91918043819857</v>
      </c>
      <c r="F375" s="154">
        <v>16909954</v>
      </c>
      <c r="G375" s="3" t="s">
        <v>1000</v>
      </c>
      <c r="H375" s="1" t="s">
        <v>1620</v>
      </c>
      <c r="I375" s="1">
        <v>67.859189999999998</v>
      </c>
    </row>
    <row r="376" spans="1:9" ht="15.75" thickBot="1" x14ac:dyDescent="0.3">
      <c r="A376" s="3">
        <v>374</v>
      </c>
      <c r="B376" s="5" t="s">
        <v>306</v>
      </c>
      <c r="C376" s="3" t="s">
        <v>1</v>
      </c>
      <c r="D376" s="7">
        <v>49</v>
      </c>
      <c r="E376" s="157">
        <v>47.224192857142853</v>
      </c>
      <c r="F376" s="154">
        <v>66113870</v>
      </c>
      <c r="G376" s="3" t="s">
        <v>1001</v>
      </c>
      <c r="H376" s="1" t="s">
        <v>1621</v>
      </c>
      <c r="I376" s="1">
        <v>140</v>
      </c>
    </row>
    <row r="377" spans="1:9" ht="15.75" thickTop="1" x14ac:dyDescent="0.25">
      <c r="A377" s="2">
        <v>375</v>
      </c>
      <c r="B377" s="5" t="s">
        <v>2034</v>
      </c>
      <c r="C377" s="3" t="s">
        <v>1</v>
      </c>
      <c r="D377" s="7">
        <v>23.203499999999998</v>
      </c>
      <c r="E377" s="157">
        <v>0</v>
      </c>
      <c r="F377" s="154">
        <v>0</v>
      </c>
      <c r="G377" s="3" t="s">
        <v>2111</v>
      </c>
      <c r="H377" s="1" t="s">
        <v>2112</v>
      </c>
      <c r="I377" s="1">
        <v>2406.748</v>
      </c>
    </row>
    <row r="378" spans="1:9" ht="15.75" thickBot="1" x14ac:dyDescent="0.3">
      <c r="A378" s="3">
        <v>376</v>
      </c>
      <c r="B378" s="5" t="s">
        <v>4197</v>
      </c>
      <c r="C378" s="3" t="s">
        <v>1</v>
      </c>
      <c r="D378" s="7">
        <v>49</v>
      </c>
      <c r="E378" s="157">
        <v>48.990551185865492</v>
      </c>
      <c r="F378" s="154">
        <v>12957942</v>
      </c>
      <c r="G378" s="3" t="s">
        <v>4198</v>
      </c>
      <c r="H378" s="1" t="s">
        <v>4199</v>
      </c>
      <c r="I378" s="1">
        <v>26.44988</v>
      </c>
    </row>
    <row r="379" spans="1:9" ht="15.75" thickTop="1" x14ac:dyDescent="0.25">
      <c r="A379" s="2">
        <v>377</v>
      </c>
      <c r="B379" s="5" t="s">
        <v>307</v>
      </c>
      <c r="C379" s="3" t="s">
        <v>1</v>
      </c>
      <c r="D379" s="7">
        <v>49</v>
      </c>
      <c r="E379" s="157">
        <v>35.483027083259053</v>
      </c>
      <c r="F379" s="154">
        <v>33835834</v>
      </c>
      <c r="G379" s="3" t="s">
        <v>1002</v>
      </c>
      <c r="H379" s="1" t="s">
        <v>1622</v>
      </c>
      <c r="I379" s="1">
        <v>95.357799999999997</v>
      </c>
    </row>
    <row r="380" spans="1:9" ht="15.75" thickBot="1" x14ac:dyDescent="0.3">
      <c r="A380" s="3">
        <v>378</v>
      </c>
      <c r="B380" s="5" t="s">
        <v>308</v>
      </c>
      <c r="C380" s="3" t="s">
        <v>1</v>
      </c>
      <c r="D380" s="7">
        <v>49</v>
      </c>
      <c r="E380" s="157">
        <v>32.69243822087865</v>
      </c>
      <c r="F380" s="154">
        <v>4903274</v>
      </c>
      <c r="G380" s="3" t="s">
        <v>1003</v>
      </c>
      <c r="H380" s="1" t="s">
        <v>1623</v>
      </c>
      <c r="I380" s="1">
        <v>14.998189999999999</v>
      </c>
    </row>
    <row r="381" spans="1:9" ht="15.75" thickTop="1" x14ac:dyDescent="0.25">
      <c r="A381" s="2">
        <v>379</v>
      </c>
      <c r="B381" s="5" t="s">
        <v>3990</v>
      </c>
      <c r="C381" s="3" t="s">
        <v>1</v>
      </c>
      <c r="D381" s="7">
        <v>49</v>
      </c>
      <c r="E381" s="157">
        <v>41.88286875</v>
      </c>
      <c r="F381" s="154">
        <v>67012590</v>
      </c>
      <c r="G381" s="3" t="s">
        <v>3991</v>
      </c>
      <c r="H381" s="1" t="s">
        <v>3992</v>
      </c>
      <c r="I381" s="1">
        <v>160</v>
      </c>
    </row>
    <row r="382" spans="1:9" ht="15.75" thickBot="1" x14ac:dyDescent="0.3">
      <c r="A382" s="3">
        <v>380</v>
      </c>
      <c r="B382" s="5" t="s">
        <v>310</v>
      </c>
      <c r="C382" s="3" t="s">
        <v>1</v>
      </c>
      <c r="D382" s="7">
        <v>49</v>
      </c>
      <c r="E382" s="157">
        <v>46.372667999999997</v>
      </c>
      <c r="F382" s="154">
        <v>23186334</v>
      </c>
      <c r="G382" s="3" t="s">
        <v>2113</v>
      </c>
      <c r="H382" s="1" t="s">
        <v>1625</v>
      </c>
      <c r="I382" s="1">
        <v>50</v>
      </c>
    </row>
    <row r="383" spans="1:9" ht="15.75" thickTop="1" x14ac:dyDescent="0.25">
      <c r="A383" s="2">
        <v>381</v>
      </c>
      <c r="B383" s="5" t="s">
        <v>3934</v>
      </c>
      <c r="C383" s="3" t="s">
        <v>1</v>
      </c>
      <c r="D383" s="7">
        <v>49</v>
      </c>
      <c r="E383" s="157">
        <v>16.441288670905159</v>
      </c>
      <c r="F383" s="154">
        <v>382887690</v>
      </c>
      <c r="G383" s="3" t="s">
        <v>3935</v>
      </c>
      <c r="H383" s="1" t="s">
        <v>3936</v>
      </c>
      <c r="I383" s="1">
        <v>2328.8179999999998</v>
      </c>
    </row>
    <row r="384" spans="1:9" ht="15.75" thickBot="1" x14ac:dyDescent="0.3">
      <c r="A384" s="3">
        <v>382</v>
      </c>
      <c r="B384" s="5" t="s">
        <v>311</v>
      </c>
      <c r="C384" s="3" t="s">
        <v>1</v>
      </c>
      <c r="D384" s="7">
        <v>49</v>
      </c>
      <c r="E384" s="157">
        <v>11.355460898212717</v>
      </c>
      <c r="F384" s="154">
        <v>6259448</v>
      </c>
      <c r="G384" s="3" t="s">
        <v>1005</v>
      </c>
      <c r="H384" s="1" t="s">
        <v>1626</v>
      </c>
      <c r="I384" s="1">
        <v>55.122799999999998</v>
      </c>
    </row>
    <row r="385" spans="1:9" ht="15.75" thickTop="1" x14ac:dyDescent="0.25">
      <c r="A385" s="2">
        <v>383</v>
      </c>
      <c r="B385" s="5" t="s">
        <v>312</v>
      </c>
      <c r="C385" s="3" t="s">
        <v>1</v>
      </c>
      <c r="D385" s="7">
        <v>49</v>
      </c>
      <c r="E385" s="157">
        <v>36.060547068190061</v>
      </c>
      <c r="F385" s="154">
        <v>74371705</v>
      </c>
      <c r="G385" s="3" t="s">
        <v>1006</v>
      </c>
      <c r="H385" s="1" t="s">
        <v>1627</v>
      </c>
      <c r="I385" s="1">
        <v>206.24119999999999</v>
      </c>
    </row>
    <row r="386" spans="1:9" ht="15.75" thickBot="1" x14ac:dyDescent="0.3">
      <c r="A386" s="3">
        <v>384</v>
      </c>
      <c r="B386" s="5" t="s">
        <v>313</v>
      </c>
      <c r="C386" s="3" t="s">
        <v>1</v>
      </c>
      <c r="D386" s="7">
        <v>49</v>
      </c>
      <c r="E386" s="157">
        <v>48.494999999999997</v>
      </c>
      <c r="F386" s="154">
        <v>6401340</v>
      </c>
      <c r="G386" s="3" t="s">
        <v>1007</v>
      </c>
      <c r="H386" s="1" t="s">
        <v>1628</v>
      </c>
      <c r="I386" s="1">
        <v>13.2</v>
      </c>
    </row>
    <row r="387" spans="1:9" ht="15.75" thickTop="1" x14ac:dyDescent="0.25">
      <c r="A387" s="2">
        <v>385</v>
      </c>
      <c r="B387" s="5" t="s">
        <v>314</v>
      </c>
      <c r="C387" s="3" t="s">
        <v>1</v>
      </c>
      <c r="D387" s="7">
        <v>49</v>
      </c>
      <c r="E387" s="157">
        <v>45.155638566081599</v>
      </c>
      <c r="F387" s="154">
        <v>4878850</v>
      </c>
      <c r="G387" s="3" t="s">
        <v>1008</v>
      </c>
      <c r="H387" s="1" t="s">
        <v>1629</v>
      </c>
      <c r="I387" s="1">
        <v>10.80452</v>
      </c>
    </row>
    <row r="388" spans="1:9" ht="15.75" thickBot="1" x14ac:dyDescent="0.3">
      <c r="A388" s="3">
        <v>386</v>
      </c>
      <c r="B388" s="5" t="s">
        <v>315</v>
      </c>
      <c r="C388" s="3" t="s">
        <v>1</v>
      </c>
      <c r="D388" s="7">
        <v>49</v>
      </c>
      <c r="E388" s="157">
        <v>47.079768931539775</v>
      </c>
      <c r="F388" s="154">
        <v>37130246</v>
      </c>
      <c r="G388" s="3" t="s">
        <v>1009</v>
      </c>
      <c r="H388" s="1" t="s">
        <v>1630</v>
      </c>
      <c r="I388" s="1">
        <v>78.866669999999999</v>
      </c>
    </row>
    <row r="389" spans="1:9" ht="15.75" thickTop="1" x14ac:dyDescent="0.25">
      <c r="A389" s="2">
        <v>387</v>
      </c>
      <c r="B389" s="5" t="s">
        <v>4477</v>
      </c>
      <c r="C389" s="3" t="s">
        <v>1</v>
      </c>
      <c r="D389" s="7">
        <v>53.899799999999999</v>
      </c>
      <c r="E389" s="157">
        <v>48.150753712618567</v>
      </c>
      <c r="F389" s="154">
        <v>6885500</v>
      </c>
      <c r="G389" s="3" t="s">
        <v>4478</v>
      </c>
      <c r="H389" s="1" t="s">
        <v>4479</v>
      </c>
      <c r="I389" s="1">
        <v>14.29988</v>
      </c>
    </row>
    <row r="390" spans="1:9" ht="15.75" thickBot="1" x14ac:dyDescent="0.3">
      <c r="A390" s="3">
        <v>388</v>
      </c>
      <c r="B390" s="5" t="s">
        <v>4394</v>
      </c>
      <c r="C390" s="3" t="s">
        <v>1</v>
      </c>
      <c r="D390" s="7">
        <v>100</v>
      </c>
      <c r="E390" s="157">
        <v>71.529355584002104</v>
      </c>
      <c r="F390" s="154">
        <v>21105187</v>
      </c>
      <c r="G390" s="3" t="s">
        <v>4395</v>
      </c>
      <c r="H390" s="1" t="s">
        <v>4396</v>
      </c>
      <c r="I390" s="1">
        <v>29.50563</v>
      </c>
    </row>
    <row r="391" spans="1:9" ht="15.75" thickTop="1" x14ac:dyDescent="0.25">
      <c r="A391" s="2">
        <v>389</v>
      </c>
      <c r="B391" s="5" t="s">
        <v>4713</v>
      </c>
      <c r="C391" s="3" t="s">
        <v>1</v>
      </c>
      <c r="D391" s="7">
        <v>0</v>
      </c>
      <c r="E391" s="157" t="e">
        <v>#VALUE!</v>
      </c>
      <c r="F391" s="154" t="s">
        <v>4501</v>
      </c>
      <c r="G391" s="3" t="s">
        <v>4714</v>
      </c>
      <c r="H391" s="1" t="s">
        <v>4715</v>
      </c>
      <c r="I391" s="1">
        <v>31.875</v>
      </c>
    </row>
    <row r="392" spans="1:9" ht="15.75" thickBot="1" x14ac:dyDescent="0.3">
      <c r="A392" s="3">
        <v>390</v>
      </c>
      <c r="B392" s="5" t="s">
        <v>4716</v>
      </c>
      <c r="C392" s="3" t="s">
        <v>693</v>
      </c>
      <c r="D392" s="7">
        <v>30</v>
      </c>
      <c r="E392" s="157" t="e">
        <v>#VALUE!</v>
      </c>
      <c r="F392" s="154" t="s">
        <v>4501</v>
      </c>
      <c r="G392" s="3" t="s">
        <v>4717</v>
      </c>
      <c r="H392" s="1" t="s">
        <v>4718</v>
      </c>
      <c r="I392" s="1">
        <v>1656.5149999999999</v>
      </c>
    </row>
    <row r="393" spans="1:9" ht="15.75" thickTop="1" x14ac:dyDescent="0.25">
      <c r="A393" s="2">
        <v>391</v>
      </c>
      <c r="B393" s="5" t="s">
        <v>4719</v>
      </c>
      <c r="C393" s="3" t="s">
        <v>693</v>
      </c>
      <c r="D393" s="7">
        <v>49</v>
      </c>
      <c r="E393" s="157">
        <v>48.449968627450978</v>
      </c>
      <c r="F393" s="154">
        <v>24709484</v>
      </c>
      <c r="G393" s="3" t="s">
        <v>4720</v>
      </c>
      <c r="H393" s="1" t="s">
        <v>4721</v>
      </c>
      <c r="I393" s="1">
        <v>51</v>
      </c>
    </row>
    <row r="394" spans="1:9" ht="15.75" thickBot="1" x14ac:dyDescent="0.3">
      <c r="A394" s="3">
        <v>392</v>
      </c>
      <c r="B394" s="5" t="s">
        <v>317</v>
      </c>
      <c r="C394" s="3" t="s">
        <v>693</v>
      </c>
      <c r="D394" s="7">
        <v>49</v>
      </c>
      <c r="E394" s="157">
        <v>34.006405228758169</v>
      </c>
      <c r="F394" s="154">
        <v>1040596</v>
      </c>
      <c r="G394" s="3" t="s">
        <v>1010</v>
      </c>
      <c r="H394" s="1" t="s">
        <v>1632</v>
      </c>
      <c r="I394" s="1">
        <v>3.06</v>
      </c>
    </row>
    <row r="395" spans="1:9" ht="15.75" thickTop="1" x14ac:dyDescent="0.25">
      <c r="A395" s="2">
        <v>393</v>
      </c>
      <c r="B395" s="5" t="s">
        <v>4039</v>
      </c>
      <c r="C395" s="3" t="s">
        <v>693</v>
      </c>
      <c r="D395" s="7">
        <v>49</v>
      </c>
      <c r="E395" s="157">
        <v>49.000000000000007</v>
      </c>
      <c r="F395" s="154">
        <v>6762000</v>
      </c>
      <c r="G395" s="3" t="s">
        <v>4040</v>
      </c>
      <c r="H395" s="1" t="s">
        <v>4041</v>
      </c>
      <c r="I395" s="1">
        <v>13.799999999999999</v>
      </c>
    </row>
    <row r="396" spans="1:9" ht="15.75" thickBot="1" x14ac:dyDescent="0.3">
      <c r="A396" s="3">
        <v>394</v>
      </c>
      <c r="B396" s="5" t="s">
        <v>318</v>
      </c>
      <c r="C396" s="3" t="s">
        <v>693</v>
      </c>
      <c r="D396" s="7">
        <v>49</v>
      </c>
      <c r="E396" s="157">
        <v>49.175797932609342</v>
      </c>
      <c r="F396" s="154">
        <v>2821068</v>
      </c>
      <c r="G396" s="3" t="s">
        <v>1011</v>
      </c>
      <c r="H396" s="1" t="s">
        <v>1633</v>
      </c>
      <c r="I396" s="1">
        <v>5.7366999999999999</v>
      </c>
    </row>
    <row r="397" spans="1:9" ht="15.75" thickTop="1" x14ac:dyDescent="0.25">
      <c r="A397" s="2">
        <v>395</v>
      </c>
      <c r="B397" s="5" t="s">
        <v>320</v>
      </c>
      <c r="C397" s="3" t="s">
        <v>693</v>
      </c>
      <c r="D397" s="7">
        <v>49</v>
      </c>
      <c r="E397" s="157">
        <v>44.382456140350882</v>
      </c>
      <c r="F397" s="154">
        <v>1264900</v>
      </c>
      <c r="G397" s="3" t="s">
        <v>1012</v>
      </c>
      <c r="H397" s="1" t="s">
        <v>1635</v>
      </c>
      <c r="I397" s="1">
        <v>2.85</v>
      </c>
    </row>
    <row r="398" spans="1:9" ht="15.75" thickBot="1" x14ac:dyDescent="0.3">
      <c r="A398" s="3">
        <v>396</v>
      </c>
      <c r="B398" s="5" t="s">
        <v>321</v>
      </c>
      <c r="C398" s="3" t="s">
        <v>693</v>
      </c>
      <c r="D398" s="7">
        <v>49</v>
      </c>
      <c r="E398" s="157">
        <v>43.351210317460314</v>
      </c>
      <c r="F398" s="154">
        <v>10924505</v>
      </c>
      <c r="G398" s="3" t="s">
        <v>1013</v>
      </c>
      <c r="H398" s="1" t="s">
        <v>1636</v>
      </c>
      <c r="I398" s="1">
        <v>25.2</v>
      </c>
    </row>
    <row r="399" spans="1:9" ht="15.75" thickTop="1" x14ac:dyDescent="0.25">
      <c r="A399" s="2">
        <v>397</v>
      </c>
      <c r="B399" s="5" t="s">
        <v>322</v>
      </c>
      <c r="C399" s="3" t="s">
        <v>693</v>
      </c>
      <c r="D399" s="7">
        <v>49</v>
      </c>
      <c r="E399" s="157">
        <v>47.049577143489351</v>
      </c>
      <c r="F399" s="154">
        <v>17860984</v>
      </c>
      <c r="G399" s="3" t="s">
        <v>1014</v>
      </c>
      <c r="H399" s="1" t="s">
        <v>1637</v>
      </c>
      <c r="I399" s="1">
        <v>37.962049999999998</v>
      </c>
    </row>
    <row r="400" spans="1:9" ht="15.75" thickBot="1" x14ac:dyDescent="0.3">
      <c r="A400" s="3">
        <v>398</v>
      </c>
      <c r="B400" s="5" t="s">
        <v>324</v>
      </c>
      <c r="C400" s="3" t="s">
        <v>693</v>
      </c>
      <c r="D400" s="7">
        <v>49</v>
      </c>
      <c r="E400" s="157">
        <v>4.9586977401129948</v>
      </c>
      <c r="F400" s="154">
        <v>1755379</v>
      </c>
      <c r="G400" s="3" t="s">
        <v>1015</v>
      </c>
      <c r="H400" s="1" t="s">
        <v>1639</v>
      </c>
      <c r="I400" s="1">
        <v>35.4</v>
      </c>
    </row>
    <row r="401" spans="1:9" ht="15.75" thickTop="1" x14ac:dyDescent="0.25">
      <c r="A401" s="2">
        <v>399</v>
      </c>
      <c r="B401" s="5" t="s">
        <v>325</v>
      </c>
      <c r="C401" s="3" t="s">
        <v>693</v>
      </c>
      <c r="D401" s="7">
        <v>49</v>
      </c>
      <c r="E401" s="157">
        <v>47.923562268368116</v>
      </c>
      <c r="F401" s="154">
        <v>2264211</v>
      </c>
      <c r="G401" s="3" t="s">
        <v>1016</v>
      </c>
      <c r="H401" s="1" t="s">
        <v>1640</v>
      </c>
      <c r="I401" s="1">
        <v>4.7246299999999994</v>
      </c>
    </row>
    <row r="402" spans="1:9" ht="15.75" thickBot="1" x14ac:dyDescent="0.3">
      <c r="A402" s="3">
        <v>400</v>
      </c>
      <c r="B402" s="5" t="s">
        <v>326</v>
      </c>
      <c r="C402" s="3" t="s">
        <v>693</v>
      </c>
      <c r="D402" s="7">
        <v>100</v>
      </c>
      <c r="E402" s="157">
        <v>69.974743589743596</v>
      </c>
      <c r="F402" s="154">
        <v>27290150</v>
      </c>
      <c r="G402" s="3" t="s">
        <v>1017</v>
      </c>
      <c r="H402" s="1" t="s">
        <v>1641</v>
      </c>
      <c r="I402" s="1">
        <v>39</v>
      </c>
    </row>
    <row r="403" spans="1:9" ht="15.75" thickTop="1" x14ac:dyDescent="0.25">
      <c r="A403" s="2">
        <v>401</v>
      </c>
      <c r="B403" s="5" t="s">
        <v>327</v>
      </c>
      <c r="C403" s="3" t="s">
        <v>693</v>
      </c>
      <c r="D403" s="7">
        <v>49</v>
      </c>
      <c r="E403" s="157">
        <v>48.956779314547546</v>
      </c>
      <c r="F403" s="154">
        <v>1269322</v>
      </c>
      <c r="G403" s="3" t="s">
        <v>1018</v>
      </c>
      <c r="H403" s="1" t="s">
        <v>1642</v>
      </c>
      <c r="I403" s="1">
        <v>2.59274</v>
      </c>
    </row>
    <row r="404" spans="1:9" ht="15.75" thickBot="1" x14ac:dyDescent="0.3">
      <c r="A404" s="3">
        <v>402</v>
      </c>
      <c r="B404" s="5" t="s">
        <v>329</v>
      </c>
      <c r="C404" s="3" t="s">
        <v>693</v>
      </c>
      <c r="D404" s="7">
        <v>49</v>
      </c>
      <c r="E404" s="157">
        <v>48.994285714285709</v>
      </c>
      <c r="F404" s="154">
        <v>1714800</v>
      </c>
      <c r="G404" s="3" t="s">
        <v>1019</v>
      </c>
      <c r="H404" s="1" t="s">
        <v>1644</v>
      </c>
      <c r="I404" s="1">
        <v>3.5</v>
      </c>
    </row>
    <row r="405" spans="1:9" ht="15.75" thickTop="1" x14ac:dyDescent="0.25">
      <c r="A405" s="2">
        <v>403</v>
      </c>
      <c r="B405" s="5" t="s">
        <v>330</v>
      </c>
      <c r="C405" s="3" t="s">
        <v>693</v>
      </c>
      <c r="D405" s="7">
        <v>49</v>
      </c>
      <c r="E405" s="157">
        <v>48.582366666666665</v>
      </c>
      <c r="F405" s="154">
        <v>2914942</v>
      </c>
      <c r="G405" s="3" t="s">
        <v>1020</v>
      </c>
      <c r="H405" s="1" t="s">
        <v>1645</v>
      </c>
      <c r="I405" s="1">
        <v>6</v>
      </c>
    </row>
    <row r="406" spans="1:9" ht="15.75" thickBot="1" x14ac:dyDescent="0.3">
      <c r="A406" s="3">
        <v>404</v>
      </c>
      <c r="B406" s="5" t="s">
        <v>331</v>
      </c>
      <c r="C406" s="3" t="s">
        <v>693</v>
      </c>
      <c r="D406" s="7">
        <v>49</v>
      </c>
      <c r="E406" s="157">
        <v>44.488042461555807</v>
      </c>
      <c r="F406" s="154">
        <v>48941340</v>
      </c>
      <c r="G406" s="3" t="s">
        <v>1021</v>
      </c>
      <c r="H406" s="1" t="s">
        <v>1646</v>
      </c>
      <c r="I406" s="1">
        <v>110.01009999999999</v>
      </c>
    </row>
    <row r="407" spans="1:9" ht="15.75" thickTop="1" x14ac:dyDescent="0.25">
      <c r="A407" s="2">
        <v>405</v>
      </c>
      <c r="B407" s="5" t="s">
        <v>332</v>
      </c>
      <c r="C407" s="3" t="s">
        <v>693</v>
      </c>
      <c r="D407" s="7">
        <v>49</v>
      </c>
      <c r="E407" s="157">
        <v>49.000150913916933</v>
      </c>
      <c r="F407" s="154">
        <v>551972</v>
      </c>
      <c r="G407" s="3" t="s">
        <v>1022</v>
      </c>
      <c r="H407" s="1" t="s">
        <v>1647</v>
      </c>
      <c r="I407" s="1">
        <v>1.1264699999999999</v>
      </c>
    </row>
    <row r="408" spans="1:9" ht="15.75" thickBot="1" x14ac:dyDescent="0.3">
      <c r="A408" s="3">
        <v>406</v>
      </c>
      <c r="B408" s="5" t="s">
        <v>333</v>
      </c>
      <c r="C408" s="3" t="s">
        <v>693</v>
      </c>
      <c r="D408" s="7">
        <v>49</v>
      </c>
      <c r="E408" s="157">
        <v>49</v>
      </c>
      <c r="F408" s="154">
        <v>1470000</v>
      </c>
      <c r="G408" s="3" t="s">
        <v>1023</v>
      </c>
      <c r="H408" s="1" t="s">
        <v>1648</v>
      </c>
      <c r="I408" s="1">
        <v>3</v>
      </c>
    </row>
    <row r="409" spans="1:9" ht="15.75" thickTop="1" x14ac:dyDescent="0.25">
      <c r="A409" s="2">
        <v>407</v>
      </c>
      <c r="B409" s="5" t="s">
        <v>335</v>
      </c>
      <c r="C409" s="3" t="s">
        <v>693</v>
      </c>
      <c r="D409" s="7">
        <v>49</v>
      </c>
      <c r="E409" s="157">
        <v>44.742961165048541</v>
      </c>
      <c r="F409" s="154">
        <v>25807740</v>
      </c>
      <c r="G409" s="3" t="s">
        <v>1025</v>
      </c>
      <c r="H409" s="1" t="s">
        <v>1650</v>
      </c>
      <c r="I409" s="1">
        <v>57.68</v>
      </c>
    </row>
    <row r="410" spans="1:9" ht="15.75" thickBot="1" x14ac:dyDescent="0.3">
      <c r="A410" s="3">
        <v>408</v>
      </c>
      <c r="B410" s="5" t="s">
        <v>336</v>
      </c>
      <c r="C410" s="3" t="s">
        <v>693</v>
      </c>
      <c r="D410" s="7">
        <v>49</v>
      </c>
      <c r="E410" s="157">
        <v>48.873853803077765</v>
      </c>
      <c r="F410" s="154">
        <v>5736681</v>
      </c>
      <c r="G410" s="3" t="s">
        <v>1026</v>
      </c>
      <c r="H410" s="1" t="s">
        <v>1651</v>
      </c>
      <c r="I410" s="1">
        <v>11.737729999999999</v>
      </c>
    </row>
    <row r="411" spans="1:9" ht="15.75" thickTop="1" x14ac:dyDescent="0.25">
      <c r="A411" s="2">
        <v>409</v>
      </c>
      <c r="B411" s="5" t="s">
        <v>337</v>
      </c>
      <c r="C411" s="3" t="s">
        <v>693</v>
      </c>
      <c r="D411" s="7">
        <v>49</v>
      </c>
      <c r="E411" s="157">
        <v>46.620695652173914</v>
      </c>
      <c r="F411" s="154">
        <v>5361380</v>
      </c>
      <c r="G411" s="3" t="s">
        <v>1027</v>
      </c>
      <c r="H411" s="1" t="s">
        <v>1652</v>
      </c>
      <c r="I411" s="1">
        <v>11.5</v>
      </c>
    </row>
    <row r="412" spans="1:9" ht="15.75" thickBot="1" x14ac:dyDescent="0.3">
      <c r="A412" s="3">
        <v>410</v>
      </c>
      <c r="B412" s="5" t="s">
        <v>338</v>
      </c>
      <c r="C412" s="3" t="s">
        <v>693</v>
      </c>
      <c r="D412" s="7">
        <v>49</v>
      </c>
      <c r="E412" s="157">
        <v>47.00342105263158</v>
      </c>
      <c r="F412" s="154">
        <v>1786130</v>
      </c>
      <c r="G412" s="3" t="s">
        <v>1028</v>
      </c>
      <c r="H412" s="1" t="s">
        <v>1653</v>
      </c>
      <c r="I412" s="1">
        <v>3.8</v>
      </c>
    </row>
    <row r="413" spans="1:9" ht="15.75" thickTop="1" x14ac:dyDescent="0.25">
      <c r="A413" s="2">
        <v>411</v>
      </c>
      <c r="B413" s="5" t="s">
        <v>339</v>
      </c>
      <c r="C413" s="3" t="s">
        <v>693</v>
      </c>
      <c r="D413" s="7">
        <v>49</v>
      </c>
      <c r="E413" s="157">
        <v>44.17584440480649</v>
      </c>
      <c r="F413" s="154">
        <v>1391866</v>
      </c>
      <c r="G413" s="3" t="s">
        <v>1029</v>
      </c>
      <c r="H413" s="1" t="s">
        <v>1654</v>
      </c>
      <c r="I413" s="1">
        <v>3.1507399999999999</v>
      </c>
    </row>
    <row r="414" spans="1:9" ht="15.75" thickBot="1" x14ac:dyDescent="0.3">
      <c r="A414" s="3">
        <v>412</v>
      </c>
      <c r="B414" s="5" t="s">
        <v>340</v>
      </c>
      <c r="C414" s="3" t="s">
        <v>693</v>
      </c>
      <c r="D414" s="7">
        <v>49</v>
      </c>
      <c r="E414" s="157">
        <v>47.954545454545467</v>
      </c>
      <c r="F414" s="154">
        <v>527500</v>
      </c>
      <c r="G414" s="3" t="s">
        <v>1030</v>
      </c>
      <c r="H414" s="1" t="s">
        <v>1655</v>
      </c>
      <c r="I414" s="1">
        <v>1.0999999999999999</v>
      </c>
    </row>
    <row r="415" spans="1:9" ht="15.75" thickTop="1" x14ac:dyDescent="0.25">
      <c r="A415" s="2">
        <v>413</v>
      </c>
      <c r="B415" s="5" t="s">
        <v>341</v>
      </c>
      <c r="C415" s="3" t="s">
        <v>693</v>
      </c>
      <c r="D415" s="7">
        <v>49</v>
      </c>
      <c r="E415" s="157">
        <v>48.876258108831308</v>
      </c>
      <c r="F415" s="154">
        <v>58632839</v>
      </c>
      <c r="G415" s="3" t="s">
        <v>1031</v>
      </c>
      <c r="H415" s="1" t="s">
        <v>1656</v>
      </c>
      <c r="I415" s="1">
        <v>119.9618</v>
      </c>
    </row>
    <row r="416" spans="1:9" ht="15.75" thickBot="1" x14ac:dyDescent="0.3">
      <c r="A416" s="3">
        <v>414</v>
      </c>
      <c r="B416" s="5" t="s">
        <v>3978</v>
      </c>
      <c r="C416" s="3" t="s">
        <v>693</v>
      </c>
      <c r="D416" s="7">
        <v>49</v>
      </c>
      <c r="E416" s="157">
        <v>28.465929487179487</v>
      </c>
      <c r="F416" s="154">
        <v>2664411</v>
      </c>
      <c r="G416" s="3" t="s">
        <v>3979</v>
      </c>
      <c r="H416" s="1" t="s">
        <v>3980</v>
      </c>
      <c r="I416" s="1">
        <v>9.36</v>
      </c>
    </row>
    <row r="417" spans="1:9" ht="15.75" thickTop="1" x14ac:dyDescent="0.25">
      <c r="A417" s="2">
        <v>415</v>
      </c>
      <c r="B417" s="5" t="s">
        <v>342</v>
      </c>
      <c r="C417" s="3" t="s">
        <v>693</v>
      </c>
      <c r="D417" s="7">
        <v>49</v>
      </c>
      <c r="E417" s="157">
        <v>21.026435797689079</v>
      </c>
      <c r="F417" s="154">
        <v>15185027</v>
      </c>
      <c r="G417" s="3" t="s">
        <v>2000</v>
      </c>
      <c r="H417" s="1" t="s">
        <v>1657</v>
      </c>
      <c r="I417" s="1">
        <v>72.218739999999997</v>
      </c>
    </row>
    <row r="418" spans="1:9" ht="15.75" thickBot="1" x14ac:dyDescent="0.3">
      <c r="A418" s="3">
        <v>416</v>
      </c>
      <c r="B418" s="5" t="s">
        <v>343</v>
      </c>
      <c r="C418" s="3" t="s">
        <v>693</v>
      </c>
      <c r="D418" s="7">
        <v>49</v>
      </c>
      <c r="E418" s="157">
        <v>48.999980079945814</v>
      </c>
      <c r="F418" s="154">
        <v>1475899</v>
      </c>
      <c r="G418" s="3" t="s">
        <v>1032</v>
      </c>
      <c r="H418" s="1" t="s">
        <v>1658</v>
      </c>
      <c r="I418" s="1">
        <v>3.0120399999999998</v>
      </c>
    </row>
    <row r="419" spans="1:9" ht="15.75" thickTop="1" x14ac:dyDescent="0.25">
      <c r="A419" s="2">
        <v>417</v>
      </c>
      <c r="B419" s="5" t="s">
        <v>2036</v>
      </c>
      <c r="C419" s="3" t="s">
        <v>693</v>
      </c>
      <c r="D419" s="7">
        <v>49</v>
      </c>
      <c r="E419" s="157">
        <v>48.993333333333332</v>
      </c>
      <c r="F419" s="154">
        <v>7349000</v>
      </c>
      <c r="G419" s="3" t="s">
        <v>2117</v>
      </c>
      <c r="H419" s="1" t="s">
        <v>2118</v>
      </c>
      <c r="I419" s="1">
        <v>15</v>
      </c>
    </row>
    <row r="420" spans="1:9" ht="15.75" thickBot="1" x14ac:dyDescent="0.3">
      <c r="A420" s="3">
        <v>418</v>
      </c>
      <c r="B420" s="5" t="s">
        <v>344</v>
      </c>
      <c r="C420" s="3" t="s">
        <v>693</v>
      </c>
      <c r="D420" s="7">
        <v>49</v>
      </c>
      <c r="E420" s="157">
        <v>48.614509535246157</v>
      </c>
      <c r="F420" s="154">
        <v>2582850</v>
      </c>
      <c r="G420" s="3" t="s">
        <v>1033</v>
      </c>
      <c r="H420" s="1" t="s">
        <v>1659</v>
      </c>
      <c r="I420" s="1">
        <v>5.3129200000000001</v>
      </c>
    </row>
    <row r="421" spans="1:9" ht="15.75" thickTop="1" x14ac:dyDescent="0.25">
      <c r="A421" s="2">
        <v>419</v>
      </c>
      <c r="B421" s="5" t="s">
        <v>345</v>
      </c>
      <c r="C421" s="3" t="s">
        <v>693</v>
      </c>
      <c r="D421" s="7">
        <v>49</v>
      </c>
      <c r="E421" s="157">
        <v>24.605599999999999</v>
      </c>
      <c r="F421" s="154">
        <v>1230280</v>
      </c>
      <c r="G421" s="3" t="s">
        <v>1034</v>
      </c>
      <c r="H421" s="1" t="s">
        <v>1660</v>
      </c>
      <c r="I421" s="1">
        <v>5</v>
      </c>
    </row>
    <row r="422" spans="1:9" ht="15.75" thickBot="1" x14ac:dyDescent="0.3">
      <c r="A422" s="3">
        <v>420</v>
      </c>
      <c r="B422" s="5" t="s">
        <v>346</v>
      </c>
      <c r="C422" s="3" t="s">
        <v>693</v>
      </c>
      <c r="D422" s="7">
        <v>53.8992</v>
      </c>
      <c r="E422" s="157">
        <v>46.953296587866355</v>
      </c>
      <c r="F422" s="154">
        <v>2458484</v>
      </c>
      <c r="G422" s="3" t="s">
        <v>1035</v>
      </c>
      <c r="H422" s="1" t="s">
        <v>1661</v>
      </c>
      <c r="I422" s="1">
        <v>5.2360199999999999</v>
      </c>
    </row>
    <row r="423" spans="1:9" ht="15.75" thickTop="1" x14ac:dyDescent="0.25">
      <c r="A423" s="2">
        <v>421</v>
      </c>
      <c r="B423" s="5" t="s">
        <v>2050</v>
      </c>
      <c r="C423" s="3" t="s">
        <v>693</v>
      </c>
      <c r="D423" s="7">
        <v>49</v>
      </c>
      <c r="E423" s="157">
        <v>45.111803278688519</v>
      </c>
      <c r="F423" s="154">
        <v>1375910</v>
      </c>
      <c r="G423" s="3" t="s">
        <v>2154</v>
      </c>
      <c r="H423" s="1" t="s">
        <v>2155</v>
      </c>
      <c r="I423" s="1">
        <v>3.05</v>
      </c>
    </row>
    <row r="424" spans="1:9" ht="15.75" thickBot="1" x14ac:dyDescent="0.3">
      <c r="A424" s="3">
        <v>422</v>
      </c>
      <c r="B424" s="5" t="s">
        <v>348</v>
      </c>
      <c r="C424" s="3" t="s">
        <v>693</v>
      </c>
      <c r="D424" s="7">
        <v>49</v>
      </c>
      <c r="E424" s="157">
        <v>32.934435765912809</v>
      </c>
      <c r="F424" s="154">
        <v>84753477</v>
      </c>
      <c r="G424" s="3" t="s">
        <v>1037</v>
      </c>
      <c r="H424" s="1" t="s">
        <v>1663</v>
      </c>
      <c r="I424" s="1">
        <v>257.33999999999997</v>
      </c>
    </row>
    <row r="425" spans="1:9" ht="15.75" thickTop="1" x14ac:dyDescent="0.25">
      <c r="A425" s="2">
        <v>423</v>
      </c>
      <c r="B425" s="5" t="s">
        <v>350</v>
      </c>
      <c r="C425" s="3" t="s">
        <v>693</v>
      </c>
      <c r="D425" s="7">
        <v>49</v>
      </c>
      <c r="E425" s="157">
        <v>48.675000000000004</v>
      </c>
      <c r="F425" s="154">
        <v>1947000</v>
      </c>
      <c r="G425" s="3" t="s">
        <v>1039</v>
      </c>
      <c r="H425" s="1" t="s">
        <v>1665</v>
      </c>
      <c r="I425" s="1">
        <v>4</v>
      </c>
    </row>
    <row r="426" spans="1:9" ht="15.75" thickBot="1" x14ac:dyDescent="0.3">
      <c r="A426" s="3">
        <v>424</v>
      </c>
      <c r="B426" s="5" t="s">
        <v>351</v>
      </c>
      <c r="C426" s="3" t="s">
        <v>693</v>
      </c>
      <c r="D426" s="7">
        <v>49</v>
      </c>
      <c r="E426" s="157">
        <v>36.41251246261217</v>
      </c>
      <c r="F426" s="154">
        <v>1460870</v>
      </c>
      <c r="G426" s="3" t="s">
        <v>1040</v>
      </c>
      <c r="H426" s="1" t="s">
        <v>1666</v>
      </c>
      <c r="I426" s="1">
        <v>4.0119999999999996</v>
      </c>
    </row>
    <row r="427" spans="1:9" ht="15.75" thickTop="1" x14ac:dyDescent="0.25">
      <c r="A427" s="2">
        <v>425</v>
      </c>
      <c r="B427" s="5" t="s">
        <v>353</v>
      </c>
      <c r="C427" s="3" t="s">
        <v>693</v>
      </c>
      <c r="D427" s="7">
        <v>49</v>
      </c>
      <c r="E427" s="157">
        <v>48.227140680325803</v>
      </c>
      <c r="F427" s="154">
        <v>2199664</v>
      </c>
      <c r="G427" s="3" t="s">
        <v>1043</v>
      </c>
      <c r="H427" s="1" t="s">
        <v>1669</v>
      </c>
      <c r="I427" s="1">
        <v>4.5610499999999998</v>
      </c>
    </row>
    <row r="428" spans="1:9" ht="15.75" thickBot="1" x14ac:dyDescent="0.3">
      <c r="A428" s="3">
        <v>426</v>
      </c>
      <c r="B428" s="5" t="s">
        <v>355</v>
      </c>
      <c r="C428" s="3" t="s">
        <v>693</v>
      </c>
      <c r="D428" s="7">
        <v>49</v>
      </c>
      <c r="E428" s="157">
        <v>47.619534883720931</v>
      </c>
      <c r="F428" s="154">
        <v>8190560</v>
      </c>
      <c r="G428" s="3" t="s">
        <v>1044</v>
      </c>
      <c r="H428" s="1" t="s">
        <v>1671</v>
      </c>
      <c r="I428" s="1">
        <v>17.2</v>
      </c>
    </row>
    <row r="429" spans="1:9" ht="15.75" thickTop="1" x14ac:dyDescent="0.25">
      <c r="A429" s="2">
        <v>427</v>
      </c>
      <c r="B429" s="5" t="s">
        <v>356</v>
      </c>
      <c r="C429" s="3" t="s">
        <v>693</v>
      </c>
      <c r="D429" s="7">
        <v>49</v>
      </c>
      <c r="E429" s="157">
        <v>30.644109323892238</v>
      </c>
      <c r="F429" s="154">
        <v>1250724</v>
      </c>
      <c r="G429" s="3" t="s">
        <v>1045</v>
      </c>
      <c r="H429" s="1" t="s">
        <v>1672</v>
      </c>
      <c r="I429" s="1">
        <v>4.0814500000000002</v>
      </c>
    </row>
    <row r="430" spans="1:9" ht="15.75" thickBot="1" x14ac:dyDescent="0.3">
      <c r="A430" s="3">
        <v>428</v>
      </c>
      <c r="B430" s="5" t="s">
        <v>3981</v>
      </c>
      <c r="C430" s="3" t="s">
        <v>693</v>
      </c>
      <c r="D430" s="7">
        <v>26.428599999999999</v>
      </c>
      <c r="E430" s="157">
        <v>24.388872045828649</v>
      </c>
      <c r="F430" s="154">
        <v>3072993</v>
      </c>
      <c r="G430" s="3" t="s">
        <v>3982</v>
      </c>
      <c r="H430" s="1" t="s">
        <v>3983</v>
      </c>
      <c r="I430" s="1">
        <v>12.599979999999999</v>
      </c>
    </row>
    <row r="431" spans="1:9" ht="15.75" thickTop="1" x14ac:dyDescent="0.25">
      <c r="A431" s="2">
        <v>429</v>
      </c>
      <c r="B431" s="5" t="s">
        <v>357</v>
      </c>
      <c r="C431" s="3" t="s">
        <v>693</v>
      </c>
      <c r="D431" s="7">
        <v>49</v>
      </c>
      <c r="E431" s="157">
        <v>45.779643902439027</v>
      </c>
      <c r="F431" s="154">
        <v>9384827</v>
      </c>
      <c r="G431" s="3" t="s">
        <v>4596</v>
      </c>
      <c r="H431" s="1" t="s">
        <v>1673</v>
      </c>
      <c r="I431" s="1">
        <v>20.5</v>
      </c>
    </row>
    <row r="432" spans="1:9" ht="15.75" thickBot="1" x14ac:dyDescent="0.3">
      <c r="A432" s="3">
        <v>430</v>
      </c>
      <c r="B432" s="5" t="s">
        <v>358</v>
      </c>
      <c r="C432" s="3" t="s">
        <v>693</v>
      </c>
      <c r="D432" s="7">
        <v>49</v>
      </c>
      <c r="E432" s="157">
        <v>48.861450272284323</v>
      </c>
      <c r="F432" s="154">
        <v>2983358</v>
      </c>
      <c r="G432" s="3" t="s">
        <v>1046</v>
      </c>
      <c r="H432" s="1" t="s">
        <v>1674</v>
      </c>
      <c r="I432" s="1">
        <v>6.1057499999999996</v>
      </c>
    </row>
    <row r="433" spans="1:9" ht="15.75" thickTop="1" x14ac:dyDescent="0.25">
      <c r="A433" s="2">
        <v>431</v>
      </c>
      <c r="B433" s="5" t="s">
        <v>359</v>
      </c>
      <c r="C433" s="3" t="s">
        <v>693</v>
      </c>
      <c r="D433" s="7">
        <v>49</v>
      </c>
      <c r="E433" s="157">
        <v>49.318891094255314</v>
      </c>
      <c r="F433" s="154">
        <v>4706196</v>
      </c>
      <c r="G433" s="3" t="s">
        <v>1047</v>
      </c>
      <c r="H433" s="1" t="s">
        <v>1675</v>
      </c>
      <c r="I433" s="1">
        <v>9.5423799999999996</v>
      </c>
    </row>
    <row r="434" spans="1:9" ht="15.75" thickBot="1" x14ac:dyDescent="0.3">
      <c r="A434" s="3">
        <v>432</v>
      </c>
      <c r="B434" s="5" t="s">
        <v>360</v>
      </c>
      <c r="C434" s="3" t="s">
        <v>693</v>
      </c>
      <c r="D434" s="7">
        <v>49</v>
      </c>
      <c r="E434" s="157">
        <v>42.875226608187134</v>
      </c>
      <c r="F434" s="154">
        <v>5865331</v>
      </c>
      <c r="G434" s="3" t="s">
        <v>1048</v>
      </c>
      <c r="H434" s="1" t="s">
        <v>1676</v>
      </c>
      <c r="I434" s="1">
        <v>13.68</v>
      </c>
    </row>
    <row r="435" spans="1:9" ht="15.75" thickTop="1" x14ac:dyDescent="0.25">
      <c r="A435" s="2">
        <v>433</v>
      </c>
      <c r="B435" s="5" t="s">
        <v>361</v>
      </c>
      <c r="C435" s="3" t="s">
        <v>693</v>
      </c>
      <c r="D435" s="7">
        <v>49</v>
      </c>
      <c r="E435" s="157">
        <v>48.920819734724866</v>
      </c>
      <c r="F435" s="154">
        <v>4304993</v>
      </c>
      <c r="G435" s="3" t="s">
        <v>1049</v>
      </c>
      <c r="H435" s="1" t="s">
        <v>1677</v>
      </c>
      <c r="I435" s="1">
        <v>8.7999200000000002</v>
      </c>
    </row>
    <row r="436" spans="1:9" ht="15.75" thickBot="1" x14ac:dyDescent="0.3">
      <c r="A436" s="3">
        <v>434</v>
      </c>
      <c r="B436" s="5" t="s">
        <v>2002</v>
      </c>
      <c r="C436" s="3" t="s">
        <v>693</v>
      </c>
      <c r="D436" s="7">
        <v>49</v>
      </c>
      <c r="E436" s="157">
        <v>48.222634894739578</v>
      </c>
      <c r="F436" s="154">
        <v>5834934</v>
      </c>
      <c r="G436" s="3" t="s">
        <v>2123</v>
      </c>
      <c r="H436" s="1" t="s">
        <v>2003</v>
      </c>
      <c r="I436" s="1">
        <v>12.09999</v>
      </c>
    </row>
    <row r="437" spans="1:9" ht="15.75" thickTop="1" x14ac:dyDescent="0.25">
      <c r="A437" s="2">
        <v>435</v>
      </c>
      <c r="B437" s="5" t="s">
        <v>363</v>
      </c>
      <c r="C437" s="3" t="s">
        <v>693</v>
      </c>
      <c r="D437" s="7">
        <v>49</v>
      </c>
      <c r="E437" s="157">
        <v>48.744526169010186</v>
      </c>
      <c r="F437" s="154">
        <v>2289701</v>
      </c>
      <c r="G437" s="3" t="s">
        <v>1051</v>
      </c>
      <c r="H437" s="1" t="s">
        <v>1679</v>
      </c>
      <c r="I437" s="1">
        <v>4.6973500000000001</v>
      </c>
    </row>
    <row r="438" spans="1:9" ht="15.75" thickBot="1" x14ac:dyDescent="0.3">
      <c r="A438" s="3">
        <v>436</v>
      </c>
      <c r="B438" s="5" t="s">
        <v>364</v>
      </c>
      <c r="C438" s="3" t="s">
        <v>693</v>
      </c>
      <c r="D438" s="7">
        <v>49</v>
      </c>
      <c r="E438" s="157">
        <v>48.999364824132826</v>
      </c>
      <c r="F438" s="154">
        <v>38664066</v>
      </c>
      <c r="G438" s="3" t="s">
        <v>1052</v>
      </c>
      <c r="H438" s="1" t="s">
        <v>1680</v>
      </c>
      <c r="I438" s="1">
        <v>78.90728</v>
      </c>
    </row>
    <row r="439" spans="1:9" ht="15.75" thickTop="1" x14ac:dyDescent="0.25">
      <c r="A439" s="2">
        <v>437</v>
      </c>
      <c r="B439" s="5" t="s">
        <v>365</v>
      </c>
      <c r="C439" s="3" t="s">
        <v>693</v>
      </c>
      <c r="D439" s="7">
        <v>49</v>
      </c>
      <c r="E439" s="157">
        <v>48.973333333333336</v>
      </c>
      <c r="F439" s="154">
        <v>4040300</v>
      </c>
      <c r="G439" s="3" t="s">
        <v>1053</v>
      </c>
      <c r="H439" s="1" t="s">
        <v>1681</v>
      </c>
      <c r="I439" s="1">
        <v>8.25</v>
      </c>
    </row>
    <row r="440" spans="1:9" ht="15.75" thickBot="1" x14ac:dyDescent="0.3">
      <c r="A440" s="3">
        <v>438</v>
      </c>
      <c r="B440" s="5" t="s">
        <v>366</v>
      </c>
      <c r="C440" s="3" t="s">
        <v>693</v>
      </c>
      <c r="D440" s="7">
        <v>46.829099999999997</v>
      </c>
      <c r="E440" s="157">
        <v>44.752695100924782</v>
      </c>
      <c r="F440" s="154">
        <v>1027862</v>
      </c>
      <c r="G440" s="3" t="s">
        <v>1054</v>
      </c>
      <c r="H440" s="1" t="s">
        <v>1682</v>
      </c>
      <c r="I440" s="1">
        <v>2.2967599999999999</v>
      </c>
    </row>
    <row r="441" spans="1:9" ht="15.75" thickTop="1" x14ac:dyDescent="0.25">
      <c r="A441" s="2">
        <v>439</v>
      </c>
      <c r="B441" s="5" t="s">
        <v>367</v>
      </c>
      <c r="C441" s="3" t="s">
        <v>693</v>
      </c>
      <c r="D441" s="7">
        <v>49</v>
      </c>
      <c r="E441" s="157">
        <v>48.938348219464103</v>
      </c>
      <c r="F441" s="154">
        <v>3206421</v>
      </c>
      <c r="G441" s="3" t="s">
        <v>1055</v>
      </c>
      <c r="H441" s="1" t="s">
        <v>4254</v>
      </c>
      <c r="I441" s="1">
        <v>6.5519599999999993</v>
      </c>
    </row>
    <row r="442" spans="1:9" ht="15.75" thickBot="1" x14ac:dyDescent="0.3">
      <c r="A442" s="3">
        <v>440</v>
      </c>
      <c r="B442" s="5" t="s">
        <v>368</v>
      </c>
      <c r="C442" s="3" t="s">
        <v>693</v>
      </c>
      <c r="D442" s="7">
        <v>49</v>
      </c>
      <c r="E442" s="157">
        <v>19.325206043956044</v>
      </c>
      <c r="F442" s="154">
        <v>900400</v>
      </c>
      <c r="G442" s="3" t="s">
        <v>1056</v>
      </c>
      <c r="H442" s="1" t="s">
        <v>1683</v>
      </c>
      <c r="I442" s="1">
        <v>4.6592000000000002</v>
      </c>
    </row>
    <row r="443" spans="1:9" ht="15.75" thickTop="1" x14ac:dyDescent="0.25">
      <c r="A443" s="2">
        <v>441</v>
      </c>
      <c r="B443" s="5" t="s">
        <v>369</v>
      </c>
      <c r="C443" s="3" t="s">
        <v>693</v>
      </c>
      <c r="D443" s="7">
        <v>49</v>
      </c>
      <c r="E443" s="157">
        <v>39.72302292684229</v>
      </c>
      <c r="F443" s="154">
        <v>595321</v>
      </c>
      <c r="G443" s="3" t="s">
        <v>1057</v>
      </c>
      <c r="H443" s="1" t="s">
        <v>1684</v>
      </c>
      <c r="I443" s="1">
        <v>1.49868</v>
      </c>
    </row>
    <row r="444" spans="1:9" ht="15.75" thickBot="1" x14ac:dyDescent="0.3">
      <c r="A444" s="3">
        <v>442</v>
      </c>
      <c r="B444" s="5" t="s">
        <v>371</v>
      </c>
      <c r="C444" s="3" t="s">
        <v>693</v>
      </c>
      <c r="D444" s="7">
        <v>0</v>
      </c>
      <c r="E444" s="157" t="e">
        <v>#VALUE!</v>
      </c>
      <c r="F444" s="154" t="s">
        <v>4501</v>
      </c>
      <c r="G444" s="3" t="s">
        <v>1058</v>
      </c>
      <c r="H444" s="1" t="s">
        <v>1686</v>
      </c>
      <c r="I444" s="1">
        <v>13.52881</v>
      </c>
    </row>
    <row r="445" spans="1:9" ht="15.75" thickTop="1" x14ac:dyDescent="0.25">
      <c r="A445" s="2">
        <v>443</v>
      </c>
      <c r="B445" s="5" t="s">
        <v>372</v>
      </c>
      <c r="C445" s="3" t="s">
        <v>693</v>
      </c>
      <c r="D445" s="7">
        <v>49</v>
      </c>
      <c r="E445" s="157">
        <v>48.992063492063494</v>
      </c>
      <c r="F445" s="154">
        <v>1234600</v>
      </c>
      <c r="G445" s="3" t="s">
        <v>1059</v>
      </c>
      <c r="H445" s="1" t="s">
        <v>1687</v>
      </c>
      <c r="I445" s="1">
        <v>2.52</v>
      </c>
    </row>
    <row r="446" spans="1:9" ht="15.75" thickBot="1" x14ac:dyDescent="0.3">
      <c r="A446" s="3">
        <v>444</v>
      </c>
      <c r="B446" s="5" t="s">
        <v>373</v>
      </c>
      <c r="C446" s="3" t="s">
        <v>693</v>
      </c>
      <c r="D446" s="7">
        <v>49</v>
      </c>
      <c r="E446" s="157">
        <v>48.91976551724138</v>
      </c>
      <c r="F446" s="154">
        <v>14186732</v>
      </c>
      <c r="G446" s="3" t="s">
        <v>1060</v>
      </c>
      <c r="H446" s="1" t="s">
        <v>1688</v>
      </c>
      <c r="I446" s="1">
        <v>29</v>
      </c>
    </row>
    <row r="447" spans="1:9" ht="15.75" thickTop="1" x14ac:dyDescent="0.25">
      <c r="A447" s="2">
        <v>445</v>
      </c>
      <c r="B447" s="5" t="s">
        <v>375</v>
      </c>
      <c r="C447" s="3" t="s">
        <v>693</v>
      </c>
      <c r="D447" s="7">
        <v>49</v>
      </c>
      <c r="E447" s="157">
        <v>47.30960238152111</v>
      </c>
      <c r="F447" s="154">
        <v>61200979</v>
      </c>
      <c r="G447" s="3" t="s">
        <v>4619</v>
      </c>
      <c r="H447" s="1" t="s">
        <v>1690</v>
      </c>
      <c r="I447" s="1">
        <v>129.36269999999999</v>
      </c>
    </row>
    <row r="448" spans="1:9" ht="15.75" thickBot="1" x14ac:dyDescent="0.3">
      <c r="A448" s="3">
        <v>446</v>
      </c>
      <c r="B448" s="5" t="s">
        <v>376</v>
      </c>
      <c r="C448" s="3" t="s">
        <v>693</v>
      </c>
      <c r="D448" s="7">
        <v>49</v>
      </c>
      <c r="E448" s="157">
        <v>43.294051958450098</v>
      </c>
      <c r="F448" s="154">
        <v>4109558</v>
      </c>
      <c r="G448" s="3" t="s">
        <v>1062</v>
      </c>
      <c r="H448" s="1" t="s">
        <v>1691</v>
      </c>
      <c r="I448" s="1">
        <v>9.4922000000000004</v>
      </c>
    </row>
    <row r="449" spans="1:9" ht="15.75" thickTop="1" x14ac:dyDescent="0.25">
      <c r="A449" s="2">
        <v>447</v>
      </c>
      <c r="B449" s="5" t="s">
        <v>377</v>
      </c>
      <c r="C449" s="3" t="s">
        <v>693</v>
      </c>
      <c r="D449" s="7">
        <v>49</v>
      </c>
      <c r="E449" s="157">
        <v>45.755706870966137</v>
      </c>
      <c r="F449" s="154">
        <v>9666282</v>
      </c>
      <c r="G449" s="3" t="s">
        <v>1063</v>
      </c>
      <c r="H449" s="1" t="s">
        <v>1692</v>
      </c>
      <c r="I449" s="1">
        <v>21.12585</v>
      </c>
    </row>
    <row r="450" spans="1:9" ht="15.75" thickBot="1" x14ac:dyDescent="0.3">
      <c r="A450" s="3">
        <v>448</v>
      </c>
      <c r="B450" s="5" t="s">
        <v>378</v>
      </c>
      <c r="C450" s="3" t="s">
        <v>693</v>
      </c>
      <c r="D450" s="7">
        <v>28.2014</v>
      </c>
      <c r="E450" s="157">
        <v>28.038129496402881</v>
      </c>
      <c r="F450" s="154">
        <v>3897300</v>
      </c>
      <c r="G450" s="3" t="s">
        <v>1064</v>
      </c>
      <c r="H450" s="1" t="s">
        <v>1693</v>
      </c>
      <c r="I450" s="1">
        <v>13.899999999999999</v>
      </c>
    </row>
    <row r="451" spans="1:9" ht="15.75" thickTop="1" x14ac:dyDescent="0.25">
      <c r="A451" s="2">
        <v>449</v>
      </c>
      <c r="B451" s="5" t="s">
        <v>379</v>
      </c>
      <c r="C451" s="3" t="s">
        <v>693</v>
      </c>
      <c r="D451" s="7">
        <v>49</v>
      </c>
      <c r="E451" s="157">
        <v>49.644888718939605</v>
      </c>
      <c r="F451" s="154">
        <v>2934142</v>
      </c>
      <c r="G451" s="3" t="s">
        <v>1065</v>
      </c>
      <c r="H451" s="1" t="s">
        <v>1694</v>
      </c>
      <c r="I451" s="1">
        <v>5.9102600000000001</v>
      </c>
    </row>
    <row r="452" spans="1:9" ht="15.75" thickBot="1" x14ac:dyDescent="0.3">
      <c r="A452" s="3">
        <v>450</v>
      </c>
      <c r="B452" s="5" t="s">
        <v>380</v>
      </c>
      <c r="C452" s="3" t="s">
        <v>693</v>
      </c>
      <c r="D452" s="7">
        <v>49</v>
      </c>
      <c r="E452" s="157">
        <v>47.972587751810195</v>
      </c>
      <c r="F452" s="154">
        <v>48537417</v>
      </c>
      <c r="G452" s="3" t="s">
        <v>1066</v>
      </c>
      <c r="H452" s="1" t="s">
        <v>1695</v>
      </c>
      <c r="I452" s="1">
        <v>101.17739999999999</v>
      </c>
    </row>
    <row r="453" spans="1:9" ht="15.75" thickTop="1" x14ac:dyDescent="0.25">
      <c r="A453" s="2">
        <v>451</v>
      </c>
      <c r="B453" s="5" t="s">
        <v>382</v>
      </c>
      <c r="C453" s="3" t="s">
        <v>693</v>
      </c>
      <c r="D453" s="7">
        <v>49</v>
      </c>
      <c r="E453" s="157">
        <v>48.845077755503226</v>
      </c>
      <c r="F453" s="154">
        <v>2007689</v>
      </c>
      <c r="G453" s="3" t="s">
        <v>1068</v>
      </c>
      <c r="H453" s="1" t="s">
        <v>1697</v>
      </c>
      <c r="I453" s="1">
        <v>4.1103199999999998</v>
      </c>
    </row>
    <row r="454" spans="1:9" ht="15.75" thickBot="1" x14ac:dyDescent="0.3">
      <c r="A454" s="3">
        <v>452</v>
      </c>
      <c r="B454" s="5" t="s">
        <v>383</v>
      </c>
      <c r="C454" s="3" t="s">
        <v>693</v>
      </c>
      <c r="D454" s="7">
        <v>49</v>
      </c>
      <c r="E454" s="157">
        <v>43.447551169590639</v>
      </c>
      <c r="F454" s="154">
        <v>1901960</v>
      </c>
      <c r="G454" s="3" t="s">
        <v>1069</v>
      </c>
      <c r="H454" s="1" t="s">
        <v>1698</v>
      </c>
      <c r="I454" s="1">
        <v>4.3776000000000002</v>
      </c>
    </row>
    <row r="455" spans="1:9" ht="15.75" thickTop="1" x14ac:dyDescent="0.25">
      <c r="A455" s="2">
        <v>453</v>
      </c>
      <c r="B455" s="5" t="s">
        <v>384</v>
      </c>
      <c r="C455" s="3" t="s">
        <v>693</v>
      </c>
      <c r="D455" s="7">
        <v>30.92</v>
      </c>
      <c r="E455" s="157">
        <v>29.957175884374887</v>
      </c>
      <c r="F455" s="154">
        <v>29957095</v>
      </c>
      <c r="G455" s="3" t="s">
        <v>1070</v>
      </c>
      <c r="H455" s="1" t="s">
        <v>1699</v>
      </c>
      <c r="I455" s="1">
        <v>99.99973</v>
      </c>
    </row>
    <row r="456" spans="1:9" ht="15.75" thickBot="1" x14ac:dyDescent="0.3">
      <c r="A456" s="3">
        <v>454</v>
      </c>
      <c r="B456" s="5" t="s">
        <v>2037</v>
      </c>
      <c r="C456" s="3" t="s">
        <v>693</v>
      </c>
      <c r="D456" s="7">
        <v>49</v>
      </c>
      <c r="E456" s="157">
        <v>27.705010101010103</v>
      </c>
      <c r="F456" s="154">
        <v>27427960</v>
      </c>
      <c r="G456" s="3" t="s">
        <v>2119</v>
      </c>
      <c r="H456" s="1" t="s">
        <v>2120</v>
      </c>
      <c r="I456" s="1">
        <v>99</v>
      </c>
    </row>
    <row r="457" spans="1:9" ht="15.75" thickTop="1" x14ac:dyDescent="0.25">
      <c r="A457" s="2">
        <v>455</v>
      </c>
      <c r="B457" s="5" t="s">
        <v>385</v>
      </c>
      <c r="C457" s="3" t="s">
        <v>693</v>
      </c>
      <c r="D457" s="7">
        <v>49</v>
      </c>
      <c r="E457" s="157">
        <v>47.909462834894846</v>
      </c>
      <c r="F457" s="154">
        <v>12935325</v>
      </c>
      <c r="G457" s="3" t="s">
        <v>1071</v>
      </c>
      <c r="H457" s="1" t="s">
        <v>4255</v>
      </c>
      <c r="I457" s="1">
        <v>26.99952</v>
      </c>
    </row>
    <row r="458" spans="1:9" ht="15.75" thickBot="1" x14ac:dyDescent="0.3">
      <c r="A458" s="3">
        <v>456</v>
      </c>
      <c r="B458" s="5" t="s">
        <v>387</v>
      </c>
      <c r="C458" s="3" t="s">
        <v>693</v>
      </c>
      <c r="D458" s="7">
        <v>49</v>
      </c>
      <c r="E458" s="157">
        <v>47.722547021383114</v>
      </c>
      <c r="F458" s="154">
        <v>1067687</v>
      </c>
      <c r="G458" s="3" t="s">
        <v>1073</v>
      </c>
      <c r="H458" s="1" t="s">
        <v>1701</v>
      </c>
      <c r="I458" s="1">
        <v>2.2372799999999997</v>
      </c>
    </row>
    <row r="459" spans="1:9" ht="15.75" thickTop="1" x14ac:dyDescent="0.25">
      <c r="A459" s="2">
        <v>457</v>
      </c>
      <c r="B459" s="5" t="s">
        <v>388</v>
      </c>
      <c r="C459" s="3" t="s">
        <v>693</v>
      </c>
      <c r="D459" s="7">
        <v>49</v>
      </c>
      <c r="E459" s="157">
        <v>48.706731100206341</v>
      </c>
      <c r="F459" s="154">
        <v>15140614</v>
      </c>
      <c r="G459" s="3" t="s">
        <v>1074</v>
      </c>
      <c r="H459" s="1" t="s">
        <v>1702</v>
      </c>
      <c r="I459" s="1">
        <v>31.085259999999998</v>
      </c>
    </row>
    <row r="460" spans="1:9" ht="15.75" thickBot="1" x14ac:dyDescent="0.3">
      <c r="A460" s="3">
        <v>458</v>
      </c>
      <c r="B460" s="5" t="s">
        <v>389</v>
      </c>
      <c r="C460" s="3" t="s">
        <v>693</v>
      </c>
      <c r="D460" s="7">
        <v>0.05</v>
      </c>
      <c r="E460" s="157">
        <v>1.5518793258636207E-4</v>
      </c>
      <c r="F460" s="154">
        <v>50</v>
      </c>
      <c r="G460" s="3" t="s">
        <v>4176</v>
      </c>
      <c r="H460" s="1" t="s">
        <v>1703</v>
      </c>
      <c r="I460" s="1">
        <v>32.219000000000001</v>
      </c>
    </row>
    <row r="461" spans="1:9" ht="15.75" thickTop="1" x14ac:dyDescent="0.25">
      <c r="A461" s="2">
        <v>459</v>
      </c>
      <c r="B461" s="5" t="s">
        <v>390</v>
      </c>
      <c r="C461" s="3" t="s">
        <v>693</v>
      </c>
      <c r="D461" s="7">
        <v>49</v>
      </c>
      <c r="E461" s="157">
        <v>10.254688588884534</v>
      </c>
      <c r="F461" s="154">
        <v>2664889</v>
      </c>
      <c r="G461" s="3" t="s">
        <v>1075</v>
      </c>
      <c r="H461" s="1" t="s">
        <v>1704</v>
      </c>
      <c r="I461" s="1">
        <v>25.987029999999997</v>
      </c>
    </row>
    <row r="462" spans="1:9" ht="15.75" thickBot="1" x14ac:dyDescent="0.3">
      <c r="A462" s="3">
        <v>460</v>
      </c>
      <c r="B462" s="5" t="s">
        <v>391</v>
      </c>
      <c r="C462" s="3" t="s">
        <v>693</v>
      </c>
      <c r="D462" s="7">
        <v>49</v>
      </c>
      <c r="E462" s="157">
        <v>39.008558222973399</v>
      </c>
      <c r="F462" s="154">
        <v>2104894</v>
      </c>
      <c r="G462" s="3" t="s">
        <v>1076</v>
      </c>
      <c r="H462" s="1" t="s">
        <v>1705</v>
      </c>
      <c r="I462" s="1">
        <v>5.3959799999999998</v>
      </c>
    </row>
    <row r="463" spans="1:9" ht="15.75" thickTop="1" x14ac:dyDescent="0.25">
      <c r="A463" s="2">
        <v>461</v>
      </c>
      <c r="B463" s="5" t="s">
        <v>392</v>
      </c>
      <c r="C463" s="3" t="s">
        <v>693</v>
      </c>
      <c r="D463" s="7">
        <v>49</v>
      </c>
      <c r="E463" s="157">
        <v>41.674513676073047</v>
      </c>
      <c r="F463" s="154">
        <v>4153107</v>
      </c>
      <c r="G463" s="3" t="s">
        <v>1077</v>
      </c>
      <c r="H463" s="1" t="s">
        <v>1706</v>
      </c>
      <c r="I463" s="1">
        <v>9.9655799999999992</v>
      </c>
    </row>
    <row r="464" spans="1:9" ht="15.75" thickBot="1" x14ac:dyDescent="0.3">
      <c r="A464" s="3">
        <v>462</v>
      </c>
      <c r="B464" s="5" t="s">
        <v>393</v>
      </c>
      <c r="C464" s="3" t="s">
        <v>693</v>
      </c>
      <c r="D464" s="7">
        <v>49</v>
      </c>
      <c r="E464" s="157">
        <v>46.142045454545453</v>
      </c>
      <c r="F464" s="154">
        <v>812100</v>
      </c>
      <c r="G464" s="3" t="s">
        <v>1078</v>
      </c>
      <c r="H464" s="1" t="s">
        <v>1707</v>
      </c>
      <c r="I464" s="1">
        <v>1.76</v>
      </c>
    </row>
    <row r="465" spans="1:9" ht="15.75" thickTop="1" x14ac:dyDescent="0.25">
      <c r="A465" s="2">
        <v>463</v>
      </c>
      <c r="B465" s="5" t="s">
        <v>395</v>
      </c>
      <c r="C465" s="3" t="s">
        <v>693</v>
      </c>
      <c r="D465" s="7">
        <v>49</v>
      </c>
      <c r="E465" s="157">
        <v>24.865753333333334</v>
      </c>
      <c r="F465" s="154">
        <v>3729863</v>
      </c>
      <c r="G465" s="3" t="s">
        <v>1080</v>
      </c>
      <c r="H465" s="1" t="s">
        <v>1709</v>
      </c>
      <c r="I465" s="1">
        <v>15</v>
      </c>
    </row>
    <row r="466" spans="1:9" ht="15.75" thickBot="1" x14ac:dyDescent="0.3">
      <c r="A466" s="3">
        <v>464</v>
      </c>
      <c r="B466" s="5" t="s">
        <v>396</v>
      </c>
      <c r="C466" s="3" t="s">
        <v>693</v>
      </c>
      <c r="D466" s="7">
        <v>49</v>
      </c>
      <c r="E466" s="157">
        <v>49</v>
      </c>
      <c r="F466" s="154">
        <v>1496705</v>
      </c>
      <c r="G466" s="3" t="s">
        <v>1081</v>
      </c>
      <c r="H466" s="1" t="s">
        <v>1710</v>
      </c>
      <c r="I466" s="1">
        <v>3.0545</v>
      </c>
    </row>
    <row r="467" spans="1:9" ht="15.75" thickTop="1" x14ac:dyDescent="0.25">
      <c r="A467" s="2">
        <v>465</v>
      </c>
      <c r="B467" s="5" t="s">
        <v>397</v>
      </c>
      <c r="C467" s="3" t="s">
        <v>693</v>
      </c>
      <c r="D467" s="7">
        <v>49</v>
      </c>
      <c r="E467" s="157">
        <v>48.986756986842799</v>
      </c>
      <c r="F467" s="154">
        <v>11531463</v>
      </c>
      <c r="G467" s="3" t="s">
        <v>1082</v>
      </c>
      <c r="H467" s="1" t="s">
        <v>1711</v>
      </c>
      <c r="I467" s="1">
        <v>23.539960000000001</v>
      </c>
    </row>
    <row r="468" spans="1:9" ht="15.75" thickBot="1" x14ac:dyDescent="0.3">
      <c r="A468" s="3">
        <v>466</v>
      </c>
      <c r="B468" s="5" t="s">
        <v>2207</v>
      </c>
      <c r="C468" s="3" t="s">
        <v>693</v>
      </c>
      <c r="D468" s="7">
        <v>49</v>
      </c>
      <c r="E468" s="157">
        <v>46.691222709770926</v>
      </c>
      <c r="F468" s="154">
        <v>45254305</v>
      </c>
      <c r="G468" s="3" t="s">
        <v>2208</v>
      </c>
      <c r="H468" s="1" t="s">
        <v>2209</v>
      </c>
      <c r="I468" s="1">
        <v>96.922510000000003</v>
      </c>
    </row>
    <row r="469" spans="1:9" ht="15.75" thickTop="1" x14ac:dyDescent="0.25">
      <c r="A469" s="2">
        <v>467</v>
      </c>
      <c r="B469" s="5" t="s">
        <v>386</v>
      </c>
      <c r="C469" s="3" t="s">
        <v>693</v>
      </c>
      <c r="D469" s="7">
        <v>49</v>
      </c>
      <c r="E469" s="157">
        <v>48.486755813953486</v>
      </c>
      <c r="F469" s="154">
        <v>4169861</v>
      </c>
      <c r="G469" s="3" t="s">
        <v>1072</v>
      </c>
      <c r="H469" s="1" t="s">
        <v>1700</v>
      </c>
      <c r="I469" s="1">
        <v>8.6</v>
      </c>
    </row>
    <row r="470" spans="1:9" ht="15.75" thickBot="1" x14ac:dyDescent="0.3">
      <c r="A470" s="3">
        <v>468</v>
      </c>
      <c r="B470" s="5" t="s">
        <v>2668</v>
      </c>
      <c r="C470" s="3" t="s">
        <v>693</v>
      </c>
      <c r="D470" s="7">
        <v>49</v>
      </c>
      <c r="E470" s="157">
        <v>43.723157894736843</v>
      </c>
      <c r="F470" s="154">
        <v>4153700</v>
      </c>
      <c r="G470" s="3" t="s">
        <v>2669</v>
      </c>
      <c r="H470" s="1" t="s">
        <v>2670</v>
      </c>
      <c r="I470" s="1">
        <v>9.5</v>
      </c>
    </row>
    <row r="471" spans="1:9" ht="15.75" thickTop="1" x14ac:dyDescent="0.25">
      <c r="A471" s="2">
        <v>469</v>
      </c>
      <c r="B471" s="5" t="s">
        <v>399</v>
      </c>
      <c r="C471" s="3" t="s">
        <v>693</v>
      </c>
      <c r="D471" s="7">
        <v>49</v>
      </c>
      <c r="E471" s="157">
        <v>30.45045743049381</v>
      </c>
      <c r="F471" s="154">
        <v>2476015</v>
      </c>
      <c r="G471" s="3" t="s">
        <v>1084</v>
      </c>
      <c r="H471" s="1" t="s">
        <v>1713</v>
      </c>
      <c r="I471" s="1">
        <v>8.1312899999999999</v>
      </c>
    </row>
    <row r="472" spans="1:9" ht="15.75" thickBot="1" x14ac:dyDescent="0.3">
      <c r="A472" s="3">
        <v>470</v>
      </c>
      <c r="B472" s="5" t="s">
        <v>400</v>
      </c>
      <c r="C472" s="3" t="s">
        <v>693</v>
      </c>
      <c r="D472" s="7">
        <v>49</v>
      </c>
      <c r="E472" s="157">
        <v>47.051806022835905</v>
      </c>
      <c r="F472" s="154">
        <v>2500540</v>
      </c>
      <c r="G472" s="3" t="s">
        <v>1085</v>
      </c>
      <c r="H472" s="1" t="s">
        <v>1714</v>
      </c>
      <c r="I472" s="1">
        <v>5.3144399999999994</v>
      </c>
    </row>
    <row r="473" spans="1:9" ht="15.75" thickTop="1" x14ac:dyDescent="0.25">
      <c r="A473" s="2">
        <v>471</v>
      </c>
      <c r="B473" s="5" t="s">
        <v>4722</v>
      </c>
      <c r="C473" s="3" t="s">
        <v>693</v>
      </c>
      <c r="D473" s="7">
        <v>49</v>
      </c>
      <c r="E473" s="157">
        <v>18.996417104706293</v>
      </c>
      <c r="F473" s="154">
        <v>1377983</v>
      </c>
      <c r="G473" s="3" t="s">
        <v>4723</v>
      </c>
      <c r="H473" s="1" t="s">
        <v>4724</v>
      </c>
      <c r="I473" s="1">
        <v>7.2539099999999994</v>
      </c>
    </row>
    <row r="474" spans="1:9" ht="15.75" thickBot="1" x14ac:dyDescent="0.3">
      <c r="A474" s="3">
        <v>472</v>
      </c>
      <c r="B474" s="5" t="s">
        <v>401</v>
      </c>
      <c r="C474" s="3" t="s">
        <v>693</v>
      </c>
      <c r="D474" s="7">
        <v>49</v>
      </c>
      <c r="E474" s="157">
        <v>40.952349999999996</v>
      </c>
      <c r="F474" s="154">
        <v>1638094</v>
      </c>
      <c r="G474" s="3" t="s">
        <v>1086</v>
      </c>
      <c r="H474" s="1" t="s">
        <v>1715</v>
      </c>
      <c r="I474" s="1">
        <v>4</v>
      </c>
    </row>
    <row r="475" spans="1:9" ht="15.75" thickTop="1" x14ac:dyDescent="0.25">
      <c r="A475" s="2">
        <v>473</v>
      </c>
      <c r="B475" s="5" t="s">
        <v>402</v>
      </c>
      <c r="C475" s="3" t="s">
        <v>693</v>
      </c>
      <c r="D475" s="7">
        <v>49</v>
      </c>
      <c r="E475" s="157">
        <v>41.896125520333008</v>
      </c>
      <c r="F475" s="154">
        <v>1308416</v>
      </c>
      <c r="G475" s="3" t="s">
        <v>1087</v>
      </c>
      <c r="H475" s="1" t="s">
        <v>1716</v>
      </c>
      <c r="I475" s="1">
        <v>3.1229999999999998</v>
      </c>
    </row>
    <row r="476" spans="1:9" ht="15.75" thickBot="1" x14ac:dyDescent="0.3">
      <c r="A476" s="3">
        <v>474</v>
      </c>
      <c r="B476" s="5" t="s">
        <v>403</v>
      </c>
      <c r="C476" s="3" t="s">
        <v>693</v>
      </c>
      <c r="D476" s="7">
        <v>49</v>
      </c>
      <c r="E476" s="157">
        <v>28.178122408731319</v>
      </c>
      <c r="F476" s="154">
        <v>628668</v>
      </c>
      <c r="G476" s="3" t="s">
        <v>1088</v>
      </c>
      <c r="H476" s="1" t="s">
        <v>1717</v>
      </c>
      <c r="I476" s="1">
        <v>2.2310499999999998</v>
      </c>
    </row>
    <row r="477" spans="1:9" ht="15.75" thickTop="1" x14ac:dyDescent="0.25">
      <c r="A477" s="2">
        <v>475</v>
      </c>
      <c r="B477" s="5" t="s">
        <v>404</v>
      </c>
      <c r="C477" s="3" t="s">
        <v>693</v>
      </c>
      <c r="D477" s="7">
        <v>49</v>
      </c>
      <c r="E477" s="157">
        <v>48.13929584199748</v>
      </c>
      <c r="F477" s="154">
        <v>15885958</v>
      </c>
      <c r="G477" s="3" t="s">
        <v>1089</v>
      </c>
      <c r="H477" s="1" t="s">
        <v>1718</v>
      </c>
      <c r="I477" s="1">
        <v>32.999980000000001</v>
      </c>
    </row>
    <row r="478" spans="1:9" ht="15.75" thickBot="1" x14ac:dyDescent="0.3">
      <c r="A478" s="3">
        <v>476</v>
      </c>
      <c r="B478" s="5" t="s">
        <v>405</v>
      </c>
      <c r="C478" s="3" t="s">
        <v>693</v>
      </c>
      <c r="D478" s="7">
        <v>49</v>
      </c>
      <c r="E478" s="157">
        <v>34.245459872916328</v>
      </c>
      <c r="F478" s="154">
        <v>2232304</v>
      </c>
      <c r="G478" s="3" t="s">
        <v>1090</v>
      </c>
      <c r="H478" s="1" t="s">
        <v>1719</v>
      </c>
      <c r="I478" s="1">
        <v>6.5185399999999998</v>
      </c>
    </row>
    <row r="479" spans="1:9" ht="15.75" thickTop="1" x14ac:dyDescent="0.25">
      <c r="A479" s="2">
        <v>477</v>
      </c>
      <c r="B479" s="5" t="s">
        <v>406</v>
      </c>
      <c r="C479" s="3" t="s">
        <v>693</v>
      </c>
      <c r="D479" s="7">
        <v>49</v>
      </c>
      <c r="E479" s="157">
        <v>20.98453664487845</v>
      </c>
      <c r="F479" s="154">
        <v>423128</v>
      </c>
      <c r="G479" s="3" t="s">
        <v>1091</v>
      </c>
      <c r="H479" s="1" t="s">
        <v>1720</v>
      </c>
      <c r="I479" s="1">
        <v>2.0163799999999998</v>
      </c>
    </row>
    <row r="480" spans="1:9" ht="15.75" thickBot="1" x14ac:dyDescent="0.3">
      <c r="A480" s="3">
        <v>478</v>
      </c>
      <c r="B480" s="5" t="s">
        <v>407</v>
      </c>
      <c r="C480" s="3" t="s">
        <v>693</v>
      </c>
      <c r="D480" s="7">
        <v>49</v>
      </c>
      <c r="E480" s="157">
        <v>42.765878260869563</v>
      </c>
      <c r="F480" s="154">
        <v>4918076</v>
      </c>
      <c r="G480" s="3" t="s">
        <v>1092</v>
      </c>
      <c r="H480" s="1" t="s">
        <v>1721</v>
      </c>
      <c r="I480" s="1">
        <v>11.5</v>
      </c>
    </row>
    <row r="481" spans="1:9" ht="15.75" thickTop="1" x14ac:dyDescent="0.25">
      <c r="A481" s="2">
        <v>479</v>
      </c>
      <c r="B481" s="5" t="s">
        <v>409</v>
      </c>
      <c r="C481" s="3" t="s">
        <v>693</v>
      </c>
      <c r="D481" s="7">
        <v>49</v>
      </c>
      <c r="E481" s="157">
        <v>10.7743</v>
      </c>
      <c r="F481" s="154">
        <v>107743</v>
      </c>
      <c r="G481" s="3" t="s">
        <v>1094</v>
      </c>
      <c r="H481" s="1" t="s">
        <v>1723</v>
      </c>
      <c r="I481" s="1">
        <v>1</v>
      </c>
    </row>
    <row r="482" spans="1:9" ht="15.75" thickBot="1" x14ac:dyDescent="0.3">
      <c r="A482" s="3">
        <v>480</v>
      </c>
      <c r="B482" s="5" t="s">
        <v>410</v>
      </c>
      <c r="C482" s="3" t="s">
        <v>693</v>
      </c>
      <c r="D482" s="7">
        <v>49</v>
      </c>
      <c r="E482" s="157">
        <v>51.593360132609448</v>
      </c>
      <c r="F482" s="154">
        <v>6150300</v>
      </c>
      <c r="G482" s="3" t="s">
        <v>1095</v>
      </c>
      <c r="H482" s="1" t="s">
        <v>1724</v>
      </c>
      <c r="I482" s="1">
        <v>11.920719999999999</v>
      </c>
    </row>
    <row r="483" spans="1:9" ht="15.75" thickTop="1" x14ac:dyDescent="0.25">
      <c r="A483" s="2">
        <v>481</v>
      </c>
      <c r="B483" s="5" t="s">
        <v>411</v>
      </c>
      <c r="C483" s="3" t="s">
        <v>693</v>
      </c>
      <c r="D483" s="7">
        <v>49</v>
      </c>
      <c r="E483" s="157">
        <v>48.638904109589042</v>
      </c>
      <c r="F483" s="154">
        <v>7988940</v>
      </c>
      <c r="G483" s="3" t="s">
        <v>1096</v>
      </c>
      <c r="H483" s="1" t="s">
        <v>1725</v>
      </c>
      <c r="I483" s="1">
        <v>16.425000000000001</v>
      </c>
    </row>
    <row r="484" spans="1:9" ht="15.75" thickBot="1" x14ac:dyDescent="0.3">
      <c r="A484" s="3">
        <v>482</v>
      </c>
      <c r="B484" s="5" t="s">
        <v>412</v>
      </c>
      <c r="C484" s="3" t="s">
        <v>693</v>
      </c>
      <c r="D484" s="7">
        <v>49</v>
      </c>
      <c r="E484" s="157">
        <v>47.110858298933842</v>
      </c>
      <c r="F484" s="154">
        <v>16439970</v>
      </c>
      <c r="G484" s="3" t="s">
        <v>1097</v>
      </c>
      <c r="H484" s="1" t="s">
        <v>1726</v>
      </c>
      <c r="I484" s="1">
        <v>34.896349999999998</v>
      </c>
    </row>
    <row r="485" spans="1:9" ht="15.75" thickTop="1" x14ac:dyDescent="0.25">
      <c r="A485" s="2">
        <v>483</v>
      </c>
      <c r="B485" s="5" t="s">
        <v>4480</v>
      </c>
      <c r="C485" s="3" t="s">
        <v>693</v>
      </c>
      <c r="D485" s="7">
        <v>49</v>
      </c>
      <c r="E485" s="157">
        <v>47.340166666666669</v>
      </c>
      <c r="F485" s="154">
        <v>8521230</v>
      </c>
      <c r="G485" s="3" t="s">
        <v>4481</v>
      </c>
      <c r="H485" s="1" t="s">
        <v>4482</v>
      </c>
      <c r="I485" s="1">
        <v>18</v>
      </c>
    </row>
    <row r="486" spans="1:9" ht="15.75" thickBot="1" x14ac:dyDescent="0.3">
      <c r="A486" s="3">
        <v>484</v>
      </c>
      <c r="B486" s="5" t="s">
        <v>413</v>
      </c>
      <c r="C486" s="3" t="s">
        <v>693</v>
      </c>
      <c r="D486" s="7">
        <v>49</v>
      </c>
      <c r="E486" s="157">
        <v>48.91034243020205</v>
      </c>
      <c r="F486" s="154">
        <v>10271123</v>
      </c>
      <c r="G486" s="3" t="s">
        <v>1098</v>
      </c>
      <c r="H486" s="1" t="s">
        <v>1727</v>
      </c>
      <c r="I486" s="1">
        <v>20.9999</v>
      </c>
    </row>
    <row r="487" spans="1:9" ht="15.75" thickTop="1" x14ac:dyDescent="0.25">
      <c r="A487" s="2">
        <v>485</v>
      </c>
      <c r="B487" s="5" t="s">
        <v>414</v>
      </c>
      <c r="C487" s="3" t="s">
        <v>693</v>
      </c>
      <c r="D487" s="7">
        <v>49</v>
      </c>
      <c r="E487" s="157">
        <v>47.7992034883721</v>
      </c>
      <c r="F487" s="154">
        <v>24664389</v>
      </c>
      <c r="G487" s="3" t="s">
        <v>1099</v>
      </c>
      <c r="H487" s="1" t="s">
        <v>1728</v>
      </c>
      <c r="I487" s="1">
        <v>51.599999999999994</v>
      </c>
    </row>
    <row r="488" spans="1:9" ht="15.75" thickBot="1" x14ac:dyDescent="0.3">
      <c r="A488" s="3">
        <v>486</v>
      </c>
      <c r="B488" s="5" t="s">
        <v>2041</v>
      </c>
      <c r="C488" s="3" t="s">
        <v>693</v>
      </c>
      <c r="D488" s="7">
        <v>49</v>
      </c>
      <c r="E488" s="157">
        <v>48.607325473551064</v>
      </c>
      <c r="F488" s="154">
        <v>2982074</v>
      </c>
      <c r="G488" s="3" t="s">
        <v>2127</v>
      </c>
      <c r="H488" s="1" t="s">
        <v>2128</v>
      </c>
      <c r="I488" s="1">
        <v>6.1350299999999995</v>
      </c>
    </row>
    <row r="489" spans="1:9" ht="15.75" thickTop="1" x14ac:dyDescent="0.25">
      <c r="A489" s="2">
        <v>487</v>
      </c>
      <c r="B489" s="5" t="s">
        <v>415</v>
      </c>
      <c r="C489" s="3" t="s">
        <v>693</v>
      </c>
      <c r="D489" s="7">
        <v>49</v>
      </c>
      <c r="E489" s="157">
        <v>43.370211526960247</v>
      </c>
      <c r="F489" s="154">
        <v>11022626</v>
      </c>
      <c r="G489" s="3" t="s">
        <v>1100</v>
      </c>
      <c r="H489" s="1" t="s">
        <v>4256</v>
      </c>
      <c r="I489" s="1">
        <v>25.415199999999999</v>
      </c>
    </row>
    <row r="490" spans="1:9" ht="15.75" thickBot="1" x14ac:dyDescent="0.3">
      <c r="A490" s="3">
        <v>488</v>
      </c>
      <c r="B490" s="5" t="s">
        <v>416</v>
      </c>
      <c r="C490" s="3" t="s">
        <v>693</v>
      </c>
      <c r="D490" s="7">
        <v>49</v>
      </c>
      <c r="E490" s="157">
        <v>40.139249999999997</v>
      </c>
      <c r="F490" s="154">
        <v>8027850</v>
      </c>
      <c r="G490" s="3" t="s">
        <v>1101</v>
      </c>
      <c r="H490" s="1" t="s">
        <v>4257</v>
      </c>
      <c r="I490" s="1">
        <v>20</v>
      </c>
    </row>
    <row r="491" spans="1:9" ht="15.75" thickTop="1" x14ac:dyDescent="0.25">
      <c r="A491" s="2">
        <v>489</v>
      </c>
      <c r="B491" s="5" t="s">
        <v>417</v>
      </c>
      <c r="C491" s="3" t="s">
        <v>693</v>
      </c>
      <c r="D491" s="7">
        <v>49</v>
      </c>
      <c r="E491" s="157">
        <v>43.048404840484054</v>
      </c>
      <c r="F491" s="154">
        <v>430441</v>
      </c>
      <c r="G491" s="3" t="s">
        <v>1102</v>
      </c>
      <c r="H491" s="1" t="s">
        <v>1729</v>
      </c>
      <c r="I491" s="1">
        <v>0.9998999999999999</v>
      </c>
    </row>
    <row r="492" spans="1:9" ht="15.75" thickBot="1" x14ac:dyDescent="0.3">
      <c r="A492" s="3">
        <v>490</v>
      </c>
      <c r="B492" s="5" t="s">
        <v>418</v>
      </c>
      <c r="C492" s="3" t="s">
        <v>693</v>
      </c>
      <c r="D492" s="7">
        <v>49</v>
      </c>
      <c r="E492" s="157">
        <v>30.099878187839803</v>
      </c>
      <c r="F492" s="154">
        <v>3867127</v>
      </c>
      <c r="G492" s="3" t="s">
        <v>1103</v>
      </c>
      <c r="H492" s="1" t="s">
        <v>1730</v>
      </c>
      <c r="I492" s="1">
        <v>12.84765</v>
      </c>
    </row>
    <row r="493" spans="1:9" ht="15.75" thickTop="1" x14ac:dyDescent="0.25">
      <c r="A493" s="2">
        <v>491</v>
      </c>
      <c r="B493" s="5" t="s">
        <v>419</v>
      </c>
      <c r="C493" s="3" t="s">
        <v>693</v>
      </c>
      <c r="D493" s="7">
        <v>49</v>
      </c>
      <c r="E493" s="157">
        <v>48.191749999999999</v>
      </c>
      <c r="F493" s="154">
        <v>9638350</v>
      </c>
      <c r="G493" s="3" t="s">
        <v>1104</v>
      </c>
      <c r="H493" s="1" t="s">
        <v>1731</v>
      </c>
      <c r="I493" s="1">
        <v>20</v>
      </c>
    </row>
    <row r="494" spans="1:9" ht="15.75" thickBot="1" x14ac:dyDescent="0.3">
      <c r="A494" s="3">
        <v>492</v>
      </c>
      <c r="B494" s="5" t="s">
        <v>420</v>
      </c>
      <c r="C494" s="3" t="s">
        <v>693</v>
      </c>
      <c r="D494" s="7">
        <v>49</v>
      </c>
      <c r="E494" s="157">
        <v>49.903796985638884</v>
      </c>
      <c r="F494" s="154">
        <v>34547700</v>
      </c>
      <c r="G494" s="3" t="s">
        <v>1105</v>
      </c>
      <c r="H494" s="1" t="s">
        <v>1732</v>
      </c>
      <c r="I494" s="1">
        <v>69.2286</v>
      </c>
    </row>
    <row r="495" spans="1:9" ht="15.75" thickTop="1" x14ac:dyDescent="0.25">
      <c r="A495" s="2">
        <v>493</v>
      </c>
      <c r="B495" s="5" t="s">
        <v>421</v>
      </c>
      <c r="C495" s="3" t="s">
        <v>693</v>
      </c>
      <c r="D495" s="7">
        <v>49</v>
      </c>
      <c r="E495" s="157">
        <v>47.242105263157896</v>
      </c>
      <c r="F495" s="154">
        <v>1795200</v>
      </c>
      <c r="G495" s="3" t="s">
        <v>1106</v>
      </c>
      <c r="H495" s="1" t="s">
        <v>1733</v>
      </c>
      <c r="I495" s="1">
        <v>3.8</v>
      </c>
    </row>
    <row r="496" spans="1:9" ht="15.75" thickBot="1" x14ac:dyDescent="0.3">
      <c r="A496" s="3">
        <v>494</v>
      </c>
      <c r="B496" s="5" t="s">
        <v>422</v>
      </c>
      <c r="C496" s="3" t="s">
        <v>693</v>
      </c>
      <c r="D496" s="7">
        <v>49</v>
      </c>
      <c r="E496" s="157">
        <v>49.313375077262101</v>
      </c>
      <c r="F496" s="154">
        <v>734000</v>
      </c>
      <c r="G496" s="3" t="s">
        <v>1107</v>
      </c>
      <c r="H496" s="1" t="s">
        <v>1734</v>
      </c>
      <c r="I496" s="1">
        <v>1.48844</v>
      </c>
    </row>
    <row r="497" spans="1:9" ht="15.75" thickTop="1" x14ac:dyDescent="0.25">
      <c r="A497" s="2">
        <v>495</v>
      </c>
      <c r="B497" s="5" t="s">
        <v>423</v>
      </c>
      <c r="C497" s="3" t="s">
        <v>693</v>
      </c>
      <c r="D497" s="7">
        <v>49</v>
      </c>
      <c r="E497" s="157">
        <v>47.56</v>
      </c>
      <c r="F497" s="154">
        <v>5231600</v>
      </c>
      <c r="G497" s="3" t="s">
        <v>1108</v>
      </c>
      <c r="H497" s="1" t="s">
        <v>1735</v>
      </c>
      <c r="I497" s="1">
        <v>11</v>
      </c>
    </row>
    <row r="498" spans="1:9" ht="15.75" thickBot="1" x14ac:dyDescent="0.3">
      <c r="A498" s="3">
        <v>496</v>
      </c>
      <c r="B498" s="5" t="s">
        <v>424</v>
      </c>
      <c r="C498" s="3" t="s">
        <v>693</v>
      </c>
      <c r="D498" s="7">
        <v>49</v>
      </c>
      <c r="E498" s="157">
        <v>53.503324055955957</v>
      </c>
      <c r="F498" s="154">
        <v>880440</v>
      </c>
      <c r="G498" s="3" t="s">
        <v>1109</v>
      </c>
      <c r="H498" s="1" t="s">
        <v>1736</v>
      </c>
      <c r="I498" s="1">
        <v>1.6455799999999998</v>
      </c>
    </row>
    <row r="499" spans="1:9" ht="15.75" thickTop="1" x14ac:dyDescent="0.25">
      <c r="A499" s="2">
        <v>497</v>
      </c>
      <c r="B499" s="5" t="s">
        <v>425</v>
      </c>
      <c r="C499" s="3" t="s">
        <v>693</v>
      </c>
      <c r="D499" s="7">
        <v>49</v>
      </c>
      <c r="E499" s="157">
        <v>24.293331025343221</v>
      </c>
      <c r="F499" s="154">
        <v>65259661</v>
      </c>
      <c r="G499" s="3" t="s">
        <v>1110</v>
      </c>
      <c r="H499" s="1" t="s">
        <v>1737</v>
      </c>
      <c r="I499" s="1">
        <v>268.63200000000001</v>
      </c>
    </row>
    <row r="500" spans="1:9" ht="15.75" thickBot="1" x14ac:dyDescent="0.3">
      <c r="A500" s="3">
        <v>498</v>
      </c>
      <c r="B500" s="5" t="s">
        <v>426</v>
      </c>
      <c r="C500" s="3" t="s">
        <v>693</v>
      </c>
      <c r="D500" s="7">
        <v>0</v>
      </c>
      <c r="E500" s="157" t="e">
        <v>#VALUE!</v>
      </c>
      <c r="F500" s="154" t="s">
        <v>4501</v>
      </c>
      <c r="G500" s="3" t="s">
        <v>1111</v>
      </c>
      <c r="H500" s="1" t="s">
        <v>1738</v>
      </c>
      <c r="I500" s="1">
        <v>5.6499999999999995</v>
      </c>
    </row>
    <row r="501" spans="1:9" ht="15.75" thickTop="1" x14ac:dyDescent="0.25">
      <c r="A501" s="2">
        <v>499</v>
      </c>
      <c r="B501" s="5" t="s">
        <v>427</v>
      </c>
      <c r="C501" s="3" t="s">
        <v>693</v>
      </c>
      <c r="D501" s="7">
        <v>49</v>
      </c>
      <c r="E501" s="157">
        <v>47.189112545799723</v>
      </c>
      <c r="F501" s="154">
        <v>5185168</v>
      </c>
      <c r="G501" s="3" t="s">
        <v>1112</v>
      </c>
      <c r="H501" s="1" t="s">
        <v>1739</v>
      </c>
      <c r="I501" s="1">
        <v>10.988059999999999</v>
      </c>
    </row>
    <row r="502" spans="1:9" ht="15.75" thickBot="1" x14ac:dyDescent="0.3">
      <c r="A502" s="3">
        <v>500</v>
      </c>
      <c r="B502" s="5" t="s">
        <v>428</v>
      </c>
      <c r="C502" s="3" t="s">
        <v>693</v>
      </c>
      <c r="D502" s="7">
        <v>49</v>
      </c>
      <c r="E502" s="157">
        <v>48.311267926246302</v>
      </c>
      <c r="F502" s="154">
        <v>8489256</v>
      </c>
      <c r="G502" s="3" t="s">
        <v>1113</v>
      </c>
      <c r="H502" s="1" t="s">
        <v>1740</v>
      </c>
      <c r="I502" s="1">
        <v>17.571999999999999</v>
      </c>
    </row>
    <row r="503" spans="1:9" ht="15.75" thickTop="1" x14ac:dyDescent="0.25">
      <c r="A503" s="2">
        <v>501</v>
      </c>
      <c r="B503" s="5" t="s">
        <v>429</v>
      </c>
      <c r="C503" s="3" t="s">
        <v>693</v>
      </c>
      <c r="D503" s="7">
        <v>49</v>
      </c>
      <c r="E503" s="157">
        <v>42.370858895705524</v>
      </c>
      <c r="F503" s="154">
        <v>13812900</v>
      </c>
      <c r="G503" s="3" t="s">
        <v>1114</v>
      </c>
      <c r="H503" s="1" t="s">
        <v>1741</v>
      </c>
      <c r="I503" s="1">
        <v>32.6</v>
      </c>
    </row>
    <row r="504" spans="1:9" ht="15.75" thickBot="1" x14ac:dyDescent="0.3">
      <c r="A504" s="3">
        <v>502</v>
      </c>
      <c r="B504" s="5" t="s">
        <v>430</v>
      </c>
      <c r="C504" s="3" t="s">
        <v>693</v>
      </c>
      <c r="D504" s="7">
        <v>49</v>
      </c>
      <c r="E504" s="157">
        <v>38.787330018767904</v>
      </c>
      <c r="F504" s="154">
        <v>6479055</v>
      </c>
      <c r="G504" s="3" t="s">
        <v>1115</v>
      </c>
      <c r="H504" s="1" t="s">
        <v>1742</v>
      </c>
      <c r="I504" s="1">
        <v>16.704049999999999</v>
      </c>
    </row>
    <row r="505" spans="1:9" ht="15.75" thickTop="1" x14ac:dyDescent="0.25">
      <c r="A505" s="2">
        <v>503</v>
      </c>
      <c r="B505" s="5" t="s">
        <v>431</v>
      </c>
      <c r="C505" s="3" t="s">
        <v>693</v>
      </c>
      <c r="D505" s="7">
        <v>49</v>
      </c>
      <c r="E505" s="157">
        <v>49</v>
      </c>
      <c r="F505" s="154">
        <v>980000</v>
      </c>
      <c r="G505" s="3" t="s">
        <v>1116</v>
      </c>
      <c r="H505" s="1" t="s">
        <v>1743</v>
      </c>
      <c r="I505" s="1">
        <v>2</v>
      </c>
    </row>
    <row r="506" spans="1:9" ht="15.75" thickBot="1" x14ac:dyDescent="0.3">
      <c r="A506" s="3">
        <v>504</v>
      </c>
      <c r="B506" s="5" t="s">
        <v>4725</v>
      </c>
      <c r="C506" s="3" t="s">
        <v>693</v>
      </c>
      <c r="D506" s="7">
        <v>100</v>
      </c>
      <c r="E506" s="157">
        <v>99.999166666666667</v>
      </c>
      <c r="F506" s="154">
        <v>11999900</v>
      </c>
      <c r="G506" s="3" t="s">
        <v>4726</v>
      </c>
      <c r="H506" s="1" t="s">
        <v>4727</v>
      </c>
      <c r="I506" s="1">
        <v>12</v>
      </c>
    </row>
    <row r="507" spans="1:9" ht="15.75" thickTop="1" x14ac:dyDescent="0.25">
      <c r="A507" s="2">
        <v>505</v>
      </c>
      <c r="B507" s="5" t="s">
        <v>432</v>
      </c>
      <c r="C507" s="3" t="s">
        <v>693</v>
      </c>
      <c r="D507" s="7">
        <v>49</v>
      </c>
      <c r="E507" s="157">
        <v>38.661794444444439</v>
      </c>
      <c r="F507" s="154">
        <v>6959123</v>
      </c>
      <c r="G507" s="3" t="s">
        <v>1117</v>
      </c>
      <c r="H507" s="1" t="s">
        <v>1744</v>
      </c>
      <c r="I507" s="1">
        <v>18</v>
      </c>
    </row>
    <row r="508" spans="1:9" ht="15.75" thickBot="1" x14ac:dyDescent="0.3">
      <c r="A508" s="3">
        <v>506</v>
      </c>
      <c r="B508" s="5" t="s">
        <v>433</v>
      </c>
      <c r="C508" s="3" t="s">
        <v>693</v>
      </c>
      <c r="D508" s="7">
        <v>49</v>
      </c>
      <c r="E508" s="157">
        <v>48.889684360099331</v>
      </c>
      <c r="F508" s="154">
        <v>11656919</v>
      </c>
      <c r="G508" s="3" t="s">
        <v>1118</v>
      </c>
      <c r="H508" s="1" t="s">
        <v>1745</v>
      </c>
      <c r="I508" s="1">
        <v>23.843309999999999</v>
      </c>
    </row>
    <row r="509" spans="1:9" ht="15.75" thickTop="1" x14ac:dyDescent="0.25">
      <c r="A509" s="2">
        <v>507</v>
      </c>
      <c r="B509" s="5" t="s">
        <v>434</v>
      </c>
      <c r="C509" s="3" t="s">
        <v>693</v>
      </c>
      <c r="D509" s="7">
        <v>100</v>
      </c>
      <c r="E509" s="157">
        <v>23.373524152847875</v>
      </c>
      <c r="F509" s="154">
        <v>16209539</v>
      </c>
      <c r="G509" s="3" t="s">
        <v>1119</v>
      </c>
      <c r="H509" s="1" t="s">
        <v>1746</v>
      </c>
      <c r="I509" s="1">
        <v>69.349999999999994</v>
      </c>
    </row>
    <row r="510" spans="1:9" ht="15.75" thickBot="1" x14ac:dyDescent="0.3">
      <c r="A510" s="3">
        <v>508</v>
      </c>
      <c r="B510" s="5" t="s">
        <v>435</v>
      </c>
      <c r="C510" s="3" t="s">
        <v>693</v>
      </c>
      <c r="D510" s="7">
        <v>49</v>
      </c>
      <c r="E510" s="157">
        <v>48.637098591549297</v>
      </c>
      <c r="F510" s="154">
        <v>3453234</v>
      </c>
      <c r="G510" s="3" t="s">
        <v>4266</v>
      </c>
      <c r="H510" s="1" t="s">
        <v>1747</v>
      </c>
      <c r="I510" s="1">
        <v>7.1</v>
      </c>
    </row>
    <row r="511" spans="1:9" ht="15.75" thickTop="1" x14ac:dyDescent="0.25">
      <c r="A511" s="2">
        <v>509</v>
      </c>
      <c r="B511" s="5" t="s">
        <v>4079</v>
      </c>
      <c r="C511" s="3" t="s">
        <v>693</v>
      </c>
      <c r="D511" s="7">
        <v>49</v>
      </c>
      <c r="E511" s="157">
        <v>48.411078681032215</v>
      </c>
      <c r="F511" s="154">
        <v>5853369</v>
      </c>
      <c r="G511" s="3" t="s">
        <v>4080</v>
      </c>
      <c r="H511" s="1" t="s">
        <v>4081</v>
      </c>
      <c r="I511" s="1">
        <v>12.090969999999999</v>
      </c>
    </row>
    <row r="512" spans="1:9" ht="15.75" thickBot="1" x14ac:dyDescent="0.3">
      <c r="A512" s="3">
        <v>510</v>
      </c>
      <c r="B512" s="5" t="s">
        <v>438</v>
      </c>
      <c r="C512" s="3" t="s">
        <v>693</v>
      </c>
      <c r="D512" s="7">
        <v>49</v>
      </c>
      <c r="E512" s="157">
        <v>43.933252349594028</v>
      </c>
      <c r="F512" s="154">
        <v>2061480</v>
      </c>
      <c r="G512" s="3" t="s">
        <v>4611</v>
      </c>
      <c r="H512" s="1" t="s">
        <v>1750</v>
      </c>
      <c r="I512" s="1">
        <v>4.6922999999999995</v>
      </c>
    </row>
    <row r="513" spans="1:9" ht="15.75" thickTop="1" x14ac:dyDescent="0.25">
      <c r="A513" s="2">
        <v>511</v>
      </c>
      <c r="B513" s="5" t="s">
        <v>439</v>
      </c>
      <c r="C513" s="3" t="s">
        <v>693</v>
      </c>
      <c r="D513" s="7">
        <v>49</v>
      </c>
      <c r="E513" s="157">
        <v>47.930879224154928</v>
      </c>
      <c r="F513" s="154">
        <v>79254955</v>
      </c>
      <c r="G513" s="3" t="s">
        <v>4653</v>
      </c>
      <c r="H513" s="1" t="s">
        <v>1751</v>
      </c>
      <c r="I513" s="1">
        <v>165.3526</v>
      </c>
    </row>
    <row r="514" spans="1:9" ht="15.75" thickBot="1" x14ac:dyDescent="0.3">
      <c r="A514" s="3">
        <v>512</v>
      </c>
      <c r="B514" s="5" t="s">
        <v>2040</v>
      </c>
      <c r="C514" s="3" t="s">
        <v>693</v>
      </c>
      <c r="D514" s="7">
        <v>49</v>
      </c>
      <c r="E514" s="157">
        <v>49.000000000000007</v>
      </c>
      <c r="F514" s="154">
        <v>6945750</v>
      </c>
      <c r="G514" s="3" t="s">
        <v>4660</v>
      </c>
      <c r="H514" s="1" t="s">
        <v>2126</v>
      </c>
      <c r="I514" s="1">
        <v>14.174999999999999</v>
      </c>
    </row>
    <row r="515" spans="1:9" ht="15.75" thickTop="1" x14ac:dyDescent="0.25">
      <c r="A515" s="2">
        <v>513</v>
      </c>
      <c r="B515" s="5" t="s">
        <v>440</v>
      </c>
      <c r="C515" s="3" t="s">
        <v>693</v>
      </c>
      <c r="D515" s="7">
        <v>49</v>
      </c>
      <c r="E515" s="157">
        <v>48.992856388423981</v>
      </c>
      <c r="F515" s="154">
        <v>4824111</v>
      </c>
      <c r="G515" s="3" t="s">
        <v>1120</v>
      </c>
      <c r="H515" s="1" t="s">
        <v>1752</v>
      </c>
      <c r="I515" s="1">
        <v>9.8465600000000002</v>
      </c>
    </row>
    <row r="516" spans="1:9" ht="15.75" thickBot="1" x14ac:dyDescent="0.3">
      <c r="A516" s="3">
        <v>514</v>
      </c>
      <c r="B516" s="5" t="s">
        <v>441</v>
      </c>
      <c r="C516" s="3" t="s">
        <v>693</v>
      </c>
      <c r="D516" s="7">
        <v>49</v>
      </c>
      <c r="E516" s="157">
        <v>48.314166666666672</v>
      </c>
      <c r="F516" s="154">
        <v>5797700</v>
      </c>
      <c r="G516" s="3" t="s">
        <v>1121</v>
      </c>
      <c r="H516" s="1" t="s">
        <v>1753</v>
      </c>
      <c r="I516" s="1">
        <v>12</v>
      </c>
    </row>
    <row r="517" spans="1:9" ht="15.75" thickTop="1" x14ac:dyDescent="0.25">
      <c r="A517" s="2">
        <v>515</v>
      </c>
      <c r="B517" s="5" t="s">
        <v>442</v>
      </c>
      <c r="C517" s="3" t="s">
        <v>693</v>
      </c>
      <c r="D517" s="7">
        <v>49</v>
      </c>
      <c r="E517" s="157">
        <v>48.867297387809785</v>
      </c>
      <c r="F517" s="154">
        <v>11673420</v>
      </c>
      <c r="G517" s="3" t="s">
        <v>1122</v>
      </c>
      <c r="H517" s="1" t="s">
        <v>1754</v>
      </c>
      <c r="I517" s="1">
        <v>23.887999999999998</v>
      </c>
    </row>
    <row r="518" spans="1:9" ht="15.75" thickBot="1" x14ac:dyDescent="0.3">
      <c r="A518" s="3">
        <v>516</v>
      </c>
      <c r="B518" s="5" t="s">
        <v>443</v>
      </c>
      <c r="C518" s="3" t="s">
        <v>693</v>
      </c>
      <c r="D518" s="7">
        <v>49</v>
      </c>
      <c r="E518" s="157">
        <v>48.569000000000003</v>
      </c>
      <c r="F518" s="154">
        <v>14570700</v>
      </c>
      <c r="G518" s="3" t="s">
        <v>4540</v>
      </c>
      <c r="H518" s="1" t="s">
        <v>1755</v>
      </c>
      <c r="I518" s="1">
        <v>30</v>
      </c>
    </row>
    <row r="519" spans="1:9" ht="15.75" thickTop="1" x14ac:dyDescent="0.25">
      <c r="A519" s="2">
        <v>517</v>
      </c>
      <c r="B519" s="5" t="s">
        <v>444</v>
      </c>
      <c r="C519" s="3" t="s">
        <v>693</v>
      </c>
      <c r="D519" s="7">
        <v>49</v>
      </c>
      <c r="E519" s="157">
        <v>48.015327051645357</v>
      </c>
      <c r="F519" s="154">
        <v>1438544</v>
      </c>
      <c r="G519" s="3" t="s">
        <v>1123</v>
      </c>
      <c r="H519" s="1" t="s">
        <v>1756</v>
      </c>
      <c r="I519" s="1">
        <v>2.9960100000000001</v>
      </c>
    </row>
    <row r="520" spans="1:9" ht="15.75" thickBot="1" x14ac:dyDescent="0.3">
      <c r="A520" s="3">
        <v>518</v>
      </c>
      <c r="B520" s="5" t="s">
        <v>445</v>
      </c>
      <c r="C520" s="3" t="s">
        <v>693</v>
      </c>
      <c r="D520" s="7">
        <v>49</v>
      </c>
      <c r="E520" s="157">
        <v>38.700591715976337</v>
      </c>
      <c r="F520" s="154">
        <v>1962120</v>
      </c>
      <c r="G520" s="3" t="s">
        <v>1124</v>
      </c>
      <c r="H520" s="1" t="s">
        <v>1757</v>
      </c>
      <c r="I520" s="1">
        <v>5.0699999999999994</v>
      </c>
    </row>
    <row r="521" spans="1:9" ht="15.75" thickTop="1" x14ac:dyDescent="0.25">
      <c r="A521" s="2">
        <v>519</v>
      </c>
      <c r="B521" s="5" t="s">
        <v>446</v>
      </c>
      <c r="C521" s="3" t="s">
        <v>693</v>
      </c>
      <c r="D521" s="7">
        <v>49</v>
      </c>
      <c r="E521" s="157">
        <v>48.536209813874784</v>
      </c>
      <c r="F521" s="154">
        <v>1434245</v>
      </c>
      <c r="G521" s="3" t="s">
        <v>1125</v>
      </c>
      <c r="H521" s="1" t="s">
        <v>1758</v>
      </c>
      <c r="I521" s="1">
        <v>2.9550000000000001</v>
      </c>
    </row>
    <row r="522" spans="1:9" ht="15.75" thickBot="1" x14ac:dyDescent="0.3">
      <c r="A522" s="3">
        <v>520</v>
      </c>
      <c r="B522" s="5" t="s">
        <v>447</v>
      </c>
      <c r="C522" s="3" t="s">
        <v>693</v>
      </c>
      <c r="D522" s="7">
        <v>49</v>
      </c>
      <c r="E522" s="157">
        <v>45.660606060606064</v>
      </c>
      <c r="F522" s="154">
        <v>22602000</v>
      </c>
      <c r="G522" s="3" t="s">
        <v>1126</v>
      </c>
      <c r="H522" s="1" t="s">
        <v>1759</v>
      </c>
      <c r="I522" s="1">
        <v>49.5</v>
      </c>
    </row>
    <row r="523" spans="1:9" ht="15.75" thickTop="1" x14ac:dyDescent="0.25">
      <c r="A523" s="2">
        <v>521</v>
      </c>
      <c r="B523" s="5" t="s">
        <v>448</v>
      </c>
      <c r="C523" s="3" t="s">
        <v>693</v>
      </c>
      <c r="D523" s="7">
        <v>49</v>
      </c>
      <c r="E523" s="157">
        <v>48.94723058934418</v>
      </c>
      <c r="F523" s="154">
        <v>9046295</v>
      </c>
      <c r="G523" s="3" t="s">
        <v>1127</v>
      </c>
      <c r="H523" s="1" t="s">
        <v>1760</v>
      </c>
      <c r="I523" s="1">
        <v>18.481729999999999</v>
      </c>
    </row>
    <row r="524" spans="1:9" ht="15.75" thickBot="1" x14ac:dyDescent="0.3">
      <c r="A524" s="3">
        <v>522</v>
      </c>
      <c r="B524" s="5" t="s">
        <v>449</v>
      </c>
      <c r="C524" s="3" t="s">
        <v>693</v>
      </c>
      <c r="D524" s="7">
        <v>49</v>
      </c>
      <c r="E524" s="157">
        <v>48.925278873638909</v>
      </c>
      <c r="F524" s="154">
        <v>11246948</v>
      </c>
      <c r="G524" s="3" t="s">
        <v>1128</v>
      </c>
      <c r="H524" s="1" t="s">
        <v>1761</v>
      </c>
      <c r="I524" s="1">
        <v>22.988009999999999</v>
      </c>
    </row>
    <row r="525" spans="1:9" ht="15.75" thickTop="1" x14ac:dyDescent="0.25">
      <c r="A525" s="2">
        <v>523</v>
      </c>
      <c r="B525" s="5" t="s">
        <v>450</v>
      </c>
      <c r="C525" s="3" t="s">
        <v>693</v>
      </c>
      <c r="D525" s="7">
        <v>49</v>
      </c>
      <c r="E525" s="157">
        <v>48.739720992909973</v>
      </c>
      <c r="F525" s="154">
        <v>1591425</v>
      </c>
      <c r="G525" s="3" t="s">
        <v>1129</v>
      </c>
      <c r="H525" s="1" t="s">
        <v>1762</v>
      </c>
      <c r="I525" s="1">
        <v>3.2651499999999998</v>
      </c>
    </row>
    <row r="526" spans="1:9" ht="15.75" thickBot="1" x14ac:dyDescent="0.3">
      <c r="A526" s="3">
        <v>524</v>
      </c>
      <c r="B526" s="5" t="s">
        <v>451</v>
      </c>
      <c r="C526" s="3" t="s">
        <v>693</v>
      </c>
      <c r="D526" s="7">
        <v>49</v>
      </c>
      <c r="E526" s="157">
        <v>48.985714285714288</v>
      </c>
      <c r="F526" s="154">
        <v>1714500</v>
      </c>
      <c r="G526" s="3" t="s">
        <v>1130</v>
      </c>
      <c r="H526" s="1" t="s">
        <v>1763</v>
      </c>
      <c r="I526" s="1">
        <v>3.5</v>
      </c>
    </row>
    <row r="527" spans="1:9" ht="15.75" thickTop="1" x14ac:dyDescent="0.25">
      <c r="A527" s="2">
        <v>525</v>
      </c>
      <c r="B527" s="5" t="s">
        <v>453</v>
      </c>
      <c r="C527" s="3" t="s">
        <v>693</v>
      </c>
      <c r="D527" s="7">
        <v>0</v>
      </c>
      <c r="E527" s="157" t="e">
        <v>#VALUE!</v>
      </c>
      <c r="F527" s="154" t="s">
        <v>4501</v>
      </c>
      <c r="G527" s="3" t="s">
        <v>1131</v>
      </c>
      <c r="H527" s="1" t="s">
        <v>1765</v>
      </c>
      <c r="I527" s="1">
        <v>8.1373999999999995</v>
      </c>
    </row>
    <row r="528" spans="1:9" ht="15.75" thickBot="1" x14ac:dyDescent="0.3">
      <c r="A528" s="3">
        <v>526</v>
      </c>
      <c r="B528" s="5" t="s">
        <v>454</v>
      </c>
      <c r="C528" s="3" t="s">
        <v>693</v>
      </c>
      <c r="D528" s="7">
        <v>0</v>
      </c>
      <c r="E528" s="157" t="e">
        <v>#VALUE!</v>
      </c>
      <c r="F528" s="154" t="s">
        <v>4501</v>
      </c>
      <c r="G528" s="3" t="s">
        <v>1132</v>
      </c>
      <c r="H528" s="1" t="s">
        <v>1766</v>
      </c>
      <c r="I528" s="1">
        <v>8.2982399999999998</v>
      </c>
    </row>
    <row r="529" spans="1:9" ht="15.75" thickTop="1" x14ac:dyDescent="0.25">
      <c r="A529" s="2">
        <v>527</v>
      </c>
      <c r="B529" s="5" t="s">
        <v>455</v>
      </c>
      <c r="C529" s="3" t="s">
        <v>693</v>
      </c>
      <c r="D529" s="7">
        <v>49</v>
      </c>
      <c r="E529" s="157">
        <v>43.766291499640253</v>
      </c>
      <c r="F529" s="154">
        <v>49393061</v>
      </c>
      <c r="G529" s="3" t="s">
        <v>1133</v>
      </c>
      <c r="H529" s="1" t="s">
        <v>1767</v>
      </c>
      <c r="I529" s="1">
        <v>112.85639999999999</v>
      </c>
    </row>
    <row r="530" spans="1:9" ht="15.75" thickBot="1" x14ac:dyDescent="0.3">
      <c r="A530" s="3">
        <v>528</v>
      </c>
      <c r="B530" s="5" t="s">
        <v>456</v>
      </c>
      <c r="C530" s="3" t="s">
        <v>693</v>
      </c>
      <c r="D530" s="7">
        <v>49</v>
      </c>
      <c r="E530" s="157">
        <v>48.663199197007032</v>
      </c>
      <c r="F530" s="154">
        <v>533300</v>
      </c>
      <c r="G530" s="3" t="s">
        <v>1134</v>
      </c>
      <c r="H530" s="1" t="s">
        <v>1768</v>
      </c>
      <c r="I530" s="1">
        <v>1.0958999999999999</v>
      </c>
    </row>
    <row r="531" spans="1:9" ht="15.75" thickTop="1" x14ac:dyDescent="0.25">
      <c r="A531" s="2">
        <v>529</v>
      </c>
      <c r="B531" s="5" t="s">
        <v>457</v>
      </c>
      <c r="C531" s="3" t="s">
        <v>693</v>
      </c>
      <c r="D531" s="7">
        <v>49</v>
      </c>
      <c r="E531" s="157">
        <v>49.001960078403144</v>
      </c>
      <c r="F531" s="154">
        <v>735000</v>
      </c>
      <c r="G531" s="3" t="s">
        <v>2129</v>
      </c>
      <c r="H531" s="1" t="s">
        <v>1769</v>
      </c>
      <c r="I531" s="1">
        <v>1.4999399999999998</v>
      </c>
    </row>
    <row r="532" spans="1:9" ht="15.75" thickBot="1" x14ac:dyDescent="0.3">
      <c r="A532" s="3">
        <v>530</v>
      </c>
      <c r="B532" s="5" t="s">
        <v>458</v>
      </c>
      <c r="C532" s="3" t="s">
        <v>693</v>
      </c>
      <c r="D532" s="7">
        <v>49</v>
      </c>
      <c r="E532" s="157">
        <v>48.965789473684211</v>
      </c>
      <c r="F532" s="154">
        <v>3721400</v>
      </c>
      <c r="G532" s="3" t="s">
        <v>1135</v>
      </c>
      <c r="H532" s="1" t="s">
        <v>1770</v>
      </c>
      <c r="I532" s="1">
        <v>7.6</v>
      </c>
    </row>
    <row r="533" spans="1:9" ht="15.75" thickTop="1" x14ac:dyDescent="0.25">
      <c r="A533" s="2">
        <v>531</v>
      </c>
      <c r="B533" s="5" t="s">
        <v>459</v>
      </c>
      <c r="C533" s="3" t="s">
        <v>693</v>
      </c>
      <c r="D533" s="7">
        <v>0</v>
      </c>
      <c r="E533" s="157" t="e">
        <v>#VALUE!</v>
      </c>
      <c r="F533" s="154" t="s">
        <v>4501</v>
      </c>
      <c r="G533" s="3" t="s">
        <v>1136</v>
      </c>
      <c r="H533" s="1" t="s">
        <v>1771</v>
      </c>
      <c r="I533" s="1">
        <v>7.8299199999999995</v>
      </c>
    </row>
    <row r="534" spans="1:9" ht="15.75" thickBot="1" x14ac:dyDescent="0.3">
      <c r="A534" s="3">
        <v>532</v>
      </c>
      <c r="B534" s="5" t="s">
        <v>460</v>
      </c>
      <c r="C534" s="3" t="s">
        <v>693</v>
      </c>
      <c r="D534" s="7">
        <v>49</v>
      </c>
      <c r="E534" s="157">
        <v>23.557416666666668</v>
      </c>
      <c r="F534" s="154">
        <v>848067</v>
      </c>
      <c r="G534" s="3" t="s">
        <v>1137</v>
      </c>
      <c r="H534" s="1" t="s">
        <v>1772</v>
      </c>
      <c r="I534" s="1">
        <v>3.5999999999999996</v>
      </c>
    </row>
    <row r="535" spans="1:9" ht="15.75" thickTop="1" x14ac:dyDescent="0.25">
      <c r="A535" s="2">
        <v>533</v>
      </c>
      <c r="B535" s="5" t="s">
        <v>461</v>
      </c>
      <c r="C535" s="3" t="s">
        <v>693</v>
      </c>
      <c r="D535" s="7">
        <v>49</v>
      </c>
      <c r="E535" s="157">
        <v>49.983785789902775</v>
      </c>
      <c r="F535" s="154">
        <v>21360131</v>
      </c>
      <c r="G535" s="3" t="s">
        <v>1138</v>
      </c>
      <c r="H535" s="1" t="s">
        <v>1773</v>
      </c>
      <c r="I535" s="1">
        <v>42.734119999999997</v>
      </c>
    </row>
    <row r="536" spans="1:9" ht="15.75" thickBot="1" x14ac:dyDescent="0.3">
      <c r="A536" s="3">
        <v>534</v>
      </c>
      <c r="B536" s="5" t="s">
        <v>462</v>
      </c>
      <c r="C536" s="3" t="s">
        <v>693</v>
      </c>
      <c r="D536" s="7">
        <v>49</v>
      </c>
      <c r="E536" s="157">
        <v>49</v>
      </c>
      <c r="F536" s="154">
        <v>2450000</v>
      </c>
      <c r="G536" s="3" t="s">
        <v>1139</v>
      </c>
      <c r="H536" s="1" t="s">
        <v>1774</v>
      </c>
      <c r="I536" s="1">
        <v>5</v>
      </c>
    </row>
    <row r="537" spans="1:9" ht="15.75" thickTop="1" x14ac:dyDescent="0.25">
      <c r="A537" s="2">
        <v>535</v>
      </c>
      <c r="B537" s="5" t="s">
        <v>463</v>
      </c>
      <c r="C537" s="3" t="s">
        <v>693</v>
      </c>
      <c r="D537" s="7">
        <v>49</v>
      </c>
      <c r="E537" s="157">
        <v>48.609729717134101</v>
      </c>
      <c r="F537" s="154">
        <v>2503299</v>
      </c>
      <c r="G537" s="3" t="s">
        <v>1140</v>
      </c>
      <c r="H537" s="1" t="s">
        <v>4258</v>
      </c>
      <c r="I537" s="1">
        <v>5.1497899999999994</v>
      </c>
    </row>
    <row r="538" spans="1:9" ht="15.75" thickBot="1" x14ac:dyDescent="0.3">
      <c r="A538" s="3">
        <v>536</v>
      </c>
      <c r="B538" s="5" t="s">
        <v>465</v>
      </c>
      <c r="C538" s="3" t="s">
        <v>693</v>
      </c>
      <c r="D538" s="7">
        <v>49</v>
      </c>
      <c r="E538" s="157">
        <v>49.019518716577544</v>
      </c>
      <c r="F538" s="154">
        <v>7333320</v>
      </c>
      <c r="G538" s="3" t="s">
        <v>1142</v>
      </c>
      <c r="H538" s="1" t="s">
        <v>1776</v>
      </c>
      <c r="I538" s="1">
        <v>14.959999999999999</v>
      </c>
    </row>
    <row r="539" spans="1:9" ht="15.75" thickTop="1" x14ac:dyDescent="0.25">
      <c r="A539" s="2">
        <v>537</v>
      </c>
      <c r="B539" s="5" t="s">
        <v>466</v>
      </c>
      <c r="C539" s="3" t="s">
        <v>693</v>
      </c>
      <c r="D539" s="7">
        <v>49</v>
      </c>
      <c r="E539" s="157">
        <v>46.955597021086874</v>
      </c>
      <c r="F539" s="154">
        <v>7108960</v>
      </c>
      <c r="G539" s="3" t="s">
        <v>1143</v>
      </c>
      <c r="H539" s="1" t="s">
        <v>1777</v>
      </c>
      <c r="I539" s="1">
        <v>15.139749999999999</v>
      </c>
    </row>
    <row r="540" spans="1:9" ht="15.75" thickBot="1" x14ac:dyDescent="0.3">
      <c r="A540" s="3">
        <v>538</v>
      </c>
      <c r="B540" s="5" t="s">
        <v>467</v>
      </c>
      <c r="C540" s="3" t="s">
        <v>693</v>
      </c>
      <c r="D540" s="7">
        <v>49</v>
      </c>
      <c r="E540" s="157">
        <v>37.633608892887949</v>
      </c>
      <c r="F540" s="154">
        <v>1606082</v>
      </c>
      <c r="G540" s="3" t="s">
        <v>1144</v>
      </c>
      <c r="H540" s="1" t="s">
        <v>1778</v>
      </c>
      <c r="I540" s="1">
        <v>4.2676799999999995</v>
      </c>
    </row>
    <row r="541" spans="1:9" ht="15.75" thickTop="1" x14ac:dyDescent="0.25">
      <c r="A541" s="2">
        <v>539</v>
      </c>
      <c r="B541" s="5" t="s">
        <v>2043</v>
      </c>
      <c r="C541" s="3" t="s">
        <v>693</v>
      </c>
      <c r="D541" s="7">
        <v>49</v>
      </c>
      <c r="E541" s="157">
        <v>49</v>
      </c>
      <c r="F541" s="154">
        <v>11025000</v>
      </c>
      <c r="G541" s="3" t="s">
        <v>2135</v>
      </c>
      <c r="H541" s="1" t="s">
        <v>2136</v>
      </c>
      <c r="I541" s="1">
        <v>22.5</v>
      </c>
    </row>
    <row r="542" spans="1:9" ht="15.75" thickBot="1" x14ac:dyDescent="0.3">
      <c r="A542" s="3">
        <v>540</v>
      </c>
      <c r="B542" s="5" t="s">
        <v>470</v>
      </c>
      <c r="C542" s="3" t="s">
        <v>693</v>
      </c>
      <c r="D542" s="7">
        <v>49</v>
      </c>
      <c r="E542" s="157">
        <v>48.126739829767438</v>
      </c>
      <c r="F542" s="154">
        <v>2399657</v>
      </c>
      <c r="G542" s="3" t="s">
        <v>1147</v>
      </c>
      <c r="H542" s="1" t="s">
        <v>1781</v>
      </c>
      <c r="I542" s="1">
        <v>4.9861199999999997</v>
      </c>
    </row>
    <row r="543" spans="1:9" ht="15.75" thickTop="1" x14ac:dyDescent="0.25">
      <c r="A543" s="2">
        <v>541</v>
      </c>
      <c r="B543" s="5" t="s">
        <v>471</v>
      </c>
      <c r="C543" s="3" t="s">
        <v>693</v>
      </c>
      <c r="D543" s="7">
        <v>49</v>
      </c>
      <c r="E543" s="157">
        <v>39.80177846395938</v>
      </c>
      <c r="F543" s="154">
        <v>4289772</v>
      </c>
      <c r="G543" s="3" t="s">
        <v>1148</v>
      </c>
      <c r="H543" s="1" t="s">
        <v>1782</v>
      </c>
      <c r="I543" s="1">
        <v>10.777839999999999</v>
      </c>
    </row>
    <row r="544" spans="1:9" ht="15.75" thickBot="1" x14ac:dyDescent="0.3">
      <c r="A544" s="3">
        <v>542</v>
      </c>
      <c r="B544" s="5" t="s">
        <v>472</v>
      </c>
      <c r="C544" s="3" t="s">
        <v>693</v>
      </c>
      <c r="D544" s="7">
        <v>49</v>
      </c>
      <c r="E544" s="157">
        <v>46.811755589777583</v>
      </c>
      <c r="F544" s="154">
        <v>1921117</v>
      </c>
      <c r="G544" s="3" t="s">
        <v>1149</v>
      </c>
      <c r="H544" s="1" t="s">
        <v>1783</v>
      </c>
      <c r="I544" s="1">
        <v>4.1039199999999996</v>
      </c>
    </row>
    <row r="545" spans="1:9" ht="15.75" thickTop="1" x14ac:dyDescent="0.25">
      <c r="A545" s="2">
        <v>543</v>
      </c>
      <c r="B545" s="5" t="s">
        <v>473</v>
      </c>
      <c r="C545" s="3" t="s">
        <v>693</v>
      </c>
      <c r="D545" s="7">
        <v>49</v>
      </c>
      <c r="E545" s="157">
        <v>31.578520287510475</v>
      </c>
      <c r="F545" s="154">
        <v>6763598</v>
      </c>
      <c r="G545" s="3" t="s">
        <v>1150</v>
      </c>
      <c r="H545" s="1" t="s">
        <v>1784</v>
      </c>
      <c r="I545" s="1">
        <v>21.41835</v>
      </c>
    </row>
    <row r="546" spans="1:9" ht="15.75" thickBot="1" x14ac:dyDescent="0.3">
      <c r="A546" s="3">
        <v>544</v>
      </c>
      <c r="B546" s="5" t="s">
        <v>474</v>
      </c>
      <c r="C546" s="3" t="s">
        <v>693</v>
      </c>
      <c r="D546" s="7">
        <v>49</v>
      </c>
      <c r="E546" s="157">
        <v>39.58380917494452</v>
      </c>
      <c r="F546" s="154">
        <v>3306681</v>
      </c>
      <c r="G546" s="3" t="s">
        <v>1151</v>
      </c>
      <c r="H546" s="1" t="s">
        <v>1785</v>
      </c>
      <c r="I546" s="1">
        <v>8.3536199999999994</v>
      </c>
    </row>
    <row r="547" spans="1:9" ht="15.75" thickTop="1" x14ac:dyDescent="0.25">
      <c r="A547" s="2">
        <v>545</v>
      </c>
      <c r="B547" s="5" t="s">
        <v>2130</v>
      </c>
      <c r="C547" s="3" t="s">
        <v>693</v>
      </c>
      <c r="D547" s="7">
        <v>49</v>
      </c>
      <c r="E547" s="157">
        <v>48.99133333333333</v>
      </c>
      <c r="F547" s="154">
        <v>7348700</v>
      </c>
      <c r="G547" s="3" t="s">
        <v>2131</v>
      </c>
      <c r="H547" s="1" t="s">
        <v>2132</v>
      </c>
      <c r="I547" s="1">
        <v>15</v>
      </c>
    </row>
    <row r="548" spans="1:9" ht="15.75" thickBot="1" x14ac:dyDescent="0.3">
      <c r="A548" s="3">
        <v>546</v>
      </c>
      <c r="B548" s="5" t="s">
        <v>475</v>
      </c>
      <c r="C548" s="3" t="s">
        <v>693</v>
      </c>
      <c r="D548" s="7">
        <v>49</v>
      </c>
      <c r="E548" s="157">
        <v>49.241635814257783</v>
      </c>
      <c r="F548" s="154">
        <v>2604203</v>
      </c>
      <c r="G548" s="3" t="s">
        <v>1152</v>
      </c>
      <c r="H548" s="1" t="s">
        <v>1786</v>
      </c>
      <c r="I548" s="1">
        <v>5.2886199999999999</v>
      </c>
    </row>
    <row r="549" spans="1:9" ht="15.75" thickTop="1" x14ac:dyDescent="0.25">
      <c r="A549" s="2">
        <v>547</v>
      </c>
      <c r="B549" s="5" t="s">
        <v>476</v>
      </c>
      <c r="C549" s="3" t="s">
        <v>693</v>
      </c>
      <c r="D549" s="7">
        <v>49</v>
      </c>
      <c r="E549" s="157">
        <v>48.63419612535413</v>
      </c>
      <c r="F549" s="154">
        <v>1658358</v>
      </c>
      <c r="G549" s="3" t="s">
        <v>1153</v>
      </c>
      <c r="H549" s="1" t="s">
        <v>1787</v>
      </c>
      <c r="I549" s="1">
        <v>3.4098599999999997</v>
      </c>
    </row>
    <row r="550" spans="1:9" ht="15.75" thickBot="1" x14ac:dyDescent="0.3">
      <c r="A550" s="3">
        <v>548</v>
      </c>
      <c r="B550" s="5" t="s">
        <v>477</v>
      </c>
      <c r="C550" s="3" t="s">
        <v>693</v>
      </c>
      <c r="D550" s="7">
        <v>49</v>
      </c>
      <c r="E550" s="157">
        <v>44.25488</v>
      </c>
      <c r="F550" s="154">
        <v>2212744</v>
      </c>
      <c r="G550" s="3" t="s">
        <v>1154</v>
      </c>
      <c r="H550" s="1" t="s">
        <v>1788</v>
      </c>
      <c r="I550" s="1">
        <v>5</v>
      </c>
    </row>
    <row r="551" spans="1:9" ht="15.75" thickTop="1" x14ac:dyDescent="0.25">
      <c r="A551" s="2">
        <v>549</v>
      </c>
      <c r="B551" s="5" t="s">
        <v>478</v>
      </c>
      <c r="C551" s="3" t="s">
        <v>693</v>
      </c>
      <c r="D551" s="7">
        <v>49</v>
      </c>
      <c r="E551" s="157">
        <v>46.717953184514556</v>
      </c>
      <c r="F551" s="154">
        <v>7992115</v>
      </c>
      <c r="G551" s="3" t="s">
        <v>5006</v>
      </c>
      <c r="H551" s="1" t="s">
        <v>1789</v>
      </c>
      <c r="I551" s="1">
        <v>17.10716</v>
      </c>
    </row>
    <row r="552" spans="1:9" ht="15.75" thickBot="1" x14ac:dyDescent="0.3">
      <c r="A552" s="3">
        <v>550</v>
      </c>
      <c r="B552" s="5" t="s">
        <v>714</v>
      </c>
      <c r="C552" s="3" t="s">
        <v>693</v>
      </c>
      <c r="D552" s="7">
        <v>49</v>
      </c>
      <c r="E552" s="157">
        <v>48.802052027604738</v>
      </c>
      <c r="F552" s="154">
        <v>17334484</v>
      </c>
      <c r="G552" s="3" t="s">
        <v>4650</v>
      </c>
      <c r="H552" s="1" t="s">
        <v>1790</v>
      </c>
      <c r="I552" s="1">
        <v>35.51999</v>
      </c>
    </row>
    <row r="553" spans="1:9" ht="15.75" thickTop="1" x14ac:dyDescent="0.25">
      <c r="A553" s="2">
        <v>551</v>
      </c>
      <c r="B553" s="5" t="s">
        <v>479</v>
      </c>
      <c r="C553" s="3" t="s">
        <v>693</v>
      </c>
      <c r="D553" s="7">
        <v>52.428600000000003</v>
      </c>
      <c r="E553" s="157">
        <v>44.560833753445074</v>
      </c>
      <c r="F553" s="154">
        <v>7080106</v>
      </c>
      <c r="G553" s="3" t="s">
        <v>1155</v>
      </c>
      <c r="H553" s="1" t="s">
        <v>1791</v>
      </c>
      <c r="I553" s="1">
        <v>15.888629999999999</v>
      </c>
    </row>
    <row r="554" spans="1:9" ht="15.75" thickBot="1" x14ac:dyDescent="0.3">
      <c r="A554" s="3">
        <v>552</v>
      </c>
      <c r="B554" s="5" t="s">
        <v>4483</v>
      </c>
      <c r="C554" s="3" t="s">
        <v>693</v>
      </c>
      <c r="D554" s="7">
        <v>49</v>
      </c>
      <c r="E554" s="157">
        <v>49</v>
      </c>
      <c r="F554" s="154">
        <v>10543428</v>
      </c>
      <c r="G554" s="3" t="s">
        <v>4484</v>
      </c>
      <c r="H554" s="1" t="s">
        <v>4485</v>
      </c>
      <c r="I554" s="1">
        <v>21.517199999999999</v>
      </c>
    </row>
    <row r="555" spans="1:9" ht="15.75" thickTop="1" x14ac:dyDescent="0.25">
      <c r="A555" s="2">
        <v>553</v>
      </c>
      <c r="B555" s="5" t="s">
        <v>480</v>
      </c>
      <c r="C555" s="3" t="s">
        <v>693</v>
      </c>
      <c r="D555" s="7">
        <v>49</v>
      </c>
      <c r="E555" s="157">
        <v>43.447181987031044</v>
      </c>
      <c r="F555" s="154">
        <v>16075075</v>
      </c>
      <c r="G555" s="3" t="s">
        <v>1156</v>
      </c>
      <c r="H555" s="1" t="s">
        <v>1792</v>
      </c>
      <c r="I555" s="1">
        <v>36.999119999999998</v>
      </c>
    </row>
    <row r="556" spans="1:9" ht="15.75" thickBot="1" x14ac:dyDescent="0.3">
      <c r="A556" s="3">
        <v>554</v>
      </c>
      <c r="B556" s="5" t="s">
        <v>481</v>
      </c>
      <c r="C556" s="3" t="s">
        <v>693</v>
      </c>
      <c r="D556" s="7">
        <v>49</v>
      </c>
      <c r="E556" s="157">
        <v>40.630329174925194</v>
      </c>
      <c r="F556" s="154">
        <v>5227295</v>
      </c>
      <c r="G556" s="3" t="s">
        <v>1157</v>
      </c>
      <c r="H556" s="1" t="s">
        <v>1793</v>
      </c>
      <c r="I556" s="1">
        <v>12.865499999999999</v>
      </c>
    </row>
    <row r="557" spans="1:9" ht="15.75" thickTop="1" x14ac:dyDescent="0.25">
      <c r="A557" s="2">
        <v>555</v>
      </c>
      <c r="B557" s="5" t="s">
        <v>3987</v>
      </c>
      <c r="C557" s="3" t="s">
        <v>693</v>
      </c>
      <c r="D557" s="7">
        <v>25</v>
      </c>
      <c r="E557" s="157">
        <v>20.733944954128443</v>
      </c>
      <c r="F557" s="154">
        <v>2260000</v>
      </c>
      <c r="G557" s="3" t="s">
        <v>3988</v>
      </c>
      <c r="H557" s="1" t="s">
        <v>3989</v>
      </c>
      <c r="I557" s="1">
        <v>10.9</v>
      </c>
    </row>
    <row r="558" spans="1:9" ht="15.75" thickBot="1" x14ac:dyDescent="0.3">
      <c r="A558" s="3">
        <v>556</v>
      </c>
      <c r="B558" s="5" t="s">
        <v>482</v>
      </c>
      <c r="C558" s="3" t="s">
        <v>693</v>
      </c>
      <c r="D558" s="7">
        <v>49</v>
      </c>
      <c r="E558" s="157">
        <v>44.74855483969543</v>
      </c>
      <c r="F558" s="154">
        <v>3514462</v>
      </c>
      <c r="G558" s="3" t="s">
        <v>1158</v>
      </c>
      <c r="H558" s="1" t="s">
        <v>1794</v>
      </c>
      <c r="I558" s="1">
        <v>7.8537999999999997</v>
      </c>
    </row>
    <row r="559" spans="1:9" ht="15.75" thickTop="1" x14ac:dyDescent="0.25">
      <c r="A559" s="2">
        <v>557</v>
      </c>
      <c r="B559" s="5" t="s">
        <v>483</v>
      </c>
      <c r="C559" s="3" t="s">
        <v>693</v>
      </c>
      <c r="D559" s="7">
        <v>49</v>
      </c>
      <c r="E559" s="157">
        <v>46.083964082749873</v>
      </c>
      <c r="F559" s="154">
        <v>22089150</v>
      </c>
      <c r="G559" s="3" t="s">
        <v>1159</v>
      </c>
      <c r="H559" s="1" t="s">
        <v>1795</v>
      </c>
      <c r="I559" s="1">
        <v>47.932400000000001</v>
      </c>
    </row>
    <row r="560" spans="1:9" ht="15.75" thickBot="1" x14ac:dyDescent="0.3">
      <c r="A560" s="3">
        <v>558</v>
      </c>
      <c r="B560" s="5" t="s">
        <v>484</v>
      </c>
      <c r="C560" s="3" t="s">
        <v>693</v>
      </c>
      <c r="D560" s="7">
        <v>49</v>
      </c>
      <c r="E560" s="157">
        <v>45.39766683369816</v>
      </c>
      <c r="F560" s="154">
        <v>2582015</v>
      </c>
      <c r="G560" s="3" t="s">
        <v>1160</v>
      </c>
      <c r="H560" s="1" t="s">
        <v>1796</v>
      </c>
      <c r="I560" s="1">
        <v>5.6875499999999999</v>
      </c>
    </row>
    <row r="561" spans="1:9" ht="15.75" thickTop="1" x14ac:dyDescent="0.25">
      <c r="A561" s="2">
        <v>559</v>
      </c>
      <c r="B561" s="5" t="s">
        <v>485</v>
      </c>
      <c r="C561" s="3" t="s">
        <v>693</v>
      </c>
      <c r="D561" s="7">
        <v>49</v>
      </c>
      <c r="E561" s="157">
        <v>38.837299321334548</v>
      </c>
      <c r="F561" s="154">
        <v>8698922</v>
      </c>
      <c r="G561" s="3" t="s">
        <v>1161</v>
      </c>
      <c r="H561" s="1" t="s">
        <v>1797</v>
      </c>
      <c r="I561" s="1">
        <v>22.39837</v>
      </c>
    </row>
    <row r="562" spans="1:9" ht="15.75" thickBot="1" x14ac:dyDescent="0.3">
      <c r="A562" s="3">
        <v>560</v>
      </c>
      <c r="B562" s="5" t="s">
        <v>4486</v>
      </c>
      <c r="C562" s="3" t="s">
        <v>693</v>
      </c>
      <c r="D562" s="7">
        <v>49</v>
      </c>
      <c r="E562" s="157">
        <v>24.925416666666667</v>
      </c>
      <c r="F562" s="154">
        <v>5982100</v>
      </c>
      <c r="G562" s="3" t="s">
        <v>4487</v>
      </c>
      <c r="H562" s="1" t="s">
        <v>4488</v>
      </c>
      <c r="I562" s="1">
        <v>24</v>
      </c>
    </row>
    <row r="563" spans="1:9" ht="15.75" thickTop="1" x14ac:dyDescent="0.25">
      <c r="A563" s="2">
        <v>561</v>
      </c>
      <c r="B563" s="5" t="s">
        <v>486</v>
      </c>
      <c r="C563" s="3" t="s">
        <v>693</v>
      </c>
      <c r="D563" s="7">
        <v>49</v>
      </c>
      <c r="E563" s="157">
        <v>48.984741209540758</v>
      </c>
      <c r="F563" s="154">
        <v>7705917</v>
      </c>
      <c r="G563" s="3" t="s">
        <v>1162</v>
      </c>
      <c r="H563" s="1" t="s">
        <v>1798</v>
      </c>
      <c r="I563" s="1">
        <v>15.731259999999999</v>
      </c>
    </row>
    <row r="564" spans="1:9" ht="15.75" thickBot="1" x14ac:dyDescent="0.3">
      <c r="A564" s="3">
        <v>562</v>
      </c>
      <c r="B564" s="5" t="s">
        <v>487</v>
      </c>
      <c r="C564" s="3" t="s">
        <v>693</v>
      </c>
      <c r="D564" s="7">
        <v>49</v>
      </c>
      <c r="E564" s="157">
        <v>35.43548492292976</v>
      </c>
      <c r="F564" s="154">
        <v>814963</v>
      </c>
      <c r="G564" s="3" t="s">
        <v>1163</v>
      </c>
      <c r="H564" s="1" t="s">
        <v>1799</v>
      </c>
      <c r="I564" s="1">
        <v>2.2998499999999997</v>
      </c>
    </row>
    <row r="565" spans="1:9" ht="15.75" thickTop="1" x14ac:dyDescent="0.25">
      <c r="A565" s="2">
        <v>563</v>
      </c>
      <c r="B565" s="5" t="s">
        <v>488</v>
      </c>
      <c r="C565" s="3" t="s">
        <v>693</v>
      </c>
      <c r="D565" s="7">
        <v>49</v>
      </c>
      <c r="E565" s="157">
        <v>40.630661228641614</v>
      </c>
      <c r="F565" s="154">
        <v>7094020</v>
      </c>
      <c r="G565" s="3" t="s">
        <v>1164</v>
      </c>
      <c r="H565" s="1" t="s">
        <v>1800</v>
      </c>
      <c r="I565" s="1">
        <v>17.459769999999999</v>
      </c>
    </row>
    <row r="566" spans="1:9" ht="15.75" thickBot="1" x14ac:dyDescent="0.3">
      <c r="A566" s="3">
        <v>564</v>
      </c>
      <c r="B566" s="5" t="s">
        <v>489</v>
      </c>
      <c r="C566" s="3" t="s">
        <v>693</v>
      </c>
      <c r="D566" s="7">
        <v>49</v>
      </c>
      <c r="E566" s="157">
        <v>31.611387652307716</v>
      </c>
      <c r="F566" s="154">
        <v>961473</v>
      </c>
      <c r="G566" s="3" t="s">
        <v>1165</v>
      </c>
      <c r="H566" s="1" t="s">
        <v>1801</v>
      </c>
      <c r="I566" s="1">
        <v>3.0415399999999999</v>
      </c>
    </row>
    <row r="567" spans="1:9" ht="15.75" thickTop="1" x14ac:dyDescent="0.25">
      <c r="A567" s="2">
        <v>565</v>
      </c>
      <c r="B567" s="5" t="s">
        <v>490</v>
      </c>
      <c r="C567" s="3" t="s">
        <v>693</v>
      </c>
      <c r="D567" s="7">
        <v>49</v>
      </c>
      <c r="E567" s="157">
        <v>48.231228847471165</v>
      </c>
      <c r="F567" s="154">
        <v>13300480</v>
      </c>
      <c r="G567" s="3" t="s">
        <v>1166</v>
      </c>
      <c r="H567" s="1" t="s">
        <v>1802</v>
      </c>
      <c r="I567" s="1">
        <v>27.57649</v>
      </c>
    </row>
    <row r="568" spans="1:9" ht="15.75" thickBot="1" x14ac:dyDescent="0.3">
      <c r="A568" s="3">
        <v>566</v>
      </c>
      <c r="B568" s="5" t="s">
        <v>511</v>
      </c>
      <c r="C568" s="3" t="s">
        <v>693</v>
      </c>
      <c r="D568" s="7">
        <v>49</v>
      </c>
      <c r="E568" s="157">
        <v>38.465833333333336</v>
      </c>
      <c r="F568" s="154">
        <v>4615900</v>
      </c>
      <c r="G568" s="3" t="s">
        <v>1187</v>
      </c>
      <c r="H568" s="1" t="s">
        <v>1822</v>
      </c>
      <c r="I568" s="1">
        <v>12</v>
      </c>
    </row>
    <row r="569" spans="1:9" ht="15.75" thickTop="1" x14ac:dyDescent="0.25">
      <c r="A569" s="2">
        <v>567</v>
      </c>
      <c r="B569" s="5" t="s">
        <v>491</v>
      </c>
      <c r="C569" s="3" t="s">
        <v>693</v>
      </c>
      <c r="D569" s="7">
        <v>49</v>
      </c>
      <c r="E569" s="157">
        <v>40.060185681128367</v>
      </c>
      <c r="F569" s="154">
        <v>4487542</v>
      </c>
      <c r="G569" s="3" t="s">
        <v>1167</v>
      </c>
      <c r="H569" s="1" t="s">
        <v>1803</v>
      </c>
      <c r="I569" s="1">
        <v>11.202</v>
      </c>
    </row>
    <row r="570" spans="1:9" ht="15.75" thickBot="1" x14ac:dyDescent="0.3">
      <c r="A570" s="3">
        <v>568</v>
      </c>
      <c r="B570" s="5" t="s">
        <v>492</v>
      </c>
      <c r="C570" s="3" t="s">
        <v>693</v>
      </c>
      <c r="D570" s="7">
        <v>49</v>
      </c>
      <c r="E570" s="157">
        <v>28.354798635139105</v>
      </c>
      <c r="F570" s="154">
        <v>27834162</v>
      </c>
      <c r="G570" s="3" t="s">
        <v>1168</v>
      </c>
      <c r="H570" s="1" t="s">
        <v>1804</v>
      </c>
      <c r="I570" s="1">
        <v>98.163849999999996</v>
      </c>
    </row>
    <row r="571" spans="1:9" ht="15.75" thickTop="1" x14ac:dyDescent="0.25">
      <c r="A571" s="2">
        <v>569</v>
      </c>
      <c r="B571" s="5" t="s">
        <v>493</v>
      </c>
      <c r="C571" s="3" t="s">
        <v>693</v>
      </c>
      <c r="D571" s="7">
        <v>30</v>
      </c>
      <c r="E571" s="157">
        <v>25.735250622167555</v>
      </c>
      <c r="F571" s="154">
        <v>104691926</v>
      </c>
      <c r="G571" s="3" t="s">
        <v>1169</v>
      </c>
      <c r="H571" s="1" t="s">
        <v>1805</v>
      </c>
      <c r="I571" s="1">
        <v>406.80359999999996</v>
      </c>
    </row>
    <row r="572" spans="1:9" ht="15.75" thickBot="1" x14ac:dyDescent="0.3">
      <c r="A572" s="3">
        <v>570</v>
      </c>
      <c r="B572" s="5" t="s">
        <v>494</v>
      </c>
      <c r="C572" s="3" t="s">
        <v>693</v>
      </c>
      <c r="D572" s="7">
        <v>49</v>
      </c>
      <c r="E572" s="157">
        <v>48.997800000000005</v>
      </c>
      <c r="F572" s="154">
        <v>97995600</v>
      </c>
      <c r="G572" s="3" t="s">
        <v>1170</v>
      </c>
      <c r="H572" s="1" t="s">
        <v>1806</v>
      </c>
      <c r="I572" s="1">
        <v>200</v>
      </c>
    </row>
    <row r="573" spans="1:9" ht="15.75" thickTop="1" x14ac:dyDescent="0.25">
      <c r="A573" s="2">
        <v>571</v>
      </c>
      <c r="B573" s="5" t="s">
        <v>4433</v>
      </c>
      <c r="C573" s="3" t="s">
        <v>693</v>
      </c>
      <c r="D573" s="7">
        <v>100</v>
      </c>
      <c r="E573" s="157">
        <v>100</v>
      </c>
      <c r="F573" s="154">
        <v>60000400</v>
      </c>
      <c r="G573" s="3" t="s">
        <v>4434</v>
      </c>
      <c r="H573" s="1" t="s">
        <v>4435</v>
      </c>
      <c r="I573" s="1">
        <v>60.000399999999999</v>
      </c>
    </row>
    <row r="574" spans="1:9" ht="15.75" thickBot="1" x14ac:dyDescent="0.3">
      <c r="A574" s="3">
        <v>572</v>
      </c>
      <c r="B574" s="5" t="s">
        <v>495</v>
      </c>
      <c r="C574" s="3" t="s">
        <v>693</v>
      </c>
      <c r="D574" s="7">
        <v>49</v>
      </c>
      <c r="E574" s="157">
        <v>40.751907161506381</v>
      </c>
      <c r="F574" s="154">
        <v>3235624</v>
      </c>
      <c r="G574" s="3" t="s">
        <v>1171</v>
      </c>
      <c r="H574" s="1" t="s">
        <v>4259</v>
      </c>
      <c r="I574" s="1">
        <v>7.9398099999999996</v>
      </c>
    </row>
    <row r="575" spans="1:9" ht="15.75" thickTop="1" x14ac:dyDescent="0.25">
      <c r="A575" s="2">
        <v>573</v>
      </c>
      <c r="B575" s="5" t="s">
        <v>497</v>
      </c>
      <c r="C575" s="3" t="s">
        <v>693</v>
      </c>
      <c r="D575" s="7">
        <v>49</v>
      </c>
      <c r="E575" s="157">
        <v>47.748853528797731</v>
      </c>
      <c r="F575" s="154">
        <v>2291711</v>
      </c>
      <c r="G575" s="3" t="s">
        <v>1173</v>
      </c>
      <c r="H575" s="1" t="s">
        <v>1808</v>
      </c>
      <c r="I575" s="1">
        <v>4.7995099999999997</v>
      </c>
    </row>
    <row r="576" spans="1:9" ht="15.75" thickBot="1" x14ac:dyDescent="0.3">
      <c r="A576" s="3">
        <v>574</v>
      </c>
      <c r="B576" s="5" t="s">
        <v>499</v>
      </c>
      <c r="C576" s="3" t="s">
        <v>693</v>
      </c>
      <c r="D576" s="7">
        <v>49</v>
      </c>
      <c r="E576" s="157">
        <v>1.7677795442501327</v>
      </c>
      <c r="F576" s="154">
        <v>333580</v>
      </c>
      <c r="G576" s="3" t="s">
        <v>1175</v>
      </c>
      <c r="H576" s="1" t="s">
        <v>1810</v>
      </c>
      <c r="I576" s="1">
        <v>18.869999999999997</v>
      </c>
    </row>
    <row r="577" spans="1:9" ht="15.75" thickTop="1" x14ac:dyDescent="0.25">
      <c r="A577" s="2">
        <v>575</v>
      </c>
      <c r="B577" s="5" t="s">
        <v>501</v>
      </c>
      <c r="C577" s="3" t="s">
        <v>693</v>
      </c>
      <c r="D577" s="7">
        <v>49</v>
      </c>
      <c r="E577" s="157">
        <v>47.42217391304348</v>
      </c>
      <c r="F577" s="154">
        <v>10907100</v>
      </c>
      <c r="G577" s="3" t="s">
        <v>1177</v>
      </c>
      <c r="H577" s="1" t="s">
        <v>1812</v>
      </c>
      <c r="I577" s="1">
        <v>23</v>
      </c>
    </row>
    <row r="578" spans="1:9" ht="15.75" thickBot="1" x14ac:dyDescent="0.3">
      <c r="A578" s="3">
        <v>576</v>
      </c>
      <c r="B578" s="5" t="s">
        <v>502</v>
      </c>
      <c r="C578" s="3" t="s">
        <v>693</v>
      </c>
      <c r="D578" s="7">
        <v>49</v>
      </c>
      <c r="E578" s="157">
        <v>39.918944823669641</v>
      </c>
      <c r="F578" s="154">
        <v>3556770</v>
      </c>
      <c r="G578" s="3" t="s">
        <v>1178</v>
      </c>
      <c r="H578" s="1" t="s">
        <v>1813</v>
      </c>
      <c r="I578" s="1">
        <v>8.9099799999999991</v>
      </c>
    </row>
    <row r="579" spans="1:9" ht="15.75" thickTop="1" x14ac:dyDescent="0.25">
      <c r="A579" s="2">
        <v>577</v>
      </c>
      <c r="B579" s="5" t="s">
        <v>503</v>
      </c>
      <c r="C579" s="3" t="s">
        <v>693</v>
      </c>
      <c r="D579" s="7">
        <v>49</v>
      </c>
      <c r="E579" s="157">
        <v>48.972666666666662</v>
      </c>
      <c r="F579" s="154">
        <v>7345900</v>
      </c>
      <c r="G579" s="3" t="s">
        <v>1179</v>
      </c>
      <c r="H579" s="1" t="s">
        <v>1814</v>
      </c>
      <c r="I579" s="1">
        <v>15</v>
      </c>
    </row>
    <row r="580" spans="1:9" ht="15.75" thickBot="1" x14ac:dyDescent="0.3">
      <c r="A580" s="3">
        <v>578</v>
      </c>
      <c r="B580" s="5" t="s">
        <v>504</v>
      </c>
      <c r="C580" s="3" t="s">
        <v>693</v>
      </c>
      <c r="D580" s="7">
        <v>49</v>
      </c>
      <c r="E580" s="157">
        <v>49</v>
      </c>
      <c r="F580" s="154">
        <v>2450000</v>
      </c>
      <c r="G580" s="3" t="s">
        <v>1180</v>
      </c>
      <c r="H580" s="1" t="s">
        <v>1815</v>
      </c>
      <c r="I580" s="1">
        <v>5</v>
      </c>
    </row>
    <row r="581" spans="1:9" ht="15.75" thickTop="1" x14ac:dyDescent="0.25">
      <c r="A581" s="2">
        <v>579</v>
      </c>
      <c r="B581" s="5" t="s">
        <v>4728</v>
      </c>
      <c r="C581" s="3" t="s">
        <v>693</v>
      </c>
      <c r="D581" s="7">
        <v>49</v>
      </c>
      <c r="E581" s="157">
        <v>48.972727272727276</v>
      </c>
      <c r="F581" s="154">
        <v>1616100</v>
      </c>
      <c r="G581" s="3" t="s">
        <v>4729</v>
      </c>
      <c r="H581" s="1" t="s">
        <v>4730</v>
      </c>
      <c r="I581" s="1">
        <v>3.3</v>
      </c>
    </row>
    <row r="582" spans="1:9" ht="15.75" thickBot="1" x14ac:dyDescent="0.3">
      <c r="A582" s="3">
        <v>580</v>
      </c>
      <c r="B582" s="5" t="s">
        <v>505</v>
      </c>
      <c r="C582" s="3" t="s">
        <v>693</v>
      </c>
      <c r="D582" s="7">
        <v>49</v>
      </c>
      <c r="E582" s="157">
        <v>38.996671719455613</v>
      </c>
      <c r="F582" s="154">
        <v>19497864</v>
      </c>
      <c r="G582" s="3" t="s">
        <v>1181</v>
      </c>
      <c r="H582" s="1" t="s">
        <v>1816</v>
      </c>
      <c r="I582" s="1">
        <v>49.99879</v>
      </c>
    </row>
    <row r="583" spans="1:9" ht="15.75" thickTop="1" x14ac:dyDescent="0.25">
      <c r="A583" s="2">
        <v>581</v>
      </c>
      <c r="B583" s="5" t="s">
        <v>506</v>
      </c>
      <c r="C583" s="3" t="s">
        <v>693</v>
      </c>
      <c r="D583" s="7">
        <v>49</v>
      </c>
      <c r="E583" s="157">
        <v>1.3493610007225434</v>
      </c>
      <c r="F583" s="154">
        <v>119521</v>
      </c>
      <c r="G583" s="3" t="s">
        <v>1182</v>
      </c>
      <c r="H583" s="1" t="s">
        <v>1817</v>
      </c>
      <c r="I583" s="1">
        <v>8.8575999999999997</v>
      </c>
    </row>
    <row r="584" spans="1:9" ht="15.75" thickBot="1" x14ac:dyDescent="0.3">
      <c r="A584" s="3">
        <v>582</v>
      </c>
      <c r="B584" s="5" t="s">
        <v>507</v>
      </c>
      <c r="C584" s="3" t="s">
        <v>693</v>
      </c>
      <c r="D584" s="7">
        <v>49</v>
      </c>
      <c r="E584" s="157">
        <v>48.968366160998286</v>
      </c>
      <c r="F584" s="154">
        <v>160106970</v>
      </c>
      <c r="G584" s="3" t="s">
        <v>1183</v>
      </c>
      <c r="H584" s="1" t="s">
        <v>1818</v>
      </c>
      <c r="I584" s="1">
        <v>326.95999999999998</v>
      </c>
    </row>
    <row r="585" spans="1:9" ht="15.75" thickTop="1" x14ac:dyDescent="0.25">
      <c r="A585" s="2">
        <v>583</v>
      </c>
      <c r="B585" s="5" t="s">
        <v>3216</v>
      </c>
      <c r="C585" s="3" t="s">
        <v>693</v>
      </c>
      <c r="D585" s="7">
        <v>49</v>
      </c>
      <c r="E585" s="157">
        <v>40.924282051282049</v>
      </c>
      <c r="F585" s="154">
        <v>1596047</v>
      </c>
      <c r="G585" s="3" t="s">
        <v>3217</v>
      </c>
      <c r="H585" s="1" t="s">
        <v>3218</v>
      </c>
      <c r="I585" s="1">
        <v>3.9</v>
      </c>
    </row>
    <row r="586" spans="1:9" ht="15.75" thickBot="1" x14ac:dyDescent="0.3">
      <c r="A586" s="3">
        <v>584</v>
      </c>
      <c r="B586" s="5" t="s">
        <v>2045</v>
      </c>
      <c r="C586" s="3" t="s">
        <v>693</v>
      </c>
      <c r="D586" s="7">
        <v>49</v>
      </c>
      <c r="E586" s="157">
        <v>48.999636771447065</v>
      </c>
      <c r="F586" s="154">
        <v>16336425</v>
      </c>
      <c r="G586" s="3" t="s">
        <v>2139</v>
      </c>
      <c r="H586" s="1" t="s">
        <v>2140</v>
      </c>
      <c r="I586" s="1">
        <v>33.339889999999997</v>
      </c>
    </row>
    <row r="587" spans="1:9" ht="15.75" thickTop="1" x14ac:dyDescent="0.25">
      <c r="A587" s="2">
        <v>585</v>
      </c>
      <c r="B587" s="5" t="s">
        <v>509</v>
      </c>
      <c r="C587" s="3" t="s">
        <v>693</v>
      </c>
      <c r="D587" s="7">
        <v>49</v>
      </c>
      <c r="E587" s="157">
        <v>47.874145917035605</v>
      </c>
      <c r="F587" s="154">
        <v>2806167</v>
      </c>
      <c r="G587" s="3" t="s">
        <v>1185</v>
      </c>
      <c r="H587" s="1" t="s">
        <v>1820</v>
      </c>
      <c r="I587" s="1">
        <v>5.8615499999999994</v>
      </c>
    </row>
    <row r="588" spans="1:9" ht="15.75" thickBot="1" x14ac:dyDescent="0.3">
      <c r="A588" s="3">
        <v>586</v>
      </c>
      <c r="B588" s="5" t="s">
        <v>510</v>
      </c>
      <c r="C588" s="3" t="s">
        <v>693</v>
      </c>
      <c r="D588" s="7">
        <v>49</v>
      </c>
      <c r="E588" s="157">
        <v>44.098794060266911</v>
      </c>
      <c r="F588" s="154">
        <v>35630754</v>
      </c>
      <c r="G588" s="3" t="s">
        <v>1186</v>
      </c>
      <c r="H588" s="1" t="s">
        <v>1821</v>
      </c>
      <c r="I588" s="1">
        <v>80.797569999999993</v>
      </c>
    </row>
    <row r="589" spans="1:9" ht="15.75" thickTop="1" x14ac:dyDescent="0.25">
      <c r="A589" s="2">
        <v>587</v>
      </c>
      <c r="B589" s="5" t="s">
        <v>512</v>
      </c>
      <c r="C589" s="3" t="s">
        <v>693</v>
      </c>
      <c r="D589" s="7">
        <v>49</v>
      </c>
      <c r="E589" s="157">
        <v>27.047137069424608</v>
      </c>
      <c r="F589" s="154">
        <v>2524193</v>
      </c>
      <c r="G589" s="3" t="s">
        <v>1188</v>
      </c>
      <c r="H589" s="1" t="s">
        <v>1823</v>
      </c>
      <c r="I589" s="1">
        <v>9.3325699999999987</v>
      </c>
    </row>
    <row r="590" spans="1:9" ht="15.75" thickBot="1" x14ac:dyDescent="0.3">
      <c r="A590" s="3">
        <v>588</v>
      </c>
      <c r="B590" s="5" t="s">
        <v>513</v>
      </c>
      <c r="C590" s="3" t="s">
        <v>693</v>
      </c>
      <c r="D590" s="7">
        <v>49</v>
      </c>
      <c r="E590" s="157">
        <v>48.414285714285718</v>
      </c>
      <c r="F590" s="154">
        <v>2033400</v>
      </c>
      <c r="G590" s="3" t="s">
        <v>1189</v>
      </c>
      <c r="H590" s="1" t="s">
        <v>1824</v>
      </c>
      <c r="I590" s="1">
        <v>4.2</v>
      </c>
    </row>
    <row r="591" spans="1:9" ht="15.75" thickTop="1" x14ac:dyDescent="0.25">
      <c r="A591" s="2">
        <v>589</v>
      </c>
      <c r="B591" s="5" t="s">
        <v>514</v>
      </c>
      <c r="C591" s="3" t="s">
        <v>693</v>
      </c>
      <c r="D591" s="7">
        <v>49</v>
      </c>
      <c r="E591" s="157">
        <v>43.639994057016537</v>
      </c>
      <c r="F591" s="154">
        <v>3142852</v>
      </c>
      <c r="G591" s="3" t="s">
        <v>1190</v>
      </c>
      <c r="H591" s="1" t="s">
        <v>4260</v>
      </c>
      <c r="I591" s="1">
        <v>7.2017699999999998</v>
      </c>
    </row>
    <row r="592" spans="1:9" ht="15.75" thickBot="1" x14ac:dyDescent="0.3">
      <c r="A592" s="3">
        <v>590</v>
      </c>
      <c r="B592" s="5" t="s">
        <v>515</v>
      </c>
      <c r="C592" s="3" t="s">
        <v>693</v>
      </c>
      <c r="D592" s="7">
        <v>49</v>
      </c>
      <c r="E592" s="157">
        <v>48.926526543218458</v>
      </c>
      <c r="F592" s="154">
        <v>9506429</v>
      </c>
      <c r="G592" s="3" t="s">
        <v>1191</v>
      </c>
      <c r="H592" s="1" t="s">
        <v>4261</v>
      </c>
      <c r="I592" s="1">
        <v>19.430009999999999</v>
      </c>
    </row>
    <row r="593" spans="1:9" ht="15.75" thickTop="1" x14ac:dyDescent="0.25">
      <c r="A593" s="2">
        <v>591</v>
      </c>
      <c r="B593" s="5" t="s">
        <v>516</v>
      </c>
      <c r="C593" s="3" t="s">
        <v>693</v>
      </c>
      <c r="D593" s="7">
        <v>49</v>
      </c>
      <c r="E593" s="157">
        <v>48.734999999999999</v>
      </c>
      <c r="F593" s="154">
        <v>974700</v>
      </c>
      <c r="G593" s="3" t="s">
        <v>1192</v>
      </c>
      <c r="H593" s="1" t="s">
        <v>1825</v>
      </c>
      <c r="I593" s="1">
        <v>2</v>
      </c>
    </row>
    <row r="594" spans="1:9" ht="15.75" thickBot="1" x14ac:dyDescent="0.3">
      <c r="A594" s="3">
        <v>592</v>
      </c>
      <c r="B594" s="5" t="s">
        <v>517</v>
      </c>
      <c r="C594" s="3" t="s">
        <v>693</v>
      </c>
      <c r="D594" s="7">
        <v>49</v>
      </c>
      <c r="E594" s="157">
        <v>48.050906876030538</v>
      </c>
      <c r="F594" s="154">
        <v>4228475</v>
      </c>
      <c r="G594" s="3" t="s">
        <v>1193</v>
      </c>
      <c r="H594" s="1" t="s">
        <v>1826</v>
      </c>
      <c r="I594" s="1">
        <v>8.7999899999999993</v>
      </c>
    </row>
    <row r="595" spans="1:9" ht="15.75" thickTop="1" x14ac:dyDescent="0.25">
      <c r="A595" s="2">
        <v>593</v>
      </c>
      <c r="B595" s="5" t="s">
        <v>518</v>
      </c>
      <c r="C595" s="3" t="s">
        <v>693</v>
      </c>
      <c r="D595" s="7">
        <v>49</v>
      </c>
      <c r="E595" s="157">
        <v>13.059266666666666</v>
      </c>
      <c r="F595" s="154">
        <v>1958890</v>
      </c>
      <c r="G595" s="3" t="s">
        <v>1194</v>
      </c>
      <c r="H595" s="1" t="s">
        <v>1827</v>
      </c>
      <c r="I595" s="1">
        <v>15</v>
      </c>
    </row>
    <row r="596" spans="1:9" ht="15.75" thickBot="1" x14ac:dyDescent="0.3">
      <c r="A596" s="3">
        <v>594</v>
      </c>
      <c r="B596" s="5" t="s">
        <v>520</v>
      </c>
      <c r="C596" s="3" t="s">
        <v>693</v>
      </c>
      <c r="D596" s="7">
        <v>49</v>
      </c>
      <c r="E596" s="157">
        <v>48.9</v>
      </c>
      <c r="F596" s="154">
        <v>586800</v>
      </c>
      <c r="G596" s="3" t="s">
        <v>1196</v>
      </c>
      <c r="H596" s="1" t="s">
        <v>1829</v>
      </c>
      <c r="I596" s="1">
        <v>1.2</v>
      </c>
    </row>
    <row r="597" spans="1:9" ht="15.75" thickTop="1" x14ac:dyDescent="0.25">
      <c r="A597" s="2">
        <v>595</v>
      </c>
      <c r="B597" s="5" t="s">
        <v>521</v>
      </c>
      <c r="C597" s="3" t="s">
        <v>693</v>
      </c>
      <c r="D597" s="7">
        <v>49</v>
      </c>
      <c r="E597" s="157">
        <v>48.617152777777783</v>
      </c>
      <c r="F597" s="154">
        <v>3500435</v>
      </c>
      <c r="G597" s="3" t="s">
        <v>1197</v>
      </c>
      <c r="H597" s="1" t="s">
        <v>1830</v>
      </c>
      <c r="I597" s="1">
        <v>7.1999999999999993</v>
      </c>
    </row>
    <row r="598" spans="1:9" ht="15.75" thickBot="1" x14ac:dyDescent="0.3">
      <c r="A598" s="3">
        <v>596</v>
      </c>
      <c r="B598" s="5" t="s">
        <v>522</v>
      </c>
      <c r="C598" s="3" t="s">
        <v>693</v>
      </c>
      <c r="D598" s="7">
        <v>49</v>
      </c>
      <c r="E598" s="157">
        <v>47.339108005507526</v>
      </c>
      <c r="F598" s="154">
        <v>14495197</v>
      </c>
      <c r="G598" s="3" t="s">
        <v>1198</v>
      </c>
      <c r="H598" s="1" t="s">
        <v>1831</v>
      </c>
      <c r="I598" s="1">
        <v>30.619919999999997</v>
      </c>
    </row>
    <row r="599" spans="1:9" ht="15.75" thickTop="1" x14ac:dyDescent="0.25">
      <c r="A599" s="2">
        <v>597</v>
      </c>
      <c r="B599" s="5" t="s">
        <v>523</v>
      </c>
      <c r="C599" s="3" t="s">
        <v>693</v>
      </c>
      <c r="D599" s="7">
        <v>49</v>
      </c>
      <c r="E599" s="157">
        <v>44.468000000000004</v>
      </c>
      <c r="F599" s="154">
        <v>5558500</v>
      </c>
      <c r="G599" s="3" t="s">
        <v>1199</v>
      </c>
      <c r="H599" s="1" t="s">
        <v>1832</v>
      </c>
      <c r="I599" s="1">
        <v>12.5</v>
      </c>
    </row>
    <row r="600" spans="1:9" ht="15.75" thickBot="1" x14ac:dyDescent="0.3">
      <c r="A600" s="3">
        <v>598</v>
      </c>
      <c r="B600" s="5" t="s">
        <v>524</v>
      </c>
      <c r="C600" s="3" t="s">
        <v>693</v>
      </c>
      <c r="D600" s="7">
        <v>49</v>
      </c>
      <c r="E600" s="157">
        <v>34.080486219383602</v>
      </c>
      <c r="F600" s="154">
        <v>20394206</v>
      </c>
      <c r="G600" s="3" t="s">
        <v>1200</v>
      </c>
      <c r="H600" s="1" t="s">
        <v>1833</v>
      </c>
      <c r="I600" s="1">
        <v>59.841299999999997</v>
      </c>
    </row>
    <row r="601" spans="1:9" ht="15.75" thickTop="1" x14ac:dyDescent="0.25">
      <c r="A601" s="2">
        <v>599</v>
      </c>
      <c r="B601" s="5" t="s">
        <v>526</v>
      </c>
      <c r="C601" s="3" t="s">
        <v>693</v>
      </c>
      <c r="D601" s="7">
        <v>49</v>
      </c>
      <c r="E601" s="157">
        <v>26.835093750000006</v>
      </c>
      <c r="F601" s="154">
        <v>858723</v>
      </c>
      <c r="G601" s="3" t="s">
        <v>1202</v>
      </c>
      <c r="H601" s="1" t="s">
        <v>1835</v>
      </c>
      <c r="I601" s="1">
        <v>3.1999999999999997</v>
      </c>
    </row>
    <row r="602" spans="1:9" ht="15.75" thickBot="1" x14ac:dyDescent="0.3">
      <c r="A602" s="3">
        <v>600</v>
      </c>
      <c r="B602" s="5" t="s">
        <v>527</v>
      </c>
      <c r="C602" s="3" t="s">
        <v>693</v>
      </c>
      <c r="D602" s="7">
        <v>49</v>
      </c>
      <c r="E602" s="157">
        <v>11.039452229478414</v>
      </c>
      <c r="F602" s="154">
        <v>8875246</v>
      </c>
      <c r="G602" s="3" t="s">
        <v>1203</v>
      </c>
      <c r="H602" s="1" t="s">
        <v>1836</v>
      </c>
      <c r="I602" s="1">
        <v>80.395709999999994</v>
      </c>
    </row>
    <row r="603" spans="1:9" ht="15.75" thickTop="1" x14ac:dyDescent="0.25">
      <c r="A603" s="2">
        <v>601</v>
      </c>
      <c r="B603" s="5" t="s">
        <v>528</v>
      </c>
      <c r="C603" s="3" t="s">
        <v>693</v>
      </c>
      <c r="D603" s="7">
        <v>49</v>
      </c>
      <c r="E603" s="157">
        <v>46.735452586206897</v>
      </c>
      <c r="F603" s="154">
        <v>2602230</v>
      </c>
      <c r="G603" s="3" t="s">
        <v>1204</v>
      </c>
      <c r="H603" s="1" t="s">
        <v>1837</v>
      </c>
      <c r="I603" s="1">
        <v>5.5679999999999996</v>
      </c>
    </row>
    <row r="604" spans="1:9" ht="15.75" thickBot="1" x14ac:dyDescent="0.3">
      <c r="A604" s="3">
        <v>602</v>
      </c>
      <c r="B604" s="5" t="s">
        <v>3984</v>
      </c>
      <c r="C604" s="3" t="s">
        <v>693</v>
      </c>
      <c r="D604" s="7">
        <v>49</v>
      </c>
      <c r="E604" s="157">
        <v>48.932484439201005</v>
      </c>
      <c r="F604" s="154">
        <v>12028094</v>
      </c>
      <c r="G604" s="3" t="s">
        <v>3985</v>
      </c>
      <c r="H604" s="1" t="s">
        <v>3986</v>
      </c>
      <c r="I604" s="1">
        <v>24.581</v>
      </c>
    </row>
    <row r="605" spans="1:9" ht="15.75" thickTop="1" x14ac:dyDescent="0.25">
      <c r="A605" s="2">
        <v>603</v>
      </c>
      <c r="B605" s="5" t="s">
        <v>529</v>
      </c>
      <c r="C605" s="3" t="s">
        <v>693</v>
      </c>
      <c r="D605" s="7">
        <v>49</v>
      </c>
      <c r="E605" s="157">
        <v>49.59179577311982</v>
      </c>
      <c r="F605" s="154">
        <v>18283900</v>
      </c>
      <c r="G605" s="3" t="s">
        <v>1205</v>
      </c>
      <c r="H605" s="1" t="s">
        <v>1838</v>
      </c>
      <c r="I605" s="1">
        <v>36.8688</v>
      </c>
    </row>
    <row r="606" spans="1:9" ht="15.75" thickBot="1" x14ac:dyDescent="0.3">
      <c r="A606" s="3">
        <v>604</v>
      </c>
      <c r="B606" s="5" t="s">
        <v>530</v>
      </c>
      <c r="C606" s="3" t="s">
        <v>693</v>
      </c>
      <c r="D606" s="7">
        <v>49</v>
      </c>
      <c r="E606" s="157">
        <v>48.861615740740746</v>
      </c>
      <c r="F606" s="154">
        <v>10554109</v>
      </c>
      <c r="G606" s="3" t="s">
        <v>1206</v>
      </c>
      <c r="H606" s="1" t="s">
        <v>1839</v>
      </c>
      <c r="I606" s="1">
        <v>21.599999999999998</v>
      </c>
    </row>
    <row r="607" spans="1:9" ht="15.75" thickTop="1" x14ac:dyDescent="0.25">
      <c r="A607" s="2">
        <v>605</v>
      </c>
      <c r="B607" s="5" t="s">
        <v>531</v>
      </c>
      <c r="C607" s="3" t="s">
        <v>693</v>
      </c>
      <c r="D607" s="7">
        <v>49</v>
      </c>
      <c r="E607" s="157">
        <v>36.390645999999997</v>
      </c>
      <c r="F607" s="154">
        <v>18195323</v>
      </c>
      <c r="G607" s="3" t="s">
        <v>1207</v>
      </c>
      <c r="H607" s="1" t="s">
        <v>1840</v>
      </c>
      <c r="I607" s="1">
        <v>50</v>
      </c>
    </row>
    <row r="608" spans="1:9" ht="15.75" thickBot="1" x14ac:dyDescent="0.3">
      <c r="A608" s="3">
        <v>606</v>
      </c>
      <c r="B608" s="5" t="s">
        <v>498</v>
      </c>
      <c r="C608" s="3" t="s">
        <v>693</v>
      </c>
      <c r="D608" s="7">
        <v>49</v>
      </c>
      <c r="E608" s="157">
        <v>45.082999999999998</v>
      </c>
      <c r="F608" s="154">
        <v>4508300</v>
      </c>
      <c r="G608" s="3" t="s">
        <v>1174</v>
      </c>
      <c r="H608" s="1" t="s">
        <v>1809</v>
      </c>
      <c r="I608" s="1">
        <v>10</v>
      </c>
    </row>
    <row r="609" spans="1:9" ht="15.75" thickTop="1" x14ac:dyDescent="0.25">
      <c r="A609" s="2">
        <v>607</v>
      </c>
      <c r="B609" s="5" t="s">
        <v>4731</v>
      </c>
      <c r="C609" s="3" t="s">
        <v>693</v>
      </c>
      <c r="D609" s="7" t="s">
        <v>4664</v>
      </c>
      <c r="E609" s="157" t="e">
        <v>#VALUE!</v>
      </c>
      <c r="F609" s="154" t="s">
        <v>4664</v>
      </c>
      <c r="G609" s="3" t="s">
        <v>4665</v>
      </c>
      <c r="H609" s="1" t="s">
        <v>4664</v>
      </c>
      <c r="I609" s="1" t="s">
        <v>4664</v>
      </c>
    </row>
    <row r="610" spans="1:9" ht="15.75" thickBot="1" x14ac:dyDescent="0.3">
      <c r="A610" s="3">
        <v>608</v>
      </c>
      <c r="B610" s="5" t="s">
        <v>532</v>
      </c>
      <c r="C610" s="3" t="s">
        <v>693</v>
      </c>
      <c r="D610" s="7">
        <v>49</v>
      </c>
      <c r="E610" s="157">
        <v>37.038060000000002</v>
      </c>
      <c r="F610" s="154">
        <v>9259515</v>
      </c>
      <c r="G610" s="3" t="s">
        <v>2141</v>
      </c>
      <c r="H610" s="1" t="s">
        <v>1841</v>
      </c>
      <c r="I610" s="1">
        <v>25</v>
      </c>
    </row>
    <row r="611" spans="1:9" ht="15.75" thickTop="1" x14ac:dyDescent="0.25">
      <c r="A611" s="2">
        <v>609</v>
      </c>
      <c r="B611" s="5" t="s">
        <v>525</v>
      </c>
      <c r="C611" s="3" t="s">
        <v>693</v>
      </c>
      <c r="D611" s="7">
        <v>49</v>
      </c>
      <c r="E611" s="157">
        <v>48.115294117647053</v>
      </c>
      <c r="F611" s="154">
        <v>8179600</v>
      </c>
      <c r="G611" s="3" t="s">
        <v>1201</v>
      </c>
      <c r="H611" s="1" t="s">
        <v>1834</v>
      </c>
      <c r="I611" s="1">
        <v>17</v>
      </c>
    </row>
    <row r="612" spans="1:9" ht="15.75" thickBot="1" x14ac:dyDescent="0.3">
      <c r="A612" s="3">
        <v>610</v>
      </c>
      <c r="B612" s="5" t="s">
        <v>533</v>
      </c>
      <c r="C612" s="3" t="s">
        <v>693</v>
      </c>
      <c r="D612" s="7">
        <v>49</v>
      </c>
      <c r="E612" s="157">
        <v>47.58679452054794</v>
      </c>
      <c r="F612" s="154">
        <v>17369180</v>
      </c>
      <c r="G612" s="3" t="s">
        <v>1208</v>
      </c>
      <c r="H612" s="1" t="s">
        <v>1842</v>
      </c>
      <c r="I612" s="1">
        <v>36.5</v>
      </c>
    </row>
    <row r="613" spans="1:9" ht="15.75" thickTop="1" x14ac:dyDescent="0.25">
      <c r="A613" s="2">
        <v>611</v>
      </c>
      <c r="B613" s="5" t="s">
        <v>534</v>
      </c>
      <c r="C613" s="3" t="s">
        <v>693</v>
      </c>
      <c r="D613" s="7">
        <v>100</v>
      </c>
      <c r="E613" s="157">
        <v>46.313206322557761</v>
      </c>
      <c r="F613" s="154">
        <v>107033988</v>
      </c>
      <c r="G613" s="3" t="s">
        <v>1209</v>
      </c>
      <c r="H613" s="1" t="s">
        <v>1843</v>
      </c>
      <c r="I613" s="1">
        <v>231.10899999999998</v>
      </c>
    </row>
    <row r="614" spans="1:9" ht="15.75" thickBot="1" x14ac:dyDescent="0.3">
      <c r="A614" s="3">
        <v>612</v>
      </c>
      <c r="B614" s="5" t="s">
        <v>535</v>
      </c>
      <c r="C614" s="3" t="s">
        <v>693</v>
      </c>
      <c r="D614" s="7">
        <v>49</v>
      </c>
      <c r="E614" s="157">
        <v>47.503984000000003</v>
      </c>
      <c r="F614" s="154">
        <v>23751992</v>
      </c>
      <c r="G614" s="3" t="s">
        <v>1210</v>
      </c>
      <c r="H614" s="1" t="s">
        <v>1844</v>
      </c>
      <c r="I614" s="1">
        <v>50</v>
      </c>
    </row>
    <row r="615" spans="1:9" ht="15.75" thickTop="1" x14ac:dyDescent="0.25">
      <c r="A615" s="2">
        <v>613</v>
      </c>
      <c r="B615" s="5" t="s">
        <v>519</v>
      </c>
      <c r="C615" s="3" t="s">
        <v>693</v>
      </c>
      <c r="D615" s="7">
        <v>49</v>
      </c>
      <c r="E615" s="157">
        <v>48.98616504854369</v>
      </c>
      <c r="F615" s="154">
        <v>4036460</v>
      </c>
      <c r="G615" s="3" t="s">
        <v>1195</v>
      </c>
      <c r="H615" s="1" t="s">
        <v>1828</v>
      </c>
      <c r="I615" s="1">
        <v>8.24</v>
      </c>
    </row>
    <row r="616" spans="1:9" ht="15.75" thickBot="1" x14ac:dyDescent="0.3">
      <c r="A616" s="3">
        <v>614</v>
      </c>
      <c r="B616" s="5" t="s">
        <v>537</v>
      </c>
      <c r="C616" s="3" t="s">
        <v>693</v>
      </c>
      <c r="D616" s="7">
        <v>49</v>
      </c>
      <c r="E616" s="157">
        <v>27.06039902813232</v>
      </c>
      <c r="F616" s="154">
        <v>129339588</v>
      </c>
      <c r="G616" s="3" t="s">
        <v>1211</v>
      </c>
      <c r="H616" s="1" t="s">
        <v>1846</v>
      </c>
      <c r="I616" s="1">
        <v>477.96629999999999</v>
      </c>
    </row>
    <row r="617" spans="1:9" ht="15.75" thickTop="1" x14ac:dyDescent="0.25">
      <c r="A617" s="2">
        <v>615</v>
      </c>
      <c r="B617" s="5" t="s">
        <v>539</v>
      </c>
      <c r="C617" s="3" t="s">
        <v>693</v>
      </c>
      <c r="D617" s="7">
        <v>49</v>
      </c>
      <c r="E617" s="157">
        <v>48.279999099993262</v>
      </c>
      <c r="F617" s="154">
        <v>193118548</v>
      </c>
      <c r="G617" s="3" t="s">
        <v>1212</v>
      </c>
      <c r="H617" s="1" t="s">
        <v>1848</v>
      </c>
      <c r="I617" s="1">
        <v>399.99699999999996</v>
      </c>
    </row>
    <row r="618" spans="1:9" ht="15.75" thickBot="1" x14ac:dyDescent="0.3">
      <c r="A618" s="3">
        <v>616</v>
      </c>
      <c r="B618" s="5" t="s">
        <v>541</v>
      </c>
      <c r="C618" s="3" t="s">
        <v>693</v>
      </c>
      <c r="D618" s="7">
        <v>49</v>
      </c>
      <c r="E618" s="157">
        <v>47.651532840637792</v>
      </c>
      <c r="F618" s="154">
        <v>2632609</v>
      </c>
      <c r="G618" s="3" t="s">
        <v>1214</v>
      </c>
      <c r="H618" s="1" t="s">
        <v>1850</v>
      </c>
      <c r="I618" s="1">
        <v>5.5247099999999998</v>
      </c>
    </row>
    <row r="619" spans="1:9" ht="15.75" thickTop="1" x14ac:dyDescent="0.25">
      <c r="A619" s="2">
        <v>617</v>
      </c>
      <c r="B619" s="5" t="s">
        <v>542</v>
      </c>
      <c r="C619" s="3" t="s">
        <v>693</v>
      </c>
      <c r="D619" s="7">
        <v>49</v>
      </c>
      <c r="E619" s="157">
        <v>24.049288782319778</v>
      </c>
      <c r="F619" s="154">
        <v>8925439</v>
      </c>
      <c r="G619" s="3" t="s">
        <v>1215</v>
      </c>
      <c r="H619" s="1" t="s">
        <v>1851</v>
      </c>
      <c r="I619" s="1">
        <v>37.113109999999999</v>
      </c>
    </row>
    <row r="620" spans="1:9" ht="15.75" thickBot="1" x14ac:dyDescent="0.3">
      <c r="A620" s="3">
        <v>618</v>
      </c>
      <c r="B620" s="5" t="s">
        <v>543</v>
      </c>
      <c r="C620" s="3" t="s">
        <v>693</v>
      </c>
      <c r="D620" s="7">
        <v>49</v>
      </c>
      <c r="E620" s="157">
        <v>49</v>
      </c>
      <c r="F620" s="154">
        <v>793800</v>
      </c>
      <c r="G620" s="3" t="s">
        <v>1216</v>
      </c>
      <c r="H620" s="1" t="s">
        <v>1852</v>
      </c>
      <c r="I620" s="1">
        <v>1.6199999999999999</v>
      </c>
    </row>
    <row r="621" spans="1:9" ht="15.75" thickTop="1" x14ac:dyDescent="0.25">
      <c r="A621" s="2">
        <v>619</v>
      </c>
      <c r="B621" s="5" t="s">
        <v>544</v>
      </c>
      <c r="C621" s="3" t="s">
        <v>693</v>
      </c>
      <c r="D621" s="7">
        <v>49</v>
      </c>
      <c r="E621" s="157">
        <v>17.913333333333338</v>
      </c>
      <c r="F621" s="154">
        <v>483660</v>
      </c>
      <c r="G621" s="3" t="s">
        <v>1217</v>
      </c>
      <c r="H621" s="1" t="s">
        <v>1853</v>
      </c>
      <c r="I621" s="1">
        <v>2.6999999999999997</v>
      </c>
    </row>
    <row r="622" spans="1:9" ht="15.75" thickBot="1" x14ac:dyDescent="0.3">
      <c r="A622" s="3">
        <v>620</v>
      </c>
      <c r="B622" s="5" t="s">
        <v>545</v>
      </c>
      <c r="C622" s="3" t="s">
        <v>693</v>
      </c>
      <c r="D622" s="7">
        <v>49</v>
      </c>
      <c r="E622" s="157">
        <v>30.357266167064633</v>
      </c>
      <c r="F622" s="154">
        <v>2294812</v>
      </c>
      <c r="G622" s="3" t="s">
        <v>1218</v>
      </c>
      <c r="H622" s="1" t="s">
        <v>1854</v>
      </c>
      <c r="I622" s="1">
        <v>7.5593499999999993</v>
      </c>
    </row>
    <row r="623" spans="1:9" ht="15.75" thickTop="1" x14ac:dyDescent="0.25">
      <c r="A623" s="2">
        <v>621</v>
      </c>
      <c r="B623" s="5" t="s">
        <v>2039</v>
      </c>
      <c r="C623" s="3" t="s">
        <v>693</v>
      </c>
      <c r="D623" s="7">
        <v>49</v>
      </c>
      <c r="E623" s="157">
        <v>48.927826664779708</v>
      </c>
      <c r="F623" s="154">
        <v>5220467</v>
      </c>
      <c r="G623" s="3" t="s">
        <v>2124</v>
      </c>
      <c r="H623" s="1" t="s">
        <v>2125</v>
      </c>
      <c r="I623" s="1">
        <v>10.669729999999999</v>
      </c>
    </row>
    <row r="624" spans="1:9" ht="15.75" thickBot="1" x14ac:dyDescent="0.3">
      <c r="A624" s="3">
        <v>622</v>
      </c>
      <c r="B624" s="5" t="s">
        <v>546</v>
      </c>
      <c r="C624" s="3" t="s">
        <v>693</v>
      </c>
      <c r="D624" s="7">
        <v>98.1571</v>
      </c>
      <c r="E624" s="157">
        <v>46.635469999999998</v>
      </c>
      <c r="F624" s="154">
        <v>4663547</v>
      </c>
      <c r="G624" s="3" t="s">
        <v>1219</v>
      </c>
      <c r="H624" s="1" t="s">
        <v>1855</v>
      </c>
      <c r="I624" s="1">
        <v>10</v>
      </c>
    </row>
    <row r="625" spans="1:9" ht="15.75" thickTop="1" x14ac:dyDescent="0.25">
      <c r="A625" s="2">
        <v>623</v>
      </c>
      <c r="B625" s="5" t="s">
        <v>547</v>
      </c>
      <c r="C625" s="3" t="s">
        <v>693</v>
      </c>
      <c r="D625" s="7">
        <v>49</v>
      </c>
      <c r="E625" s="157">
        <v>45.820771604938273</v>
      </c>
      <c r="F625" s="154">
        <v>2969186</v>
      </c>
      <c r="G625" s="3" t="s">
        <v>1220</v>
      </c>
      <c r="H625" s="1" t="s">
        <v>1856</v>
      </c>
      <c r="I625" s="1">
        <v>6.4799999999999995</v>
      </c>
    </row>
    <row r="626" spans="1:9" ht="15.75" thickBot="1" x14ac:dyDescent="0.3">
      <c r="A626" s="3">
        <v>624</v>
      </c>
      <c r="B626" s="5" t="s">
        <v>548</v>
      </c>
      <c r="C626" s="3" t="s">
        <v>693</v>
      </c>
      <c r="D626" s="7">
        <v>49</v>
      </c>
      <c r="E626" s="157">
        <v>48.241032770104937</v>
      </c>
      <c r="F626" s="154">
        <v>20661287</v>
      </c>
      <c r="G626" s="3" t="s">
        <v>720</v>
      </c>
      <c r="H626" s="1" t="s">
        <v>1857</v>
      </c>
      <c r="I626" s="1">
        <v>42.829279999999997</v>
      </c>
    </row>
    <row r="627" spans="1:9" ht="15.75" thickTop="1" x14ac:dyDescent="0.25">
      <c r="A627" s="2">
        <v>625</v>
      </c>
      <c r="B627" s="5" t="s">
        <v>549</v>
      </c>
      <c r="C627" s="3" t="s">
        <v>693</v>
      </c>
      <c r="D627" s="7">
        <v>49</v>
      </c>
      <c r="E627" s="157">
        <v>45.364308582181444</v>
      </c>
      <c r="F627" s="154">
        <v>3592014</v>
      </c>
      <c r="G627" s="3" t="s">
        <v>1221</v>
      </c>
      <c r="H627" s="1" t="s">
        <v>1858</v>
      </c>
      <c r="I627" s="1">
        <v>7.9181499999999998</v>
      </c>
    </row>
    <row r="628" spans="1:9" ht="15.75" thickBot="1" x14ac:dyDescent="0.3">
      <c r="A628" s="3">
        <v>626</v>
      </c>
      <c r="B628" s="5" t="s">
        <v>4732</v>
      </c>
      <c r="C628" s="3" t="s">
        <v>693</v>
      </c>
      <c r="D628" s="7" t="s">
        <v>4664</v>
      </c>
      <c r="E628" s="157" t="e">
        <v>#VALUE!</v>
      </c>
      <c r="F628" s="154" t="s">
        <v>4664</v>
      </c>
      <c r="G628" s="3" t="s">
        <v>4665</v>
      </c>
      <c r="H628" s="1" t="s">
        <v>4664</v>
      </c>
      <c r="I628" s="1" t="s">
        <v>4664</v>
      </c>
    </row>
    <row r="629" spans="1:9" ht="15.75" thickTop="1" x14ac:dyDescent="0.25">
      <c r="A629" s="2">
        <v>627</v>
      </c>
      <c r="B629" s="5" t="s">
        <v>551</v>
      </c>
      <c r="C629" s="3" t="s">
        <v>693</v>
      </c>
      <c r="D629" s="7">
        <v>49</v>
      </c>
      <c r="E629" s="157">
        <v>45.655832204542662</v>
      </c>
      <c r="F629" s="154">
        <v>5524342</v>
      </c>
      <c r="G629" s="3" t="s">
        <v>2143</v>
      </c>
      <c r="H629" s="1" t="s">
        <v>1860</v>
      </c>
      <c r="I629" s="1">
        <v>12.099969999999999</v>
      </c>
    </row>
    <row r="630" spans="1:9" ht="15.75" thickBot="1" x14ac:dyDescent="0.3">
      <c r="A630" s="3">
        <v>628</v>
      </c>
      <c r="B630" s="5" t="s">
        <v>553</v>
      </c>
      <c r="C630" s="3" t="s">
        <v>693</v>
      </c>
      <c r="D630" s="7">
        <v>49</v>
      </c>
      <c r="E630" s="157">
        <v>48.879011257763693</v>
      </c>
      <c r="F630" s="154">
        <v>6789280</v>
      </c>
      <c r="G630" s="3" t="s">
        <v>1224</v>
      </c>
      <c r="H630" s="1" t="s">
        <v>1862</v>
      </c>
      <c r="I630" s="1">
        <v>13.88997</v>
      </c>
    </row>
    <row r="631" spans="1:9" ht="15.75" thickTop="1" x14ac:dyDescent="0.25">
      <c r="A631" s="2">
        <v>629</v>
      </c>
      <c r="B631" s="5" t="s">
        <v>555</v>
      </c>
      <c r="C631" s="3" t="s">
        <v>693</v>
      </c>
      <c r="D631" s="7">
        <v>49</v>
      </c>
      <c r="E631" s="157">
        <v>42.907344521525232</v>
      </c>
      <c r="F631" s="154">
        <v>6188758</v>
      </c>
      <c r="G631" s="3" t="s">
        <v>1226</v>
      </c>
      <c r="H631" s="1" t="s">
        <v>1864</v>
      </c>
      <c r="I631" s="1">
        <v>14.423539999999999</v>
      </c>
    </row>
    <row r="632" spans="1:9" ht="15.75" thickBot="1" x14ac:dyDescent="0.3">
      <c r="A632" s="3">
        <v>630</v>
      </c>
      <c r="B632" s="5" t="s">
        <v>556</v>
      </c>
      <c r="C632" s="3" t="s">
        <v>693</v>
      </c>
      <c r="D632" s="7">
        <v>49</v>
      </c>
      <c r="E632" s="157">
        <v>45.350165048543701</v>
      </c>
      <c r="F632" s="154">
        <v>4671067</v>
      </c>
      <c r="G632" s="3" t="s">
        <v>1227</v>
      </c>
      <c r="H632" s="1" t="s">
        <v>1865</v>
      </c>
      <c r="I632" s="1">
        <v>10.299999999999999</v>
      </c>
    </row>
    <row r="633" spans="1:9" ht="15.75" thickTop="1" x14ac:dyDescent="0.25">
      <c r="A633" s="2">
        <v>631</v>
      </c>
      <c r="B633" s="5" t="s">
        <v>557</v>
      </c>
      <c r="C633" s="3" t="s">
        <v>693</v>
      </c>
      <c r="D633" s="7">
        <v>49</v>
      </c>
      <c r="E633" s="157">
        <v>39.310572945613146</v>
      </c>
      <c r="F633" s="154">
        <v>10220690</v>
      </c>
      <c r="G633" s="3" t="s">
        <v>1228</v>
      </c>
      <c r="H633" s="1" t="s">
        <v>1866</v>
      </c>
      <c r="I633" s="1">
        <v>25.999849999999999</v>
      </c>
    </row>
    <row r="634" spans="1:9" ht="15.75" thickBot="1" x14ac:dyDescent="0.3">
      <c r="A634" s="3">
        <v>632</v>
      </c>
      <c r="B634" s="5" t="s">
        <v>558</v>
      </c>
      <c r="C634" s="3" t="s">
        <v>693</v>
      </c>
      <c r="D634" s="7">
        <v>49</v>
      </c>
      <c r="E634" s="157">
        <v>37.865494292614009</v>
      </c>
      <c r="F634" s="154">
        <v>13166442</v>
      </c>
      <c r="G634" s="3" t="s">
        <v>1229</v>
      </c>
      <c r="H634" s="1" t="s">
        <v>1867</v>
      </c>
      <c r="I634" s="1">
        <v>34.771609999999995</v>
      </c>
    </row>
    <row r="635" spans="1:9" ht="15.75" thickTop="1" x14ac:dyDescent="0.25">
      <c r="A635" s="2">
        <v>633</v>
      </c>
      <c r="B635" s="5" t="s">
        <v>560</v>
      </c>
      <c r="C635" s="3" t="s">
        <v>693</v>
      </c>
      <c r="D635" s="7">
        <v>49</v>
      </c>
      <c r="E635" s="157">
        <v>41.950181106502313</v>
      </c>
      <c r="F635" s="154">
        <v>14361225</v>
      </c>
      <c r="G635" s="3" t="s">
        <v>1231</v>
      </c>
      <c r="H635" s="1" t="s">
        <v>1869</v>
      </c>
      <c r="I635" s="1">
        <v>34.234000000000002</v>
      </c>
    </row>
    <row r="636" spans="1:9" ht="15.75" thickBot="1" x14ac:dyDescent="0.3">
      <c r="A636" s="3">
        <v>634</v>
      </c>
      <c r="B636" s="5" t="s">
        <v>561</v>
      </c>
      <c r="C636" s="3" t="s">
        <v>693</v>
      </c>
      <c r="D636" s="7">
        <v>0</v>
      </c>
      <c r="E636" s="157" t="e">
        <v>#VALUE!</v>
      </c>
      <c r="F636" s="154" t="s">
        <v>4501</v>
      </c>
      <c r="G636" s="3" t="s">
        <v>1232</v>
      </c>
      <c r="H636" s="1" t="s">
        <v>1870</v>
      </c>
      <c r="I636" s="1">
        <v>26.20599</v>
      </c>
    </row>
    <row r="637" spans="1:9" ht="15.75" thickTop="1" x14ac:dyDescent="0.25">
      <c r="A637" s="2">
        <v>635</v>
      </c>
      <c r="B637" s="5" t="s">
        <v>562</v>
      </c>
      <c r="C637" s="3" t="s">
        <v>693</v>
      </c>
      <c r="D637" s="7">
        <v>49</v>
      </c>
      <c r="E637" s="157">
        <v>41.391916126362268</v>
      </c>
      <c r="F637" s="154">
        <v>1080180</v>
      </c>
      <c r="G637" s="3" t="s">
        <v>1233</v>
      </c>
      <c r="H637" s="1" t="s">
        <v>1871</v>
      </c>
      <c r="I637" s="1">
        <v>2.6096399999999997</v>
      </c>
    </row>
    <row r="638" spans="1:9" ht="15.75" thickBot="1" x14ac:dyDescent="0.3">
      <c r="A638" s="3">
        <v>636</v>
      </c>
      <c r="B638" s="5" t="s">
        <v>565</v>
      </c>
      <c r="C638" s="3" t="s">
        <v>693</v>
      </c>
      <c r="D638" s="7">
        <v>49</v>
      </c>
      <c r="E638" s="157">
        <v>48.674674521580187</v>
      </c>
      <c r="F638" s="154">
        <v>3309873</v>
      </c>
      <c r="G638" s="3" t="s">
        <v>1236</v>
      </c>
      <c r="H638" s="1" t="s">
        <v>1874</v>
      </c>
      <c r="I638" s="1">
        <v>6.7999899999999993</v>
      </c>
    </row>
    <row r="639" spans="1:9" ht="15.75" thickTop="1" x14ac:dyDescent="0.25">
      <c r="A639" s="2">
        <v>637</v>
      </c>
      <c r="B639" s="5" t="s">
        <v>567</v>
      </c>
      <c r="C639" s="3" t="s">
        <v>693</v>
      </c>
      <c r="D639" s="7">
        <v>48.999899999999997</v>
      </c>
      <c r="E639" s="157">
        <v>24.623141726111676</v>
      </c>
      <c r="F639" s="154">
        <v>373831</v>
      </c>
      <c r="G639" s="3" t="s">
        <v>1238</v>
      </c>
      <c r="H639" s="1" t="s">
        <v>1876</v>
      </c>
      <c r="I639" s="1">
        <v>1.5182099999999998</v>
      </c>
    </row>
    <row r="640" spans="1:9" ht="15.75" thickBot="1" x14ac:dyDescent="0.3">
      <c r="A640" s="3">
        <v>638</v>
      </c>
      <c r="B640" s="5" t="s">
        <v>569</v>
      </c>
      <c r="C640" s="3" t="s">
        <v>693</v>
      </c>
      <c r="D640" s="7">
        <v>49</v>
      </c>
      <c r="E640" s="157">
        <v>42.804196637158157</v>
      </c>
      <c r="F640" s="154">
        <v>18291222</v>
      </c>
      <c r="G640" s="3" t="s">
        <v>1239</v>
      </c>
      <c r="H640" s="1" t="s">
        <v>1877</v>
      </c>
      <c r="I640" s="1">
        <v>42.732309999999998</v>
      </c>
    </row>
    <row r="641" spans="1:9" ht="15.75" thickTop="1" x14ac:dyDescent="0.25">
      <c r="A641" s="2">
        <v>639</v>
      </c>
      <c r="B641" s="5" t="s">
        <v>570</v>
      </c>
      <c r="C641" s="3" t="s">
        <v>693</v>
      </c>
      <c r="D641" s="7">
        <v>49</v>
      </c>
      <c r="E641" s="157">
        <v>48.889500000000005</v>
      </c>
      <c r="F641" s="154">
        <v>9777900</v>
      </c>
      <c r="G641" s="3" t="s">
        <v>1240</v>
      </c>
      <c r="H641" s="1" t="s">
        <v>1878</v>
      </c>
      <c r="I641" s="1">
        <v>20</v>
      </c>
    </row>
    <row r="642" spans="1:9" ht="15.75" thickBot="1" x14ac:dyDescent="0.3">
      <c r="A642" s="3">
        <v>640</v>
      </c>
      <c r="B642" s="5" t="s">
        <v>572</v>
      </c>
      <c r="C642" s="3" t="s">
        <v>693</v>
      </c>
      <c r="D642" s="7">
        <v>49</v>
      </c>
      <c r="E642" s="157">
        <v>48.846355168457976</v>
      </c>
      <c r="F642" s="154">
        <v>15630819</v>
      </c>
      <c r="G642" s="3" t="s">
        <v>1242</v>
      </c>
      <c r="H642" s="1" t="s">
        <v>1880</v>
      </c>
      <c r="I642" s="1">
        <v>31.999969999999998</v>
      </c>
    </row>
    <row r="643" spans="1:9" ht="15.75" thickTop="1" x14ac:dyDescent="0.25">
      <c r="A643" s="2">
        <v>641</v>
      </c>
      <c r="B643" s="5" t="s">
        <v>573</v>
      </c>
      <c r="C643" s="3" t="s">
        <v>693</v>
      </c>
      <c r="D643" s="7">
        <v>49</v>
      </c>
      <c r="E643" s="157">
        <v>21.13691</v>
      </c>
      <c r="F643" s="154">
        <v>2113691</v>
      </c>
      <c r="G643" s="3" t="s">
        <v>1243</v>
      </c>
      <c r="H643" s="1" t="s">
        <v>1881</v>
      </c>
      <c r="I643" s="1">
        <v>10</v>
      </c>
    </row>
    <row r="644" spans="1:9" ht="15.75" thickBot="1" x14ac:dyDescent="0.3">
      <c r="A644" s="3">
        <v>642</v>
      </c>
      <c r="B644" s="5" t="s">
        <v>574</v>
      </c>
      <c r="C644" s="3" t="s">
        <v>693</v>
      </c>
      <c r="D644" s="7">
        <v>49</v>
      </c>
      <c r="E644" s="157">
        <v>50.477803187682213</v>
      </c>
      <c r="F644" s="154">
        <v>1445760</v>
      </c>
      <c r="G644" s="3" t="s">
        <v>1244</v>
      </c>
      <c r="H644" s="1" t="s">
        <v>1882</v>
      </c>
      <c r="I644" s="1">
        <v>2.86415</v>
      </c>
    </row>
    <row r="645" spans="1:9" ht="15.75" thickTop="1" x14ac:dyDescent="0.25">
      <c r="A645" s="2">
        <v>643</v>
      </c>
      <c r="B645" s="5" t="s">
        <v>575</v>
      </c>
      <c r="C645" s="3" t="s">
        <v>693</v>
      </c>
      <c r="D645" s="7">
        <v>49</v>
      </c>
      <c r="E645" s="157">
        <v>48.098237445401097</v>
      </c>
      <c r="F645" s="154">
        <v>3437860</v>
      </c>
      <c r="G645" s="3" t="s">
        <v>1245</v>
      </c>
      <c r="H645" s="1" t="s">
        <v>1883</v>
      </c>
      <c r="I645" s="1">
        <v>7.1475799999999996</v>
      </c>
    </row>
    <row r="646" spans="1:9" ht="15.75" thickBot="1" x14ac:dyDescent="0.3">
      <c r="A646" s="3">
        <v>644</v>
      </c>
      <c r="B646" s="5" t="s">
        <v>576</v>
      </c>
      <c r="C646" s="3" t="s">
        <v>693</v>
      </c>
      <c r="D646" s="7">
        <v>49</v>
      </c>
      <c r="E646" s="157">
        <v>48.709621568142467</v>
      </c>
      <c r="F646" s="154">
        <v>1969330</v>
      </c>
      <c r="G646" s="3" t="s">
        <v>1246</v>
      </c>
      <c r="H646" s="1" t="s">
        <v>1884</v>
      </c>
      <c r="I646" s="1">
        <v>4.0430000000000001</v>
      </c>
    </row>
    <row r="647" spans="1:9" ht="15.75" thickTop="1" x14ac:dyDescent="0.25">
      <c r="A647" s="2">
        <v>645</v>
      </c>
      <c r="B647" s="5" t="s">
        <v>577</v>
      </c>
      <c r="C647" s="3" t="s">
        <v>693</v>
      </c>
      <c r="D647" s="7">
        <v>49</v>
      </c>
      <c r="E647" s="157">
        <v>48.551087422456959</v>
      </c>
      <c r="F647" s="154">
        <v>6002905</v>
      </c>
      <c r="G647" s="3" t="s">
        <v>1247</v>
      </c>
      <c r="H647" s="1" t="s">
        <v>1885</v>
      </c>
      <c r="I647" s="1">
        <v>12.364099999999999</v>
      </c>
    </row>
    <row r="648" spans="1:9" ht="15.75" thickBot="1" x14ac:dyDescent="0.3">
      <c r="A648" s="3">
        <v>646</v>
      </c>
      <c r="B648" s="5" t="s">
        <v>578</v>
      </c>
      <c r="C648" s="3" t="s">
        <v>693</v>
      </c>
      <c r="D648" s="7">
        <v>49</v>
      </c>
      <c r="E648" s="157">
        <v>46.863</v>
      </c>
      <c r="F648" s="154">
        <v>9372600</v>
      </c>
      <c r="G648" s="3" t="s">
        <v>1248</v>
      </c>
      <c r="H648" s="1" t="s">
        <v>1886</v>
      </c>
      <c r="I648" s="1">
        <v>20</v>
      </c>
    </row>
    <row r="649" spans="1:9" ht="15.75" thickTop="1" x14ac:dyDescent="0.25">
      <c r="A649" s="2">
        <v>647</v>
      </c>
      <c r="B649" s="5" t="s">
        <v>2044</v>
      </c>
      <c r="C649" s="3" t="s">
        <v>693</v>
      </c>
      <c r="D649" s="7">
        <v>49</v>
      </c>
      <c r="E649" s="157">
        <v>48.863233952402311</v>
      </c>
      <c r="F649" s="154">
        <v>10111484</v>
      </c>
      <c r="G649" s="3" t="s">
        <v>2137</v>
      </c>
      <c r="H649" s="1" t="s">
        <v>2138</v>
      </c>
      <c r="I649" s="1">
        <v>20.693439999999999</v>
      </c>
    </row>
    <row r="650" spans="1:9" ht="15.75" thickBot="1" x14ac:dyDescent="0.3">
      <c r="A650" s="3">
        <v>648</v>
      </c>
      <c r="B650" s="5" t="s">
        <v>580</v>
      </c>
      <c r="C650" s="3" t="s">
        <v>693</v>
      </c>
      <c r="D650" s="7">
        <v>30</v>
      </c>
      <c r="E650" s="157">
        <v>19.144690055854777</v>
      </c>
      <c r="F650" s="154">
        <v>230333595</v>
      </c>
      <c r="G650" s="3" t="s">
        <v>1250</v>
      </c>
      <c r="H650" s="1" t="s">
        <v>1888</v>
      </c>
      <c r="I650" s="1">
        <v>1203.1199999999999</v>
      </c>
    </row>
    <row r="651" spans="1:9" ht="15.75" thickTop="1" x14ac:dyDescent="0.25">
      <c r="A651" s="2">
        <v>649</v>
      </c>
      <c r="B651" s="5" t="s">
        <v>581</v>
      </c>
      <c r="C651" s="3" t="s">
        <v>693</v>
      </c>
      <c r="D651" s="7">
        <v>49</v>
      </c>
      <c r="E651" s="157">
        <v>48.944269256853985</v>
      </c>
      <c r="F651" s="154">
        <v>63435248</v>
      </c>
      <c r="G651" s="3" t="s">
        <v>1251</v>
      </c>
      <c r="H651" s="1" t="s">
        <v>1889</v>
      </c>
      <c r="I651" s="1">
        <v>129.6071</v>
      </c>
    </row>
    <row r="652" spans="1:9" ht="15.75" thickBot="1" x14ac:dyDescent="0.3">
      <c r="A652" s="3">
        <v>650</v>
      </c>
      <c r="B652" s="5" t="s">
        <v>582</v>
      </c>
      <c r="C652" s="3" t="s">
        <v>693</v>
      </c>
      <c r="D652" s="7">
        <v>49</v>
      </c>
      <c r="E652" s="157">
        <v>37.618492851291229</v>
      </c>
      <c r="F652" s="154">
        <v>77971173</v>
      </c>
      <c r="G652" s="3" t="s">
        <v>1252</v>
      </c>
      <c r="H652" s="1" t="s">
        <v>1890</v>
      </c>
      <c r="I652" s="1">
        <v>207.26819999999998</v>
      </c>
    </row>
    <row r="653" spans="1:9" ht="15.75" thickTop="1" x14ac:dyDescent="0.25">
      <c r="A653" s="2">
        <v>651</v>
      </c>
      <c r="B653" s="5" t="s">
        <v>583</v>
      </c>
      <c r="C653" s="3" t="s">
        <v>693</v>
      </c>
      <c r="D653" s="7">
        <v>49</v>
      </c>
      <c r="E653" s="157">
        <v>40.574875882227531</v>
      </c>
      <c r="F653" s="154">
        <v>11685264</v>
      </c>
      <c r="G653" s="3" t="s">
        <v>2144</v>
      </c>
      <c r="H653" s="1" t="s">
        <v>1891</v>
      </c>
      <c r="I653" s="1">
        <v>28.79926</v>
      </c>
    </row>
    <row r="654" spans="1:9" ht="15.75" thickBot="1" x14ac:dyDescent="0.3">
      <c r="A654" s="3">
        <v>652</v>
      </c>
      <c r="B654" s="5" t="s">
        <v>584</v>
      </c>
      <c r="C654" s="3" t="s">
        <v>693</v>
      </c>
      <c r="D654" s="7">
        <v>49</v>
      </c>
      <c r="E654" s="157">
        <v>48.805458518698615</v>
      </c>
      <c r="F654" s="154">
        <v>10298064</v>
      </c>
      <c r="G654" s="3" t="s">
        <v>1253</v>
      </c>
      <c r="H654" s="1" t="s">
        <v>1892</v>
      </c>
      <c r="I654" s="1">
        <v>21.10023</v>
      </c>
    </row>
    <row r="655" spans="1:9" ht="15.75" thickTop="1" x14ac:dyDescent="0.25">
      <c r="A655" s="2">
        <v>653</v>
      </c>
      <c r="B655" s="5" t="s">
        <v>585</v>
      </c>
      <c r="C655" s="3" t="s">
        <v>693</v>
      </c>
      <c r="D655" s="7">
        <v>49</v>
      </c>
      <c r="E655" s="157">
        <v>50.565382030864711</v>
      </c>
      <c r="F655" s="154">
        <v>3506598</v>
      </c>
      <c r="G655" s="3" t="s">
        <v>1254</v>
      </c>
      <c r="H655" s="1" t="s">
        <v>1893</v>
      </c>
      <c r="I655" s="1">
        <v>6.9347799999999999</v>
      </c>
    </row>
    <row r="656" spans="1:9" ht="15.75" thickBot="1" x14ac:dyDescent="0.3">
      <c r="A656" s="3">
        <v>654</v>
      </c>
      <c r="B656" s="5" t="s">
        <v>586</v>
      </c>
      <c r="C656" s="3" t="s">
        <v>693</v>
      </c>
      <c r="D656" s="7">
        <v>49</v>
      </c>
      <c r="E656" s="157">
        <v>48.55743309666849</v>
      </c>
      <c r="F656" s="154">
        <v>8890866</v>
      </c>
      <c r="G656" s="3" t="s">
        <v>1255</v>
      </c>
      <c r="H656" s="1" t="s">
        <v>1894</v>
      </c>
      <c r="I656" s="1">
        <v>18.309999999999999</v>
      </c>
    </row>
    <row r="657" spans="1:9" ht="15.75" thickTop="1" x14ac:dyDescent="0.25">
      <c r="A657" s="2">
        <v>655</v>
      </c>
      <c r="B657" s="5" t="s">
        <v>587</v>
      </c>
      <c r="C657" s="3" t="s">
        <v>693</v>
      </c>
      <c r="D657" s="7">
        <v>49</v>
      </c>
      <c r="E657" s="157">
        <v>47.216373874839917</v>
      </c>
      <c r="F657" s="154">
        <v>4623399</v>
      </c>
      <c r="G657" s="3" t="s">
        <v>1256</v>
      </c>
      <c r="H657" s="1" t="s">
        <v>1895</v>
      </c>
      <c r="I657" s="1">
        <v>9.7919400000000003</v>
      </c>
    </row>
    <row r="658" spans="1:9" ht="15.75" thickBot="1" x14ac:dyDescent="0.3">
      <c r="A658" s="3">
        <v>656</v>
      </c>
      <c r="B658" s="5" t="s">
        <v>589</v>
      </c>
      <c r="C658" s="3" t="s">
        <v>693</v>
      </c>
      <c r="D658" s="7">
        <v>49</v>
      </c>
      <c r="E658" s="157">
        <v>18.957078554275046</v>
      </c>
      <c r="F658" s="154">
        <v>1036465</v>
      </c>
      <c r="G658" s="3" t="s">
        <v>4469</v>
      </c>
      <c r="H658" s="1" t="s">
        <v>4262</v>
      </c>
      <c r="I658" s="1">
        <v>5.4674299999999993</v>
      </c>
    </row>
    <row r="659" spans="1:9" ht="15.75" thickTop="1" x14ac:dyDescent="0.25">
      <c r="A659" s="2">
        <v>657</v>
      </c>
      <c r="B659" s="5" t="s">
        <v>588</v>
      </c>
      <c r="C659" s="3" t="s">
        <v>693</v>
      </c>
      <c r="D659" s="7">
        <v>49</v>
      </c>
      <c r="E659" s="157">
        <v>47.004540295119192</v>
      </c>
      <c r="F659" s="154">
        <v>2070550</v>
      </c>
      <c r="G659" s="3" t="s">
        <v>1257</v>
      </c>
      <c r="H659" s="1" t="s">
        <v>1896</v>
      </c>
      <c r="I659" s="1">
        <v>4.4049999999999994</v>
      </c>
    </row>
    <row r="660" spans="1:9" ht="15.75" thickBot="1" x14ac:dyDescent="0.3">
      <c r="A660" s="3">
        <v>658</v>
      </c>
      <c r="B660" s="5" t="s">
        <v>4733</v>
      </c>
      <c r="C660" s="3" t="s">
        <v>693</v>
      </c>
      <c r="D660" s="7">
        <v>49</v>
      </c>
      <c r="E660" s="157">
        <v>46.817999999999998</v>
      </c>
      <c r="F660" s="154">
        <v>2340900</v>
      </c>
      <c r="G660" s="3" t="s">
        <v>4734</v>
      </c>
      <c r="H660" s="1" t="s">
        <v>4735</v>
      </c>
      <c r="I660" s="1">
        <v>5</v>
      </c>
    </row>
    <row r="661" spans="1:9" ht="15.75" thickTop="1" x14ac:dyDescent="0.25">
      <c r="A661" s="2">
        <v>659</v>
      </c>
      <c r="B661" s="5" t="s">
        <v>590</v>
      </c>
      <c r="C661" s="3" t="s">
        <v>693</v>
      </c>
      <c r="D661" s="7">
        <v>49</v>
      </c>
      <c r="E661" s="157">
        <v>47.717811477847171</v>
      </c>
      <c r="F661" s="154">
        <v>8023750</v>
      </c>
      <c r="G661" s="3" t="s">
        <v>4276</v>
      </c>
      <c r="H661" s="1" t="s">
        <v>1897</v>
      </c>
      <c r="I661" s="1">
        <v>16.814999999999998</v>
      </c>
    </row>
    <row r="662" spans="1:9" ht="15.75" thickBot="1" x14ac:dyDescent="0.3">
      <c r="A662" s="3">
        <v>660</v>
      </c>
      <c r="B662" s="5" t="s">
        <v>591</v>
      </c>
      <c r="C662" s="3" t="s">
        <v>693</v>
      </c>
      <c r="D662" s="7">
        <v>100</v>
      </c>
      <c r="E662" s="157">
        <v>99.868009554140144</v>
      </c>
      <c r="F662" s="154">
        <v>25086844</v>
      </c>
      <c r="G662" s="3" t="s">
        <v>1258</v>
      </c>
      <c r="H662" s="1" t="s">
        <v>1898</v>
      </c>
      <c r="I662" s="1">
        <v>25.119999999999997</v>
      </c>
    </row>
    <row r="663" spans="1:9" ht="15.75" thickTop="1" x14ac:dyDescent="0.25">
      <c r="A663" s="2">
        <v>661</v>
      </c>
      <c r="B663" s="5" t="s">
        <v>592</v>
      </c>
      <c r="C663" s="3" t="s">
        <v>693</v>
      </c>
      <c r="D663" s="7">
        <v>49</v>
      </c>
      <c r="E663" s="157">
        <v>45.801511111111111</v>
      </c>
      <c r="F663" s="154">
        <v>8244272</v>
      </c>
      <c r="G663" s="3" t="s">
        <v>1259</v>
      </c>
      <c r="H663" s="1" t="s">
        <v>1899</v>
      </c>
      <c r="I663" s="1">
        <v>18</v>
      </c>
    </row>
    <row r="664" spans="1:9" ht="15.75" thickBot="1" x14ac:dyDescent="0.3">
      <c r="A664" s="3">
        <v>662</v>
      </c>
      <c r="B664" s="5" t="s">
        <v>593</v>
      </c>
      <c r="C664" s="3" t="s">
        <v>693</v>
      </c>
      <c r="D664" s="7">
        <v>49</v>
      </c>
      <c r="E664" s="157">
        <v>50.179970772940507</v>
      </c>
      <c r="F664" s="154">
        <v>2482639</v>
      </c>
      <c r="G664" s="3" t="s">
        <v>1260</v>
      </c>
      <c r="H664" s="1" t="s">
        <v>1900</v>
      </c>
      <c r="I664" s="1">
        <v>4.94747</v>
      </c>
    </row>
    <row r="665" spans="1:9" ht="15.75" thickTop="1" x14ac:dyDescent="0.25">
      <c r="A665" s="2">
        <v>663</v>
      </c>
      <c r="B665" s="5" t="s">
        <v>594</v>
      </c>
      <c r="C665" s="3" t="s">
        <v>693</v>
      </c>
      <c r="D665" s="7">
        <v>49</v>
      </c>
      <c r="E665" s="157">
        <v>43.025436278688851</v>
      </c>
      <c r="F665" s="154">
        <v>2437619</v>
      </c>
      <c r="G665" s="3" t="s">
        <v>1261</v>
      </c>
      <c r="H665" s="1" t="s">
        <v>1901</v>
      </c>
      <c r="I665" s="1">
        <v>5.6655299999999995</v>
      </c>
    </row>
    <row r="666" spans="1:9" ht="15.75" thickBot="1" x14ac:dyDescent="0.3">
      <c r="A666" s="3">
        <v>664</v>
      </c>
      <c r="B666" s="5" t="s">
        <v>595</v>
      </c>
      <c r="C666" s="3" t="s">
        <v>693</v>
      </c>
      <c r="D666" s="7">
        <v>100</v>
      </c>
      <c r="E666" s="157">
        <v>48.398167054347638</v>
      </c>
      <c r="F666" s="154">
        <v>3882530</v>
      </c>
      <c r="G666" s="3" t="s">
        <v>1262</v>
      </c>
      <c r="H666" s="1" t="s">
        <v>1902</v>
      </c>
      <c r="I666" s="1">
        <v>8.0220599999999997</v>
      </c>
    </row>
    <row r="667" spans="1:9" ht="15.75" thickTop="1" x14ac:dyDescent="0.25">
      <c r="A667" s="2">
        <v>665</v>
      </c>
      <c r="B667" s="5" t="s">
        <v>596</v>
      </c>
      <c r="C667" s="3" t="s">
        <v>693</v>
      </c>
      <c r="D667" s="7">
        <v>49</v>
      </c>
      <c r="E667" s="157">
        <v>48.919047619047618</v>
      </c>
      <c r="F667" s="154">
        <v>10273000</v>
      </c>
      <c r="G667" s="3" t="s">
        <v>1263</v>
      </c>
      <c r="H667" s="1" t="s">
        <v>1903</v>
      </c>
      <c r="I667" s="1">
        <v>21</v>
      </c>
    </row>
    <row r="668" spans="1:9" ht="15.75" thickBot="1" x14ac:dyDescent="0.3">
      <c r="A668" s="3">
        <v>666</v>
      </c>
      <c r="B668" s="5" t="s">
        <v>597</v>
      </c>
      <c r="C668" s="3" t="s">
        <v>693</v>
      </c>
      <c r="D668" s="7">
        <v>49</v>
      </c>
      <c r="E668" s="157">
        <v>47.823095237520121</v>
      </c>
      <c r="F668" s="154">
        <v>5939528</v>
      </c>
      <c r="G668" s="3" t="s">
        <v>1264</v>
      </c>
      <c r="H668" s="1" t="s">
        <v>1904</v>
      </c>
      <c r="I668" s="1">
        <v>12.419789999999999</v>
      </c>
    </row>
    <row r="669" spans="1:9" ht="15.75" thickTop="1" x14ac:dyDescent="0.25">
      <c r="A669" s="2">
        <v>667</v>
      </c>
      <c r="B669" s="5" t="s">
        <v>598</v>
      </c>
      <c r="C669" s="3" t="s">
        <v>693</v>
      </c>
      <c r="D669" s="7">
        <v>49</v>
      </c>
      <c r="E669" s="157">
        <v>48.985419922133651</v>
      </c>
      <c r="F669" s="154">
        <v>739817</v>
      </c>
      <c r="G669" s="3" t="s">
        <v>1265</v>
      </c>
      <c r="H669" s="1" t="s">
        <v>1905</v>
      </c>
      <c r="I669" s="1">
        <v>1.5102799999999998</v>
      </c>
    </row>
    <row r="670" spans="1:9" ht="15.75" thickBot="1" x14ac:dyDescent="0.3">
      <c r="A670" s="3">
        <v>668</v>
      </c>
      <c r="B670" s="5" t="s">
        <v>599</v>
      </c>
      <c r="C670" s="3" t="s">
        <v>693</v>
      </c>
      <c r="D670" s="7">
        <v>49</v>
      </c>
      <c r="E670" s="157">
        <v>45.877232690312781</v>
      </c>
      <c r="F670" s="154">
        <v>14908316</v>
      </c>
      <c r="G670" s="3" t="s">
        <v>1266</v>
      </c>
      <c r="H670" s="1" t="s">
        <v>1906</v>
      </c>
      <c r="I670" s="1">
        <v>32.496110000000002</v>
      </c>
    </row>
    <row r="671" spans="1:9" ht="15.75" thickTop="1" x14ac:dyDescent="0.25">
      <c r="A671" s="2">
        <v>669</v>
      </c>
      <c r="B671" s="5" t="s">
        <v>600</v>
      </c>
      <c r="C671" s="3" t="s">
        <v>693</v>
      </c>
      <c r="D671" s="7">
        <v>48.967199999999998</v>
      </c>
      <c r="E671" s="157">
        <v>43.87696545990449</v>
      </c>
      <c r="F671" s="154">
        <v>11779548</v>
      </c>
      <c r="G671" s="3" t="s">
        <v>1267</v>
      </c>
      <c r="H671" s="1" t="s">
        <v>1907</v>
      </c>
      <c r="I671" s="1">
        <v>26.846769999999999</v>
      </c>
    </row>
    <row r="672" spans="1:9" ht="15.75" thickBot="1" x14ac:dyDescent="0.3">
      <c r="A672" s="3">
        <v>670</v>
      </c>
      <c r="B672" s="5" t="s">
        <v>601</v>
      </c>
      <c r="C672" s="3" t="s">
        <v>693</v>
      </c>
      <c r="D672" s="7">
        <v>49</v>
      </c>
      <c r="E672" s="157">
        <v>48.871996766205491</v>
      </c>
      <c r="F672" s="154">
        <v>14387476</v>
      </c>
      <c r="G672" s="3" t="s">
        <v>1268</v>
      </c>
      <c r="H672" s="1" t="s">
        <v>1908</v>
      </c>
      <c r="I672" s="1">
        <v>29.4391</v>
      </c>
    </row>
    <row r="673" spans="1:9" ht="15.75" thickTop="1" x14ac:dyDescent="0.25">
      <c r="A673" s="2">
        <v>671</v>
      </c>
      <c r="B673" s="5" t="s">
        <v>4736</v>
      </c>
      <c r="C673" s="3" t="s">
        <v>693</v>
      </c>
      <c r="D673" s="7">
        <v>49</v>
      </c>
      <c r="E673" s="157">
        <v>49.000004628751029</v>
      </c>
      <c r="F673" s="154">
        <v>5293005</v>
      </c>
      <c r="G673" s="3" t="s">
        <v>4737</v>
      </c>
      <c r="H673" s="1" t="s">
        <v>4738</v>
      </c>
      <c r="I673" s="1">
        <v>10.802049999999999</v>
      </c>
    </row>
    <row r="674" spans="1:9" ht="15.75" thickBot="1" x14ac:dyDescent="0.3">
      <c r="A674" s="3">
        <v>672</v>
      </c>
      <c r="B674" s="5" t="s">
        <v>4489</v>
      </c>
      <c r="C674" s="3" t="s">
        <v>693</v>
      </c>
      <c r="D674" s="7">
        <v>49</v>
      </c>
      <c r="E674" s="157">
        <v>42.557725752363226</v>
      </c>
      <c r="F674" s="154">
        <v>3922669</v>
      </c>
      <c r="G674" s="3" t="s">
        <v>4490</v>
      </c>
      <c r="H674" s="1" t="s">
        <v>4491</v>
      </c>
      <c r="I674" s="1">
        <v>9.2172900000000002</v>
      </c>
    </row>
    <row r="675" spans="1:9" ht="15.75" thickTop="1" x14ac:dyDescent="0.25">
      <c r="A675" s="2">
        <v>673</v>
      </c>
      <c r="B675" s="5" t="s">
        <v>2038</v>
      </c>
      <c r="C675" s="3" t="s">
        <v>693</v>
      </c>
      <c r="D675" s="7">
        <v>49</v>
      </c>
      <c r="E675" s="157">
        <v>48.920661157024789</v>
      </c>
      <c r="F675" s="154">
        <v>2959700</v>
      </c>
      <c r="G675" s="3" t="s">
        <v>2121</v>
      </c>
      <c r="H675" s="1" t="s">
        <v>2122</v>
      </c>
      <c r="I675" s="1">
        <v>6.05</v>
      </c>
    </row>
    <row r="676" spans="1:9" ht="15.75" thickBot="1" x14ac:dyDescent="0.3">
      <c r="A676" s="3">
        <v>674</v>
      </c>
      <c r="B676" s="5" t="s">
        <v>603</v>
      </c>
      <c r="C676" s="3" t="s">
        <v>693</v>
      </c>
      <c r="D676" s="7">
        <v>49</v>
      </c>
      <c r="E676" s="157">
        <v>48.991222071422804</v>
      </c>
      <c r="F676" s="154">
        <v>2793940</v>
      </c>
      <c r="G676" s="3" t="s">
        <v>1269</v>
      </c>
      <c r="H676" s="1" t="s">
        <v>1910</v>
      </c>
      <c r="I676" s="1">
        <v>5.7029399999999999</v>
      </c>
    </row>
    <row r="677" spans="1:9" ht="15.75" thickTop="1" x14ac:dyDescent="0.25">
      <c r="A677" s="2">
        <v>675</v>
      </c>
      <c r="B677" s="5" t="s">
        <v>604</v>
      </c>
      <c r="C677" s="3" t="s">
        <v>693</v>
      </c>
      <c r="D677" s="7">
        <v>49</v>
      </c>
      <c r="E677" s="157">
        <v>16.963153275789232</v>
      </c>
      <c r="F677" s="154">
        <v>2854897</v>
      </c>
      <c r="G677" s="3" t="s">
        <v>1270</v>
      </c>
      <c r="H677" s="1" t="s">
        <v>1911</v>
      </c>
      <c r="I677" s="1">
        <v>16.829989999999999</v>
      </c>
    </row>
    <row r="678" spans="1:9" ht="15.75" thickBot="1" x14ac:dyDescent="0.3">
      <c r="A678" s="3">
        <v>676</v>
      </c>
      <c r="B678" s="5" t="s">
        <v>606</v>
      </c>
      <c r="C678" s="3" t="s">
        <v>693</v>
      </c>
      <c r="D678" s="7">
        <v>49</v>
      </c>
      <c r="E678" s="157">
        <v>45.206419147504015</v>
      </c>
      <c r="F678" s="154">
        <v>5164639</v>
      </c>
      <c r="G678" s="3" t="s">
        <v>1272</v>
      </c>
      <c r="H678" s="1" t="s">
        <v>1913</v>
      </c>
      <c r="I678" s="1">
        <v>11.424569999999999</v>
      </c>
    </row>
    <row r="679" spans="1:9" ht="15.75" thickTop="1" x14ac:dyDescent="0.25">
      <c r="A679" s="2">
        <v>677</v>
      </c>
      <c r="B679" s="5" t="s">
        <v>607</v>
      </c>
      <c r="C679" s="3" t="s">
        <v>693</v>
      </c>
      <c r="D679" s="7">
        <v>49</v>
      </c>
      <c r="E679" s="157">
        <v>54.366666666666674</v>
      </c>
      <c r="F679" s="154">
        <v>1467900</v>
      </c>
      <c r="G679" s="3" t="s">
        <v>1273</v>
      </c>
      <c r="H679" s="1" t="s">
        <v>1914</v>
      </c>
      <c r="I679" s="1">
        <v>2.6999999999999997</v>
      </c>
    </row>
    <row r="680" spans="1:9" ht="15.75" thickBot="1" x14ac:dyDescent="0.3">
      <c r="A680" s="3">
        <v>678</v>
      </c>
      <c r="B680" s="5" t="s">
        <v>608</v>
      </c>
      <c r="C680" s="3" t="s">
        <v>693</v>
      </c>
      <c r="D680" s="7">
        <v>35</v>
      </c>
      <c r="E680" s="157">
        <v>28.287573186590446</v>
      </c>
      <c r="F680" s="154">
        <v>6949988</v>
      </c>
      <c r="G680" s="3" t="s">
        <v>1274</v>
      </c>
      <c r="H680" s="1" t="s">
        <v>1915</v>
      </c>
      <c r="I680" s="1">
        <v>24.569049999999997</v>
      </c>
    </row>
    <row r="681" spans="1:9" ht="15.75" thickTop="1" x14ac:dyDescent="0.25">
      <c r="A681" s="2">
        <v>679</v>
      </c>
      <c r="B681" s="5" t="s">
        <v>2047</v>
      </c>
      <c r="C681" s="3" t="s">
        <v>693</v>
      </c>
      <c r="D681" s="7">
        <v>49</v>
      </c>
      <c r="E681" s="157">
        <v>48.075229733363486</v>
      </c>
      <c r="F681" s="154">
        <v>17968045</v>
      </c>
      <c r="G681" s="3" t="s">
        <v>2147</v>
      </c>
      <c r="H681" s="1" t="s">
        <v>2148</v>
      </c>
      <c r="I681" s="1">
        <v>37.374849999999995</v>
      </c>
    </row>
    <row r="682" spans="1:9" ht="15.75" thickBot="1" x14ac:dyDescent="0.3">
      <c r="A682" s="3">
        <v>680</v>
      </c>
      <c r="B682" s="5" t="s">
        <v>609</v>
      </c>
      <c r="C682" s="3" t="s">
        <v>693</v>
      </c>
      <c r="D682" s="7">
        <v>49</v>
      </c>
      <c r="E682" s="157">
        <v>33.712467761754709</v>
      </c>
      <c r="F682" s="154">
        <v>27863449</v>
      </c>
      <c r="G682" s="3" t="s">
        <v>1275</v>
      </c>
      <c r="H682" s="1" t="s">
        <v>1916</v>
      </c>
      <c r="I682" s="1">
        <v>82.650279999999995</v>
      </c>
    </row>
    <row r="683" spans="1:9" ht="15.75" thickTop="1" x14ac:dyDescent="0.25">
      <c r="A683" s="2">
        <v>681</v>
      </c>
      <c r="B683" s="5" t="s">
        <v>610</v>
      </c>
      <c r="C683" s="3" t="s">
        <v>693</v>
      </c>
      <c r="D683" s="7">
        <v>49</v>
      </c>
      <c r="E683" s="157">
        <v>48.765813953488376</v>
      </c>
      <c r="F683" s="154">
        <v>4193860</v>
      </c>
      <c r="G683" s="3" t="s">
        <v>1276</v>
      </c>
      <c r="H683" s="1" t="s">
        <v>1917</v>
      </c>
      <c r="I683" s="1">
        <v>8.6</v>
      </c>
    </row>
    <row r="684" spans="1:9" ht="15.75" thickBot="1" x14ac:dyDescent="0.3">
      <c r="A684" s="3">
        <v>682</v>
      </c>
      <c r="B684" s="5" t="s">
        <v>611</v>
      </c>
      <c r="C684" s="3" t="s">
        <v>693</v>
      </c>
      <c r="D684" s="7">
        <v>49</v>
      </c>
      <c r="E684" s="157">
        <v>51.884771384884601</v>
      </c>
      <c r="F684" s="154">
        <v>5568393</v>
      </c>
      <c r="G684" s="3" t="s">
        <v>1277</v>
      </c>
      <c r="H684" s="1" t="s">
        <v>1918</v>
      </c>
      <c r="I684" s="1">
        <v>10.732229999999999</v>
      </c>
    </row>
    <row r="685" spans="1:9" ht="15.75" thickTop="1" x14ac:dyDescent="0.25">
      <c r="A685" s="2">
        <v>683</v>
      </c>
      <c r="B685" s="5" t="s">
        <v>612</v>
      </c>
      <c r="C685" s="3" t="s">
        <v>693</v>
      </c>
      <c r="D685" s="7">
        <v>8.1530000000000005</v>
      </c>
      <c r="E685" s="157">
        <v>1.7261010834685488</v>
      </c>
      <c r="F685" s="154">
        <v>557323</v>
      </c>
      <c r="G685" s="3" t="s">
        <v>1278</v>
      </c>
      <c r="H685" s="1" t="s">
        <v>1919</v>
      </c>
      <c r="I685" s="1">
        <v>32.287970000000001</v>
      </c>
    </row>
    <row r="686" spans="1:9" ht="15.75" thickBot="1" x14ac:dyDescent="0.3">
      <c r="A686" s="3">
        <v>684</v>
      </c>
      <c r="B686" s="5" t="s">
        <v>4739</v>
      </c>
      <c r="C686" s="3" t="s">
        <v>693</v>
      </c>
      <c r="D686" s="7">
        <v>49</v>
      </c>
      <c r="E686" s="157">
        <v>49.063093585513343</v>
      </c>
      <c r="F686" s="154">
        <v>20534720</v>
      </c>
      <c r="G686" s="3" t="s">
        <v>4740</v>
      </c>
      <c r="H686" s="1" t="s">
        <v>4741</v>
      </c>
      <c r="I686" s="1">
        <v>41.853699999999996</v>
      </c>
    </row>
    <row r="687" spans="1:9" ht="15.75" thickTop="1" x14ac:dyDescent="0.25">
      <c r="A687" s="2">
        <v>685</v>
      </c>
      <c r="B687" s="5" t="s">
        <v>469</v>
      </c>
      <c r="C687" s="3" t="s">
        <v>693</v>
      </c>
      <c r="D687" s="7">
        <v>49</v>
      </c>
      <c r="E687" s="157">
        <v>48.974614384308737</v>
      </c>
      <c r="F687" s="154">
        <v>59806036</v>
      </c>
      <c r="G687" s="3" t="s">
        <v>1146</v>
      </c>
      <c r="H687" s="1" t="s">
        <v>1780</v>
      </c>
      <c r="I687" s="1">
        <v>122.1164</v>
      </c>
    </row>
    <row r="688" spans="1:9" ht="15.75" thickBot="1" x14ac:dyDescent="0.3">
      <c r="A688" s="3">
        <v>686</v>
      </c>
      <c r="B688" s="5" t="s">
        <v>613</v>
      </c>
      <c r="C688" s="3" t="s">
        <v>693</v>
      </c>
      <c r="D688" s="7">
        <v>49</v>
      </c>
      <c r="E688" s="157">
        <v>48.141161290322586</v>
      </c>
      <c r="F688" s="154">
        <v>5969504</v>
      </c>
      <c r="G688" s="3" t="s">
        <v>1279</v>
      </c>
      <c r="H688" s="1" t="s">
        <v>1920</v>
      </c>
      <c r="I688" s="1">
        <v>12.399999999999999</v>
      </c>
    </row>
    <row r="689" spans="1:9" ht="15.75" thickTop="1" x14ac:dyDescent="0.25">
      <c r="A689" s="2">
        <v>687</v>
      </c>
      <c r="B689" s="5" t="s">
        <v>614</v>
      </c>
      <c r="C689" s="3" t="s">
        <v>693</v>
      </c>
      <c r="D689" s="7">
        <v>49</v>
      </c>
      <c r="E689" s="157">
        <v>40.58016666666667</v>
      </c>
      <c r="F689" s="154">
        <v>2434810</v>
      </c>
      <c r="G689" s="3" t="s">
        <v>1280</v>
      </c>
      <c r="H689" s="1" t="s">
        <v>1921</v>
      </c>
      <c r="I689" s="1">
        <v>6</v>
      </c>
    </row>
    <row r="690" spans="1:9" ht="15.75" thickBot="1" x14ac:dyDescent="0.3">
      <c r="A690" s="3">
        <v>688</v>
      </c>
      <c r="B690" s="5" t="s">
        <v>2035</v>
      </c>
      <c r="C690" s="3" t="s">
        <v>693</v>
      </c>
      <c r="D690" s="7">
        <v>49</v>
      </c>
      <c r="E690" s="157">
        <v>47.226829268292683</v>
      </c>
      <c r="F690" s="154">
        <v>3872600</v>
      </c>
      <c r="G690" s="3" t="s">
        <v>2115</v>
      </c>
      <c r="H690" s="1" t="s">
        <v>2116</v>
      </c>
      <c r="I690" s="1">
        <v>8.1999999999999993</v>
      </c>
    </row>
    <row r="691" spans="1:9" ht="15.75" thickTop="1" x14ac:dyDescent="0.25">
      <c r="A691" s="2">
        <v>689</v>
      </c>
      <c r="B691" s="5" t="s">
        <v>615</v>
      </c>
      <c r="C691" s="3" t="s">
        <v>693</v>
      </c>
      <c r="D691" s="7">
        <v>49</v>
      </c>
      <c r="E691" s="157">
        <v>36.638149852013896</v>
      </c>
      <c r="F691" s="154">
        <v>22777205</v>
      </c>
      <c r="G691" s="3" t="s">
        <v>1281</v>
      </c>
      <c r="H691" s="1" t="s">
        <v>1922</v>
      </c>
      <c r="I691" s="1">
        <v>62.167999999999999</v>
      </c>
    </row>
    <row r="692" spans="1:9" ht="15.75" thickBot="1" x14ac:dyDescent="0.3">
      <c r="A692" s="3">
        <v>690</v>
      </c>
      <c r="B692" s="5" t="s">
        <v>616</v>
      </c>
      <c r="C692" s="3" t="s">
        <v>693</v>
      </c>
      <c r="D692" s="7">
        <v>49</v>
      </c>
      <c r="E692" s="157">
        <v>51.897020684420269</v>
      </c>
      <c r="F692" s="154">
        <v>984528</v>
      </c>
      <c r="G692" s="3" t="s">
        <v>1282</v>
      </c>
      <c r="H692" s="1" t="s">
        <v>1923</v>
      </c>
      <c r="I692" s="1">
        <v>1.8970799999999999</v>
      </c>
    </row>
    <row r="693" spans="1:9" ht="15.75" thickTop="1" x14ac:dyDescent="0.25">
      <c r="A693" s="2">
        <v>691</v>
      </c>
      <c r="B693" s="5" t="s">
        <v>617</v>
      </c>
      <c r="C693" s="3" t="s">
        <v>693</v>
      </c>
      <c r="D693" s="7">
        <v>49</v>
      </c>
      <c r="E693" s="157">
        <v>48.594315000000002</v>
      </c>
      <c r="F693" s="154">
        <v>9718863</v>
      </c>
      <c r="G693" s="3" t="s">
        <v>1283</v>
      </c>
      <c r="H693" s="1" t="s">
        <v>1924</v>
      </c>
      <c r="I693" s="1">
        <v>20</v>
      </c>
    </row>
    <row r="694" spans="1:9" ht="15.75" thickBot="1" x14ac:dyDescent="0.3">
      <c r="A694" s="3">
        <v>692</v>
      </c>
      <c r="B694" s="5" t="s">
        <v>4742</v>
      </c>
      <c r="C694" s="3" t="s">
        <v>693</v>
      </c>
      <c r="D694" s="7">
        <v>49</v>
      </c>
      <c r="E694" s="157">
        <v>48.998000000000005</v>
      </c>
      <c r="F694" s="154">
        <v>17149300</v>
      </c>
      <c r="G694" s="3" t="s">
        <v>4743</v>
      </c>
      <c r="H694" s="1" t="s">
        <v>4744</v>
      </c>
      <c r="I694" s="1">
        <v>35</v>
      </c>
    </row>
    <row r="695" spans="1:9" ht="15.75" thickTop="1" x14ac:dyDescent="0.25">
      <c r="A695" s="2">
        <v>693</v>
      </c>
      <c r="B695" s="5" t="s">
        <v>618</v>
      </c>
      <c r="C695" s="3" t="s">
        <v>693</v>
      </c>
      <c r="D695" s="7">
        <v>49</v>
      </c>
      <c r="E695" s="157">
        <v>48.997032086671375</v>
      </c>
      <c r="F695" s="154">
        <v>3305085</v>
      </c>
      <c r="G695" s="3" t="s">
        <v>1284</v>
      </c>
      <c r="H695" s="1" t="s">
        <v>1925</v>
      </c>
      <c r="I695" s="1">
        <v>6.7454799999999997</v>
      </c>
    </row>
    <row r="696" spans="1:9" ht="15.75" thickBot="1" x14ac:dyDescent="0.3">
      <c r="A696" s="3">
        <v>694</v>
      </c>
      <c r="B696" s="5" t="s">
        <v>619</v>
      </c>
      <c r="C696" s="3" t="s">
        <v>693</v>
      </c>
      <c r="D696" s="7">
        <v>49</v>
      </c>
      <c r="E696" s="157">
        <v>42.893750000000004</v>
      </c>
      <c r="F696" s="154">
        <v>2058900</v>
      </c>
      <c r="G696" s="3" t="s">
        <v>1285</v>
      </c>
      <c r="H696" s="1" t="s">
        <v>1926</v>
      </c>
      <c r="I696" s="1">
        <v>4.8</v>
      </c>
    </row>
    <row r="697" spans="1:9" ht="15.75" thickTop="1" x14ac:dyDescent="0.25">
      <c r="A697" s="2">
        <v>695</v>
      </c>
      <c r="B697" s="5" t="s">
        <v>621</v>
      </c>
      <c r="C697" s="3" t="s">
        <v>693</v>
      </c>
      <c r="D697" s="7">
        <v>49</v>
      </c>
      <c r="E697" s="157">
        <v>43.394988990862757</v>
      </c>
      <c r="F697" s="154">
        <v>2577888</v>
      </c>
      <c r="G697" s="3" t="s">
        <v>1287</v>
      </c>
      <c r="H697" s="1" t="s">
        <v>1928</v>
      </c>
      <c r="I697" s="1">
        <v>5.9405199999999994</v>
      </c>
    </row>
    <row r="698" spans="1:9" ht="15.75" thickBot="1" x14ac:dyDescent="0.3">
      <c r="A698" s="3">
        <v>696</v>
      </c>
      <c r="B698" s="5" t="s">
        <v>2048</v>
      </c>
      <c r="C698" s="3" t="s">
        <v>693</v>
      </c>
      <c r="D698" s="7">
        <v>49</v>
      </c>
      <c r="E698" s="157">
        <v>43.10966016878875</v>
      </c>
      <c r="F698" s="154">
        <v>1970202</v>
      </c>
      <c r="G698" s="3" t="s">
        <v>2149</v>
      </c>
      <c r="H698" s="1" t="s">
        <v>2150</v>
      </c>
      <c r="I698" s="1">
        <v>4.5702099999999994</v>
      </c>
    </row>
    <row r="699" spans="1:9" ht="15.75" thickTop="1" x14ac:dyDescent="0.25">
      <c r="A699" s="2">
        <v>697</v>
      </c>
      <c r="B699" s="5" t="s">
        <v>622</v>
      </c>
      <c r="C699" s="3" t="s">
        <v>693</v>
      </c>
      <c r="D699" s="7">
        <v>49</v>
      </c>
      <c r="E699" s="157">
        <v>19.1193642641643</v>
      </c>
      <c r="F699" s="154">
        <v>1447420</v>
      </c>
      <c r="G699" s="3" t="s">
        <v>1288</v>
      </c>
      <c r="H699" s="1" t="s">
        <v>1929</v>
      </c>
      <c r="I699" s="1">
        <v>7.5704399999999996</v>
      </c>
    </row>
    <row r="700" spans="1:9" ht="15.75" thickBot="1" x14ac:dyDescent="0.3">
      <c r="A700" s="3">
        <v>698</v>
      </c>
      <c r="B700" s="5" t="s">
        <v>624</v>
      </c>
      <c r="C700" s="3" t="s">
        <v>693</v>
      </c>
      <c r="D700" s="7">
        <v>49</v>
      </c>
      <c r="E700" s="157">
        <v>48.99257617755309</v>
      </c>
      <c r="F700" s="154">
        <v>4054655</v>
      </c>
      <c r="G700" s="3" t="s">
        <v>1290</v>
      </c>
      <c r="H700" s="1" t="s">
        <v>1931</v>
      </c>
      <c r="I700" s="1">
        <v>8.2760599999999993</v>
      </c>
    </row>
    <row r="701" spans="1:9" ht="15.75" thickTop="1" x14ac:dyDescent="0.25">
      <c r="A701" s="2">
        <v>699</v>
      </c>
      <c r="B701" s="5" t="s">
        <v>625</v>
      </c>
      <c r="C701" s="3" t="s">
        <v>693</v>
      </c>
      <c r="D701" s="7">
        <v>49</v>
      </c>
      <c r="E701" s="157">
        <v>49.126188474225465</v>
      </c>
      <c r="F701" s="154">
        <v>7747308</v>
      </c>
      <c r="G701" s="3" t="s">
        <v>1291</v>
      </c>
      <c r="H701" s="1" t="s">
        <v>1932</v>
      </c>
      <c r="I701" s="1">
        <v>15.77022</v>
      </c>
    </row>
    <row r="702" spans="1:9" ht="15.75" thickBot="1" x14ac:dyDescent="0.3">
      <c r="A702" s="3">
        <v>700</v>
      </c>
      <c r="B702" s="5" t="s">
        <v>626</v>
      </c>
      <c r="C702" s="3" t="s">
        <v>693</v>
      </c>
      <c r="D702" s="7">
        <v>49</v>
      </c>
      <c r="E702" s="157">
        <v>48.975740323830529</v>
      </c>
      <c r="F702" s="154">
        <v>19598431</v>
      </c>
      <c r="G702" s="3" t="s">
        <v>2151</v>
      </c>
      <c r="H702" s="1" t="s">
        <v>1933</v>
      </c>
      <c r="I702" s="1">
        <v>40.01661</v>
      </c>
    </row>
    <row r="703" spans="1:9" ht="15.75" thickTop="1" x14ac:dyDescent="0.25">
      <c r="A703" s="2">
        <v>701</v>
      </c>
      <c r="B703" s="5" t="s">
        <v>627</v>
      </c>
      <c r="C703" s="3" t="s">
        <v>693</v>
      </c>
      <c r="D703" s="7">
        <v>49</v>
      </c>
      <c r="E703" s="157">
        <v>48.713983051789853</v>
      </c>
      <c r="F703" s="154">
        <v>21903200</v>
      </c>
      <c r="G703" s="3" t="s">
        <v>1292</v>
      </c>
      <c r="H703" s="1" t="s">
        <v>1934</v>
      </c>
      <c r="I703" s="1">
        <v>44.962859999999999</v>
      </c>
    </row>
    <row r="704" spans="1:9" ht="15.75" thickBot="1" x14ac:dyDescent="0.3">
      <c r="A704" s="3">
        <v>702</v>
      </c>
      <c r="B704" s="5" t="s">
        <v>628</v>
      </c>
      <c r="C704" s="3" t="s">
        <v>693</v>
      </c>
      <c r="D704" s="7">
        <v>49</v>
      </c>
      <c r="E704" s="157">
        <v>31.316785714285718</v>
      </c>
      <c r="F704" s="154">
        <v>2192175</v>
      </c>
      <c r="G704" s="3" t="s">
        <v>1293</v>
      </c>
      <c r="H704" s="1" t="s">
        <v>1935</v>
      </c>
      <c r="I704" s="1">
        <v>7</v>
      </c>
    </row>
    <row r="705" spans="1:9" ht="15.75" thickTop="1" x14ac:dyDescent="0.25">
      <c r="A705" s="2">
        <v>703</v>
      </c>
      <c r="B705" s="5" t="s">
        <v>629</v>
      </c>
      <c r="C705" s="3" t="s">
        <v>693</v>
      </c>
      <c r="D705" s="7">
        <v>49</v>
      </c>
      <c r="E705" s="157">
        <v>48.278378927176298</v>
      </c>
      <c r="F705" s="154">
        <v>7394331</v>
      </c>
      <c r="G705" s="3" t="s">
        <v>1294</v>
      </c>
      <c r="H705" s="1" t="s">
        <v>1936</v>
      </c>
      <c r="I705" s="1">
        <v>15.31603</v>
      </c>
    </row>
    <row r="706" spans="1:9" ht="15.75" thickBot="1" x14ac:dyDescent="0.3">
      <c r="A706" s="3">
        <v>704</v>
      </c>
      <c r="B706" s="5" t="s">
        <v>630</v>
      </c>
      <c r="C706" s="3" t="s">
        <v>693</v>
      </c>
      <c r="D706" s="7">
        <v>49</v>
      </c>
      <c r="E706" s="157">
        <v>48.99140598143692</v>
      </c>
      <c r="F706" s="154">
        <v>2850320</v>
      </c>
      <c r="G706" s="3" t="s">
        <v>1295</v>
      </c>
      <c r="H706" s="1" t="s">
        <v>1937</v>
      </c>
      <c r="I706" s="1">
        <v>5.8179999999999996</v>
      </c>
    </row>
    <row r="707" spans="1:9" ht="15.75" thickTop="1" x14ac:dyDescent="0.25">
      <c r="A707" s="2">
        <v>705</v>
      </c>
      <c r="B707" s="5" t="s">
        <v>631</v>
      </c>
      <c r="C707" s="3" t="s">
        <v>693</v>
      </c>
      <c r="D707" s="7">
        <v>49</v>
      </c>
      <c r="E707" s="157">
        <v>48.971657003997571</v>
      </c>
      <c r="F707" s="154">
        <v>5876496</v>
      </c>
      <c r="G707" s="3" t="s">
        <v>1296</v>
      </c>
      <c r="H707" s="1" t="s">
        <v>1938</v>
      </c>
      <c r="I707" s="1">
        <v>11.999789999999999</v>
      </c>
    </row>
    <row r="708" spans="1:9" ht="15.75" thickBot="1" x14ac:dyDescent="0.3">
      <c r="A708" s="3">
        <v>706</v>
      </c>
      <c r="B708" s="5" t="s">
        <v>632</v>
      </c>
      <c r="C708" s="3" t="s">
        <v>693</v>
      </c>
      <c r="D708" s="7">
        <v>49</v>
      </c>
      <c r="E708" s="157">
        <v>42.342511695469213</v>
      </c>
      <c r="F708" s="154">
        <v>1982180</v>
      </c>
      <c r="G708" s="3" t="s">
        <v>1297</v>
      </c>
      <c r="H708" s="1" t="s">
        <v>1939</v>
      </c>
      <c r="I708" s="1">
        <v>4.6812999999999994</v>
      </c>
    </row>
    <row r="709" spans="1:9" ht="15.75" thickTop="1" x14ac:dyDescent="0.25">
      <c r="A709" s="2">
        <v>707</v>
      </c>
      <c r="B709" s="5" t="s">
        <v>633</v>
      </c>
      <c r="C709" s="3" t="s">
        <v>693</v>
      </c>
      <c r="D709" s="7">
        <v>49</v>
      </c>
      <c r="E709" s="157">
        <v>46.129992693294362</v>
      </c>
      <c r="F709" s="154">
        <v>3459731</v>
      </c>
      <c r="G709" s="3" t="s">
        <v>1298</v>
      </c>
      <c r="H709" s="1" t="s">
        <v>1940</v>
      </c>
      <c r="I709" s="1">
        <v>7.4999599999999997</v>
      </c>
    </row>
    <row r="710" spans="1:9" ht="15.75" thickBot="1" x14ac:dyDescent="0.3">
      <c r="A710" s="3">
        <v>708</v>
      </c>
      <c r="B710" s="5" t="s">
        <v>635</v>
      </c>
      <c r="C710" s="3" t="s">
        <v>693</v>
      </c>
      <c r="D710" s="7">
        <v>49</v>
      </c>
      <c r="E710" s="157">
        <v>46.439116666666671</v>
      </c>
      <c r="F710" s="154">
        <v>5572694</v>
      </c>
      <c r="G710" s="3" t="s">
        <v>1300</v>
      </c>
      <c r="H710" s="1" t="s">
        <v>1942</v>
      </c>
      <c r="I710" s="1">
        <v>12</v>
      </c>
    </row>
    <row r="711" spans="1:9" ht="15.75" thickTop="1" x14ac:dyDescent="0.25">
      <c r="A711" s="2">
        <v>709</v>
      </c>
      <c r="B711" s="5" t="s">
        <v>636</v>
      </c>
      <c r="C711" s="3" t="s">
        <v>693</v>
      </c>
      <c r="D711" s="7">
        <v>49</v>
      </c>
      <c r="E711" s="157">
        <v>48.689266666666661</v>
      </c>
      <c r="F711" s="154">
        <v>7303390</v>
      </c>
      <c r="G711" s="3" t="s">
        <v>1301</v>
      </c>
      <c r="H711" s="1" t="s">
        <v>1943</v>
      </c>
      <c r="I711" s="1">
        <v>15</v>
      </c>
    </row>
    <row r="712" spans="1:9" ht="15.75" thickBot="1" x14ac:dyDescent="0.3">
      <c r="A712" s="3">
        <v>710</v>
      </c>
      <c r="B712" s="5" t="s">
        <v>637</v>
      </c>
      <c r="C712" s="3" t="s">
        <v>693</v>
      </c>
      <c r="D712" s="7">
        <v>49</v>
      </c>
      <c r="E712" s="157">
        <v>42.590081988259733</v>
      </c>
      <c r="F712" s="154">
        <v>13899861</v>
      </c>
      <c r="G712" s="3" t="s">
        <v>1302</v>
      </c>
      <c r="H712" s="1" t="s">
        <v>1944</v>
      </c>
      <c r="I712" s="1">
        <v>32.636379999999996</v>
      </c>
    </row>
    <row r="713" spans="1:9" ht="15.75" thickTop="1" x14ac:dyDescent="0.25">
      <c r="A713" s="2">
        <v>711</v>
      </c>
      <c r="B713" s="5" t="s">
        <v>638</v>
      </c>
      <c r="C713" s="3" t="s">
        <v>693</v>
      </c>
      <c r="D713" s="7">
        <v>49</v>
      </c>
      <c r="E713" s="157">
        <v>38.944062500000001</v>
      </c>
      <c r="F713" s="154">
        <v>3115525</v>
      </c>
      <c r="G713" s="3" t="s">
        <v>4332</v>
      </c>
      <c r="H713" s="1" t="s">
        <v>1945</v>
      </c>
      <c r="I713" s="1">
        <v>8</v>
      </c>
    </row>
    <row r="714" spans="1:9" ht="15.75" thickBot="1" x14ac:dyDescent="0.3">
      <c r="A714" s="3">
        <v>712</v>
      </c>
      <c r="B714" s="5" t="s">
        <v>639</v>
      </c>
      <c r="C714" s="3" t="s">
        <v>693</v>
      </c>
      <c r="D714" s="7">
        <v>49</v>
      </c>
      <c r="E714" s="157">
        <v>48.96802443110569</v>
      </c>
      <c r="F714" s="154">
        <v>11203409</v>
      </c>
      <c r="G714" s="3" t="s">
        <v>1303</v>
      </c>
      <c r="H714" s="1" t="s">
        <v>1946</v>
      </c>
      <c r="I714" s="1">
        <v>22.87903</v>
      </c>
    </row>
    <row r="715" spans="1:9" ht="15.75" thickTop="1" x14ac:dyDescent="0.25">
      <c r="A715" s="2">
        <v>713</v>
      </c>
      <c r="B715" s="5" t="s">
        <v>640</v>
      </c>
      <c r="C715" s="3" t="s">
        <v>693</v>
      </c>
      <c r="D715" s="7">
        <v>49</v>
      </c>
      <c r="E715" s="157">
        <v>47.59431219645667</v>
      </c>
      <c r="F715" s="154">
        <v>5566250</v>
      </c>
      <c r="G715" s="3" t="s">
        <v>1304</v>
      </c>
      <c r="H715" s="1" t="s">
        <v>1947</v>
      </c>
      <c r="I715" s="1">
        <v>11.6952</v>
      </c>
    </row>
    <row r="716" spans="1:9" ht="15.75" thickBot="1" x14ac:dyDescent="0.3">
      <c r="A716" s="3">
        <v>714</v>
      </c>
      <c r="B716" s="5" t="s">
        <v>641</v>
      </c>
      <c r="C716" s="3" t="s">
        <v>693</v>
      </c>
      <c r="D716" s="7">
        <v>49</v>
      </c>
      <c r="E716" s="157">
        <v>48.933333333333337</v>
      </c>
      <c r="F716" s="154">
        <v>5872000</v>
      </c>
      <c r="G716" s="3" t="s">
        <v>1305</v>
      </c>
      <c r="H716" s="1" t="s">
        <v>1948</v>
      </c>
      <c r="I716" s="1">
        <v>12</v>
      </c>
    </row>
    <row r="717" spans="1:9" ht="15.75" thickTop="1" x14ac:dyDescent="0.25">
      <c r="A717" s="2">
        <v>715</v>
      </c>
      <c r="B717" s="5" t="s">
        <v>642</v>
      </c>
      <c r="C717" s="3" t="s">
        <v>693</v>
      </c>
      <c r="D717" s="7">
        <v>49</v>
      </c>
      <c r="E717" s="157">
        <v>48.47227382085152</v>
      </c>
      <c r="F717" s="154">
        <v>214107220</v>
      </c>
      <c r="G717" s="3" t="s">
        <v>4078</v>
      </c>
      <c r="H717" s="1" t="s">
        <v>1949</v>
      </c>
      <c r="I717" s="1">
        <v>441.71069999999997</v>
      </c>
    </row>
    <row r="718" spans="1:9" ht="15.75" thickBot="1" x14ac:dyDescent="0.3">
      <c r="A718" s="3">
        <v>716</v>
      </c>
      <c r="B718" s="5" t="s">
        <v>352</v>
      </c>
      <c r="C718" s="3" t="s">
        <v>693</v>
      </c>
      <c r="D718" s="7">
        <v>49</v>
      </c>
      <c r="E718" s="157">
        <v>48.93090909090909</v>
      </c>
      <c r="F718" s="154">
        <v>5382400</v>
      </c>
      <c r="G718" s="3" t="s">
        <v>1042</v>
      </c>
      <c r="H718" s="1" t="s">
        <v>1668</v>
      </c>
      <c r="I718" s="1">
        <v>11</v>
      </c>
    </row>
    <row r="719" spans="1:9" ht="15.75" thickTop="1" x14ac:dyDescent="0.25">
      <c r="A719" s="2">
        <v>717</v>
      </c>
      <c r="B719" s="5" t="s">
        <v>643</v>
      </c>
      <c r="C719" s="3" t="s">
        <v>693</v>
      </c>
      <c r="D719" s="7">
        <v>0</v>
      </c>
      <c r="E719" s="157" t="e">
        <v>#VALUE!</v>
      </c>
      <c r="F719" s="154" t="s">
        <v>4501</v>
      </c>
      <c r="G719" s="3" t="s">
        <v>1306</v>
      </c>
      <c r="H719" s="1" t="s">
        <v>1950</v>
      </c>
      <c r="I719" s="1">
        <v>3</v>
      </c>
    </row>
    <row r="720" spans="1:9" ht="15.75" thickBot="1" x14ac:dyDescent="0.3">
      <c r="A720" s="3">
        <v>718</v>
      </c>
      <c r="B720" s="5" t="s">
        <v>644</v>
      </c>
      <c r="C720" s="3" t="s">
        <v>693</v>
      </c>
      <c r="D720" s="7">
        <v>49</v>
      </c>
      <c r="E720" s="157">
        <v>49.752415817140793</v>
      </c>
      <c r="F720" s="154">
        <v>17613400</v>
      </c>
      <c r="G720" s="3" t="s">
        <v>1307</v>
      </c>
      <c r="H720" s="1" t="s">
        <v>1951</v>
      </c>
      <c r="I720" s="1">
        <v>35.402099999999997</v>
      </c>
    </row>
    <row r="721" spans="1:9" ht="15.75" thickTop="1" x14ac:dyDescent="0.25">
      <c r="A721" s="2">
        <v>719</v>
      </c>
      <c r="B721" s="5" t="s">
        <v>645</v>
      </c>
      <c r="C721" s="3" t="s">
        <v>693</v>
      </c>
      <c r="D721" s="7">
        <v>49</v>
      </c>
      <c r="E721" s="157">
        <v>46.907278749999996</v>
      </c>
      <c r="F721" s="154">
        <v>75051646</v>
      </c>
      <c r="G721" s="3" t="s">
        <v>2152</v>
      </c>
      <c r="H721" s="1" t="s">
        <v>1952</v>
      </c>
      <c r="I721" s="1">
        <v>160</v>
      </c>
    </row>
    <row r="722" spans="1:9" ht="15.75" thickBot="1" x14ac:dyDescent="0.3">
      <c r="A722" s="3">
        <v>720</v>
      </c>
      <c r="B722" s="5" t="s">
        <v>646</v>
      </c>
      <c r="C722" s="3" t="s">
        <v>693</v>
      </c>
      <c r="D722" s="7">
        <v>49</v>
      </c>
      <c r="E722" s="157">
        <v>48.180287436507093</v>
      </c>
      <c r="F722" s="154">
        <v>7061857</v>
      </c>
      <c r="G722" s="3" t="s">
        <v>1308</v>
      </c>
      <c r="H722" s="1" t="s">
        <v>1953</v>
      </c>
      <c r="I722" s="1">
        <v>14.65715</v>
      </c>
    </row>
    <row r="723" spans="1:9" ht="15.75" thickTop="1" x14ac:dyDescent="0.25">
      <c r="A723" s="2">
        <v>721</v>
      </c>
      <c r="B723" s="5" t="s">
        <v>648</v>
      </c>
      <c r="C723" s="3" t="s">
        <v>693</v>
      </c>
      <c r="D723" s="7">
        <v>49</v>
      </c>
      <c r="E723" s="157">
        <v>19.244766728261016</v>
      </c>
      <c r="F723" s="154">
        <v>1141461</v>
      </c>
      <c r="G723" s="3" t="s">
        <v>1310</v>
      </c>
      <c r="H723" s="1" t="s">
        <v>1955</v>
      </c>
      <c r="I723" s="1">
        <v>5.9312800000000001</v>
      </c>
    </row>
    <row r="724" spans="1:9" ht="15.75" thickBot="1" x14ac:dyDescent="0.3">
      <c r="A724" s="3">
        <v>722</v>
      </c>
      <c r="B724" s="5" t="s">
        <v>649</v>
      </c>
      <c r="C724" s="3" t="s">
        <v>693</v>
      </c>
      <c r="D724" s="7">
        <v>49</v>
      </c>
      <c r="E724" s="157">
        <v>49.618270037367495</v>
      </c>
      <c r="F724" s="154">
        <v>1041031</v>
      </c>
      <c r="G724" s="3" t="s">
        <v>1311</v>
      </c>
      <c r="H724" s="1" t="s">
        <v>1956</v>
      </c>
      <c r="I724" s="1">
        <v>2.0980799999999999</v>
      </c>
    </row>
    <row r="725" spans="1:9" ht="15.75" thickTop="1" x14ac:dyDescent="0.25">
      <c r="A725" s="2">
        <v>723</v>
      </c>
      <c r="B725" s="5" t="s">
        <v>650</v>
      </c>
      <c r="C725" s="3" t="s">
        <v>693</v>
      </c>
      <c r="D725" s="7">
        <v>48.999899999999997</v>
      </c>
      <c r="E725" s="157">
        <v>43.069841101454109</v>
      </c>
      <c r="F725" s="154">
        <v>568397</v>
      </c>
      <c r="G725" s="3" t="s">
        <v>1312</v>
      </c>
      <c r="H725" s="1" t="s">
        <v>1957</v>
      </c>
      <c r="I725" s="1">
        <v>1.3197099999999999</v>
      </c>
    </row>
    <row r="726" spans="1:9" ht="15.75" thickBot="1" x14ac:dyDescent="0.3">
      <c r="A726" s="3">
        <v>724</v>
      </c>
      <c r="B726" s="5" t="s">
        <v>651</v>
      </c>
      <c r="C726" s="3" t="s">
        <v>693</v>
      </c>
      <c r="D726" s="7">
        <v>49</v>
      </c>
      <c r="E726" s="157">
        <v>46.22762645914397</v>
      </c>
      <c r="F726" s="154">
        <v>475220</v>
      </c>
      <c r="G726" s="3" t="s">
        <v>1313</v>
      </c>
      <c r="H726" s="1" t="s">
        <v>1958</v>
      </c>
      <c r="I726" s="1">
        <v>1.028</v>
      </c>
    </row>
    <row r="727" spans="1:9" ht="15.75" thickTop="1" x14ac:dyDescent="0.25">
      <c r="A727" s="2">
        <v>725</v>
      </c>
      <c r="B727" s="5" t="s">
        <v>652</v>
      </c>
      <c r="C727" s="3" t="s">
        <v>693</v>
      </c>
      <c r="D727" s="7">
        <v>49</v>
      </c>
      <c r="E727" s="157">
        <v>48.711111111111116</v>
      </c>
      <c r="F727" s="154">
        <v>876800</v>
      </c>
      <c r="G727" s="3" t="s">
        <v>1314</v>
      </c>
      <c r="H727" s="1" t="s">
        <v>1959</v>
      </c>
      <c r="I727" s="1">
        <v>1.7999999999999998</v>
      </c>
    </row>
    <row r="728" spans="1:9" ht="15.75" thickBot="1" x14ac:dyDescent="0.3">
      <c r="A728" s="3">
        <v>726</v>
      </c>
      <c r="B728" s="5" t="s">
        <v>653</v>
      </c>
      <c r="C728" s="3" t="s">
        <v>693</v>
      </c>
      <c r="D728" s="7">
        <v>49</v>
      </c>
      <c r="E728" s="157">
        <v>42.945101292678387</v>
      </c>
      <c r="F728" s="154">
        <v>5378277</v>
      </c>
      <c r="G728" s="3" t="s">
        <v>1315</v>
      </c>
      <c r="H728" s="1" t="s">
        <v>1960</v>
      </c>
      <c r="I728" s="1">
        <v>12.52361</v>
      </c>
    </row>
    <row r="729" spans="1:9" ht="15.75" thickTop="1" x14ac:dyDescent="0.25">
      <c r="A729" s="2">
        <v>727</v>
      </c>
      <c r="B729" s="5" t="s">
        <v>655</v>
      </c>
      <c r="C729" s="3" t="s">
        <v>693</v>
      </c>
      <c r="D729" s="7">
        <v>49</v>
      </c>
      <c r="E729" s="157">
        <v>49.305231844946022</v>
      </c>
      <c r="F729" s="154">
        <v>3858588</v>
      </c>
      <c r="G729" s="3" t="s">
        <v>1317</v>
      </c>
      <c r="H729" s="1" t="s">
        <v>1962</v>
      </c>
      <c r="I729" s="1">
        <v>7.82592</v>
      </c>
    </row>
    <row r="730" spans="1:9" ht="15.75" thickBot="1" x14ac:dyDescent="0.3">
      <c r="A730" s="3">
        <v>728</v>
      </c>
      <c r="B730" s="5" t="s">
        <v>656</v>
      </c>
      <c r="C730" s="3" t="s">
        <v>693</v>
      </c>
      <c r="D730" s="7">
        <v>49</v>
      </c>
      <c r="E730" s="157">
        <v>47.41232520548381</v>
      </c>
      <c r="F730" s="154">
        <v>19966084</v>
      </c>
      <c r="G730" s="3" t="s">
        <v>1318</v>
      </c>
      <c r="H730" s="1" t="s">
        <v>1963</v>
      </c>
      <c r="I730" s="1">
        <v>42.11159</v>
      </c>
    </row>
    <row r="731" spans="1:9" ht="15.75" thickTop="1" x14ac:dyDescent="0.25">
      <c r="A731" s="2">
        <v>729</v>
      </c>
      <c r="B731" s="5" t="s">
        <v>657</v>
      </c>
      <c r="C731" s="3" t="s">
        <v>693</v>
      </c>
      <c r="D731" s="7">
        <v>49</v>
      </c>
      <c r="E731" s="157">
        <v>31.597671999999999</v>
      </c>
      <c r="F731" s="154">
        <v>7899418</v>
      </c>
      <c r="G731" s="3" t="s">
        <v>1319</v>
      </c>
      <c r="H731" s="1" t="s">
        <v>1964</v>
      </c>
      <c r="I731" s="1">
        <v>25</v>
      </c>
    </row>
    <row r="732" spans="1:9" ht="15.75" thickBot="1" x14ac:dyDescent="0.3">
      <c r="A732" s="3">
        <v>730</v>
      </c>
      <c r="B732" s="5" t="s">
        <v>468</v>
      </c>
      <c r="C732" s="3" t="s">
        <v>693</v>
      </c>
      <c r="D732" s="7">
        <v>0</v>
      </c>
      <c r="E732" s="157" t="e">
        <v>#VALUE!</v>
      </c>
      <c r="F732" s="154" t="s">
        <v>4501</v>
      </c>
      <c r="G732" s="3" t="s">
        <v>1145</v>
      </c>
      <c r="H732" s="1" t="s">
        <v>1779</v>
      </c>
      <c r="I732" s="1">
        <v>41.839999999999996</v>
      </c>
    </row>
    <row r="733" spans="1:9" ht="15.75" thickTop="1" x14ac:dyDescent="0.25">
      <c r="A733" s="2">
        <v>731</v>
      </c>
      <c r="B733" s="5" t="s">
        <v>658</v>
      </c>
      <c r="C733" s="3" t="s">
        <v>693</v>
      </c>
      <c r="D733" s="7">
        <v>49</v>
      </c>
      <c r="E733" s="157">
        <v>48.410173964284795</v>
      </c>
      <c r="F733" s="154">
        <v>755799</v>
      </c>
      <c r="G733" s="3" t="s">
        <v>1320</v>
      </c>
      <c r="H733" s="1" t="s">
        <v>1965</v>
      </c>
      <c r="I733" s="1">
        <v>1.56124</v>
      </c>
    </row>
    <row r="734" spans="1:9" ht="15.75" thickBot="1" x14ac:dyDescent="0.3">
      <c r="A734" s="3">
        <v>732</v>
      </c>
      <c r="B734" s="5" t="s">
        <v>659</v>
      </c>
      <c r="C734" s="3" t="s">
        <v>693</v>
      </c>
      <c r="D734" s="7">
        <v>49</v>
      </c>
      <c r="E734" s="157">
        <v>47.739940175722829</v>
      </c>
      <c r="F734" s="154">
        <v>16295217</v>
      </c>
      <c r="G734" s="3" t="s">
        <v>1321</v>
      </c>
      <c r="H734" s="1" t="s">
        <v>1966</v>
      </c>
      <c r="I734" s="1">
        <v>34.133299999999998</v>
      </c>
    </row>
    <row r="735" spans="1:9" ht="15.75" thickTop="1" x14ac:dyDescent="0.25">
      <c r="A735" s="2">
        <v>733</v>
      </c>
      <c r="B735" s="5" t="s">
        <v>4745</v>
      </c>
      <c r="C735" s="3" t="s">
        <v>693</v>
      </c>
      <c r="D735" s="7">
        <v>0</v>
      </c>
      <c r="E735" s="157" t="e">
        <v>#VALUE!</v>
      </c>
      <c r="F735" s="154" t="s">
        <v>4501</v>
      </c>
      <c r="G735" s="3" t="s">
        <v>4746</v>
      </c>
      <c r="H735" s="1" t="s">
        <v>4747</v>
      </c>
      <c r="I735" s="1">
        <v>8.7999999999999989</v>
      </c>
    </row>
    <row r="736" spans="1:9" ht="15.75" thickBot="1" x14ac:dyDescent="0.3">
      <c r="A736" s="3">
        <v>734</v>
      </c>
      <c r="B736" s="5" t="s">
        <v>660</v>
      </c>
      <c r="C736" s="3" t="s">
        <v>693</v>
      </c>
      <c r="D736" s="7">
        <v>49</v>
      </c>
      <c r="E736" s="157">
        <v>48.080346016289518</v>
      </c>
      <c r="F736" s="154">
        <v>9375504</v>
      </c>
      <c r="G736" s="3" t="s">
        <v>1322</v>
      </c>
      <c r="H736" s="1" t="s">
        <v>1967</v>
      </c>
      <c r="I736" s="1">
        <v>19.499659999999999</v>
      </c>
    </row>
    <row r="737" spans="1:9" ht="15.75" thickTop="1" x14ac:dyDescent="0.25">
      <c r="A737" s="2">
        <v>735</v>
      </c>
      <c r="B737" s="5" t="s">
        <v>661</v>
      </c>
      <c r="C737" s="3" t="s">
        <v>693</v>
      </c>
      <c r="D737" s="7">
        <v>49</v>
      </c>
      <c r="E737" s="157">
        <v>47.955074817886015</v>
      </c>
      <c r="F737" s="154">
        <v>55679966</v>
      </c>
      <c r="G737" s="3" t="s">
        <v>1323</v>
      </c>
      <c r="H737" s="1" t="s">
        <v>1968</v>
      </c>
      <c r="I737" s="1">
        <v>116.1086</v>
      </c>
    </row>
    <row r="738" spans="1:9" ht="15.75" thickBot="1" x14ac:dyDescent="0.3">
      <c r="A738" s="3">
        <v>736</v>
      </c>
      <c r="B738" s="5" t="s">
        <v>662</v>
      </c>
      <c r="C738" s="3" t="s">
        <v>693</v>
      </c>
      <c r="D738" s="7">
        <v>49</v>
      </c>
      <c r="E738" s="157">
        <v>35.172151045178687</v>
      </c>
      <c r="F738" s="154">
        <v>6780839</v>
      </c>
      <c r="G738" s="3" t="s">
        <v>1324</v>
      </c>
      <c r="H738" s="1" t="s">
        <v>1969</v>
      </c>
      <c r="I738" s="1">
        <v>19.279</v>
      </c>
    </row>
    <row r="739" spans="1:9" ht="15.75" thickTop="1" x14ac:dyDescent="0.25">
      <c r="A739" s="2">
        <v>737</v>
      </c>
      <c r="B739" s="5" t="s">
        <v>663</v>
      </c>
      <c r="C739" s="3" t="s">
        <v>693</v>
      </c>
      <c r="D739" s="7">
        <v>49</v>
      </c>
      <c r="E739" s="157">
        <v>42.870370370370381</v>
      </c>
      <c r="F739" s="154">
        <v>463000</v>
      </c>
      <c r="G739" s="3" t="s">
        <v>1325</v>
      </c>
      <c r="H739" s="1" t="s">
        <v>1970</v>
      </c>
      <c r="I739" s="1">
        <v>1.0799999999999998</v>
      </c>
    </row>
    <row r="740" spans="1:9" ht="15.75" thickBot="1" x14ac:dyDescent="0.3">
      <c r="A740" s="3">
        <v>738</v>
      </c>
      <c r="B740" s="5" t="s">
        <v>664</v>
      </c>
      <c r="C740" s="3" t="s">
        <v>693</v>
      </c>
      <c r="D740" s="7">
        <v>49</v>
      </c>
      <c r="E740" s="157">
        <v>47.009909999999998</v>
      </c>
      <c r="F740" s="154">
        <v>9401982</v>
      </c>
      <c r="G740" s="3" t="s">
        <v>1326</v>
      </c>
      <c r="H740" s="1" t="s">
        <v>1971</v>
      </c>
      <c r="I740" s="1">
        <v>20</v>
      </c>
    </row>
    <row r="741" spans="1:9" ht="15.75" thickTop="1" x14ac:dyDescent="0.25">
      <c r="A741" s="2">
        <v>739</v>
      </c>
      <c r="B741" s="5" t="s">
        <v>666</v>
      </c>
      <c r="C741" s="3" t="s">
        <v>693</v>
      </c>
      <c r="D741" s="7">
        <v>49</v>
      </c>
      <c r="E741" s="157">
        <v>48.144444444444446</v>
      </c>
      <c r="F741" s="154">
        <v>4333000</v>
      </c>
      <c r="G741" s="3" t="s">
        <v>1328</v>
      </c>
      <c r="H741" s="1" t="s">
        <v>1973</v>
      </c>
      <c r="I741" s="1">
        <v>9</v>
      </c>
    </row>
    <row r="742" spans="1:9" ht="15.75" thickBot="1" x14ac:dyDescent="0.3">
      <c r="A742" s="3">
        <v>740</v>
      </c>
      <c r="B742" s="5" t="s">
        <v>665</v>
      </c>
      <c r="C742" s="3" t="s">
        <v>693</v>
      </c>
      <c r="D742" s="7">
        <v>49</v>
      </c>
      <c r="E742" s="157">
        <v>41.047479452054795</v>
      </c>
      <c r="F742" s="154">
        <v>4494699</v>
      </c>
      <c r="G742" s="3" t="s">
        <v>1327</v>
      </c>
      <c r="H742" s="1" t="s">
        <v>1972</v>
      </c>
      <c r="I742" s="1">
        <v>10.95</v>
      </c>
    </row>
    <row r="743" spans="1:9" ht="15.75" thickTop="1" x14ac:dyDescent="0.25">
      <c r="A743" s="2">
        <v>741</v>
      </c>
      <c r="B743" s="5" t="s">
        <v>667</v>
      </c>
      <c r="C743" s="3" t="s">
        <v>693</v>
      </c>
      <c r="D743" s="7">
        <v>49</v>
      </c>
      <c r="E743" s="157">
        <v>35.792242722552189</v>
      </c>
      <c r="F743" s="154">
        <v>3758028</v>
      </c>
      <c r="G743" s="3" t="s">
        <v>1329</v>
      </c>
      <c r="H743" s="1" t="s">
        <v>4263</v>
      </c>
      <c r="I743" s="1">
        <v>10.499559999999999</v>
      </c>
    </row>
    <row r="744" spans="1:9" ht="15.75" thickBot="1" x14ac:dyDescent="0.3">
      <c r="A744" s="3">
        <v>742</v>
      </c>
      <c r="B744" s="5" t="s">
        <v>2046</v>
      </c>
      <c r="C744" s="3" t="s">
        <v>693</v>
      </c>
      <c r="D744" s="7">
        <v>49</v>
      </c>
      <c r="E744" s="157">
        <v>49</v>
      </c>
      <c r="F744" s="154">
        <v>7350000</v>
      </c>
      <c r="G744" s="3" t="s">
        <v>2145</v>
      </c>
      <c r="H744" s="1" t="s">
        <v>2146</v>
      </c>
      <c r="I744" s="1">
        <v>15</v>
      </c>
    </row>
    <row r="745" spans="1:9" ht="15.75" thickTop="1" x14ac:dyDescent="0.25">
      <c r="A745" s="2">
        <v>743</v>
      </c>
      <c r="B745" s="5" t="s">
        <v>669</v>
      </c>
      <c r="C745" s="3" t="s">
        <v>693</v>
      </c>
      <c r="D745" s="7">
        <v>49</v>
      </c>
      <c r="E745" s="157">
        <v>45.088512848061605</v>
      </c>
      <c r="F745" s="154">
        <v>3776952</v>
      </c>
      <c r="G745" s="3" t="s">
        <v>1331</v>
      </c>
      <c r="H745" s="1" t="s">
        <v>4264</v>
      </c>
      <c r="I745" s="1">
        <v>8.3767499999999995</v>
      </c>
    </row>
    <row r="746" spans="1:9" ht="15.75" thickBot="1" x14ac:dyDescent="0.3">
      <c r="A746" s="3">
        <v>744</v>
      </c>
      <c r="B746" s="5" t="s">
        <v>670</v>
      </c>
      <c r="C746" s="3" t="s">
        <v>693</v>
      </c>
      <c r="D746" s="7">
        <v>49</v>
      </c>
      <c r="E746" s="157">
        <v>20.514115104302167</v>
      </c>
      <c r="F746" s="154">
        <v>26889061</v>
      </c>
      <c r="G746" s="3" t="s">
        <v>1332</v>
      </c>
      <c r="H746" s="1" t="s">
        <v>4265</v>
      </c>
      <c r="I746" s="1">
        <v>131.07589999999999</v>
      </c>
    </row>
    <row r="747" spans="1:9" ht="15.75" thickTop="1" x14ac:dyDescent="0.25">
      <c r="A747" s="2">
        <v>745</v>
      </c>
      <c r="B747" s="5" t="s">
        <v>671</v>
      </c>
      <c r="C747" s="3" t="s">
        <v>693</v>
      </c>
      <c r="D747" s="7">
        <v>49</v>
      </c>
      <c r="E747" s="157">
        <v>34.551721470604804</v>
      </c>
      <c r="F747" s="154">
        <v>4109447</v>
      </c>
      <c r="G747" s="3" t="s">
        <v>1333</v>
      </c>
      <c r="H747" s="1" t="s">
        <v>1975</v>
      </c>
      <c r="I747" s="1">
        <v>11.893609999999999</v>
      </c>
    </row>
    <row r="748" spans="1:9" ht="15.75" thickBot="1" x14ac:dyDescent="0.3">
      <c r="A748" s="3">
        <v>746</v>
      </c>
      <c r="B748" s="5" t="s">
        <v>672</v>
      </c>
      <c r="C748" s="3" t="s">
        <v>693</v>
      </c>
      <c r="D748" s="7">
        <v>49</v>
      </c>
      <c r="E748" s="157">
        <v>45.055790484014111</v>
      </c>
      <c r="F748" s="154">
        <v>6351285</v>
      </c>
      <c r="G748" s="3" t="s">
        <v>1334</v>
      </c>
      <c r="H748" s="1" t="s">
        <v>1976</v>
      </c>
      <c r="I748" s="1">
        <v>14.096489999999999</v>
      </c>
    </row>
    <row r="749" spans="1:9" ht="15.75" thickTop="1" x14ac:dyDescent="0.25">
      <c r="A749" s="2">
        <v>747</v>
      </c>
      <c r="B749" s="5" t="s">
        <v>673</v>
      </c>
      <c r="C749" s="3" t="s">
        <v>693</v>
      </c>
      <c r="D749" s="7">
        <v>49</v>
      </c>
      <c r="E749" s="157">
        <v>36.692263873494745</v>
      </c>
      <c r="F749" s="154">
        <v>1661844</v>
      </c>
      <c r="G749" s="3" t="s">
        <v>1335</v>
      </c>
      <c r="H749" s="1" t="s">
        <v>1977</v>
      </c>
      <c r="I749" s="1">
        <v>4.5291399999999999</v>
      </c>
    </row>
    <row r="750" spans="1:9" ht="15.75" thickBot="1" x14ac:dyDescent="0.3">
      <c r="A750" s="3">
        <v>748</v>
      </c>
      <c r="B750" s="5" t="s">
        <v>674</v>
      </c>
      <c r="C750" s="3" t="s">
        <v>693</v>
      </c>
      <c r="D750" s="7">
        <v>49</v>
      </c>
      <c r="E750" s="157">
        <v>48.798000000000002</v>
      </c>
      <c r="F750" s="154">
        <v>2439900</v>
      </c>
      <c r="G750" s="3" t="s">
        <v>1336</v>
      </c>
      <c r="H750" s="1" t="s">
        <v>1978</v>
      </c>
      <c r="I750" s="1">
        <v>5</v>
      </c>
    </row>
    <row r="751" spans="1:9" ht="15.75" thickTop="1" x14ac:dyDescent="0.25">
      <c r="A751" s="2">
        <v>749</v>
      </c>
      <c r="B751" s="5" t="s">
        <v>2051</v>
      </c>
      <c r="C751" s="3" t="s">
        <v>693</v>
      </c>
      <c r="D751" s="7">
        <v>49</v>
      </c>
      <c r="E751" s="157">
        <v>48.986754385964915</v>
      </c>
      <c r="F751" s="154">
        <v>5584490</v>
      </c>
      <c r="G751" s="3" t="s">
        <v>2156</v>
      </c>
      <c r="H751" s="1" t="s">
        <v>2157</v>
      </c>
      <c r="I751" s="1">
        <v>11.4</v>
      </c>
    </row>
    <row r="752" spans="1:9" ht="15.75" thickBot="1" x14ac:dyDescent="0.3">
      <c r="A752" s="3">
        <v>750</v>
      </c>
      <c r="B752" s="5" t="s">
        <v>675</v>
      </c>
      <c r="C752" s="3" t="s">
        <v>693</v>
      </c>
      <c r="D752" s="7">
        <v>49</v>
      </c>
      <c r="E752" s="157">
        <v>48.083415184614992</v>
      </c>
      <c r="F752" s="154">
        <v>2433016</v>
      </c>
      <c r="G752" s="3" t="s">
        <v>1337</v>
      </c>
      <c r="H752" s="1" t="s">
        <v>1979</v>
      </c>
      <c r="I752" s="1">
        <v>5.05999</v>
      </c>
    </row>
    <row r="753" spans="1:9" ht="15.75" thickTop="1" x14ac:dyDescent="0.25">
      <c r="A753" s="2">
        <v>751</v>
      </c>
      <c r="B753" s="5" t="s">
        <v>676</v>
      </c>
      <c r="C753" s="3" t="s">
        <v>693</v>
      </c>
      <c r="D753" s="7">
        <v>49</v>
      </c>
      <c r="E753" s="157">
        <v>26.47315</v>
      </c>
      <c r="F753" s="154">
        <v>529463</v>
      </c>
      <c r="G753" s="3" t="s">
        <v>1338</v>
      </c>
      <c r="H753" s="1" t="s">
        <v>1980</v>
      </c>
      <c r="I753" s="1">
        <v>2</v>
      </c>
    </row>
    <row r="754" spans="1:9" ht="15.75" thickBot="1" x14ac:dyDescent="0.3">
      <c r="A754" s="3">
        <v>752</v>
      </c>
      <c r="B754" s="5" t="s">
        <v>677</v>
      </c>
      <c r="C754" s="3" t="s">
        <v>693</v>
      </c>
      <c r="D754" s="7">
        <v>49</v>
      </c>
      <c r="E754" s="157">
        <v>48.79867614663285</v>
      </c>
      <c r="F754" s="154">
        <v>15225104</v>
      </c>
      <c r="G754" s="3" t="s">
        <v>1339</v>
      </c>
      <c r="H754" s="1" t="s">
        <v>1981</v>
      </c>
      <c r="I754" s="1">
        <v>31.199829999999999</v>
      </c>
    </row>
    <row r="755" spans="1:9" ht="15.75" thickTop="1" x14ac:dyDescent="0.25">
      <c r="A755" s="2">
        <v>753</v>
      </c>
      <c r="B755" s="5" t="s">
        <v>713</v>
      </c>
      <c r="C755" s="3" t="s">
        <v>693</v>
      </c>
      <c r="D755" s="7">
        <v>49</v>
      </c>
      <c r="E755" s="157">
        <v>48.853000000000002</v>
      </c>
      <c r="F755" s="154">
        <v>4885300</v>
      </c>
      <c r="G755" s="3" t="s">
        <v>1041</v>
      </c>
      <c r="H755" s="1" t="s">
        <v>1667</v>
      </c>
      <c r="I755" s="1">
        <v>10</v>
      </c>
    </row>
    <row r="756" spans="1:9" ht="15.75" thickBot="1" x14ac:dyDescent="0.3">
      <c r="A756" s="3">
        <v>754</v>
      </c>
      <c r="B756" s="5" t="s">
        <v>678</v>
      </c>
      <c r="C756" s="3" t="s">
        <v>693</v>
      </c>
      <c r="D756" s="7">
        <v>49</v>
      </c>
      <c r="E756" s="157">
        <v>48.995109903679932</v>
      </c>
      <c r="F756" s="154">
        <v>1983812</v>
      </c>
      <c r="G756" s="3" t="s">
        <v>1340</v>
      </c>
      <c r="H756" s="1" t="s">
        <v>1982</v>
      </c>
      <c r="I756" s="1">
        <v>4.0489999999999995</v>
      </c>
    </row>
    <row r="757" spans="1:9" ht="15.75" thickTop="1" x14ac:dyDescent="0.25">
      <c r="A757" s="2">
        <v>755</v>
      </c>
      <c r="B757" s="5" t="s">
        <v>679</v>
      </c>
      <c r="C757" s="3" t="s">
        <v>693</v>
      </c>
      <c r="D757" s="7">
        <v>49</v>
      </c>
      <c r="E757" s="157">
        <v>22.603999999999999</v>
      </c>
      <c r="F757" s="154">
        <v>565100</v>
      </c>
      <c r="G757" s="3" t="s">
        <v>1341</v>
      </c>
      <c r="H757" s="1" t="s">
        <v>1983</v>
      </c>
      <c r="I757" s="1">
        <v>2.5</v>
      </c>
    </row>
    <row r="758" spans="1:9" ht="15.75" thickBot="1" x14ac:dyDescent="0.3">
      <c r="A758" s="3">
        <v>756</v>
      </c>
      <c r="B758" s="5" t="s">
        <v>680</v>
      </c>
      <c r="C758" s="3" t="s">
        <v>693</v>
      </c>
      <c r="D758" s="7">
        <v>49</v>
      </c>
      <c r="E758" s="157">
        <v>46.641351888667991</v>
      </c>
      <c r="F758" s="154">
        <v>23460600</v>
      </c>
      <c r="G758" s="3" t="s">
        <v>1342</v>
      </c>
      <c r="H758" s="1" t="s">
        <v>1984</v>
      </c>
      <c r="I758" s="1">
        <v>50.3</v>
      </c>
    </row>
    <row r="759" spans="1:9" ht="15.75" thickTop="1" x14ac:dyDescent="0.25">
      <c r="A759" s="2">
        <v>757</v>
      </c>
      <c r="B759" s="5" t="s">
        <v>4492</v>
      </c>
      <c r="C759" s="3" t="s">
        <v>693</v>
      </c>
      <c r="D759" s="7">
        <v>49</v>
      </c>
      <c r="E759" s="157">
        <v>48.98840579710145</v>
      </c>
      <c r="F759" s="154">
        <v>8450500</v>
      </c>
      <c r="G759" s="3" t="s">
        <v>4493</v>
      </c>
      <c r="H759" s="1" t="s">
        <v>4494</v>
      </c>
      <c r="I759" s="1">
        <v>17.25</v>
      </c>
    </row>
    <row r="760" spans="1:9" ht="15.75" thickBot="1" x14ac:dyDescent="0.3">
      <c r="A760" s="3">
        <v>758</v>
      </c>
      <c r="B760" s="5" t="s">
        <v>4748</v>
      </c>
      <c r="C760" s="3" t="s">
        <v>693</v>
      </c>
      <c r="D760" s="7" t="s">
        <v>4664</v>
      </c>
      <c r="E760" s="157" t="e">
        <v>#VALUE!</v>
      </c>
      <c r="F760" s="154" t="s">
        <v>4664</v>
      </c>
      <c r="G760" s="3" t="s">
        <v>4665</v>
      </c>
      <c r="H760" s="1" t="s">
        <v>4664</v>
      </c>
      <c r="I760" s="1" t="s">
        <v>4664</v>
      </c>
    </row>
    <row r="761" spans="1:9" ht="15.75" thickTop="1" x14ac:dyDescent="0.25">
      <c r="A761" s="2">
        <v>759</v>
      </c>
      <c r="B761" s="5" t="s">
        <v>2162</v>
      </c>
      <c r="C761" s="3" t="s">
        <v>2159</v>
      </c>
      <c r="D761" s="7">
        <v>49</v>
      </c>
      <c r="E761" s="157">
        <v>41.86003398313872</v>
      </c>
      <c r="F761" s="154">
        <v>15421990</v>
      </c>
      <c r="G761" s="3" t="s">
        <v>2163</v>
      </c>
      <c r="H761" s="1" t="s">
        <v>2164</v>
      </c>
      <c r="I761" s="1">
        <v>36.841799999999999</v>
      </c>
    </row>
    <row r="762" spans="1:9" ht="15.75" thickBot="1" x14ac:dyDescent="0.3">
      <c r="A762" s="3">
        <v>760</v>
      </c>
      <c r="B762" s="5" t="s">
        <v>4375</v>
      </c>
      <c r="C762" s="3" t="s">
        <v>2159</v>
      </c>
      <c r="D762" s="7">
        <v>49</v>
      </c>
      <c r="E762" s="157">
        <v>40.513333333333335</v>
      </c>
      <c r="F762" s="154">
        <v>1215400</v>
      </c>
      <c r="G762" s="3" t="s">
        <v>4376</v>
      </c>
      <c r="H762" s="1" t="s">
        <v>4377</v>
      </c>
      <c r="I762" s="1">
        <v>3</v>
      </c>
    </row>
    <row r="763" spans="1:9" ht="15.75" thickTop="1" x14ac:dyDescent="0.25">
      <c r="A763" s="2">
        <v>761</v>
      </c>
      <c r="B763" s="5" t="s">
        <v>2165</v>
      </c>
      <c r="C763" s="3" t="s">
        <v>2159</v>
      </c>
      <c r="D763" s="7">
        <v>49</v>
      </c>
      <c r="E763" s="157">
        <v>49.000020402195275</v>
      </c>
      <c r="F763" s="154">
        <v>1441022</v>
      </c>
      <c r="G763" s="3" t="s">
        <v>2166</v>
      </c>
      <c r="H763" s="1" t="s">
        <v>2167</v>
      </c>
      <c r="I763" s="1">
        <v>2.9408599999999998</v>
      </c>
    </row>
    <row r="764" spans="1:9" ht="15.75" thickBot="1" x14ac:dyDescent="0.3">
      <c r="A764" s="3">
        <v>762</v>
      </c>
      <c r="B764" s="5" t="s">
        <v>2168</v>
      </c>
      <c r="C764" s="3" t="s">
        <v>2159</v>
      </c>
      <c r="D764" s="7">
        <v>49</v>
      </c>
      <c r="E764" s="157">
        <v>44.239210955886691</v>
      </c>
      <c r="F764" s="154">
        <v>1349641</v>
      </c>
      <c r="G764" s="3" t="s">
        <v>2169</v>
      </c>
      <c r="H764" s="1" t="s">
        <v>2170</v>
      </c>
      <c r="I764" s="1">
        <v>3.05078</v>
      </c>
    </row>
    <row r="765" spans="1:9" ht="15.75" thickTop="1" x14ac:dyDescent="0.25">
      <c r="A765" s="2">
        <v>763</v>
      </c>
      <c r="B765" s="5" t="s">
        <v>2171</v>
      </c>
      <c r="C765" s="3" t="s">
        <v>2159</v>
      </c>
      <c r="D765" s="7">
        <v>49</v>
      </c>
      <c r="E765" s="157">
        <v>48.85</v>
      </c>
      <c r="F765" s="154">
        <v>1954000</v>
      </c>
      <c r="G765" s="3" t="s">
        <v>2172</v>
      </c>
      <c r="H765" s="1" t="s">
        <v>2173</v>
      </c>
      <c r="I765" s="1">
        <v>4</v>
      </c>
    </row>
    <row r="766" spans="1:9" ht="15.75" thickBot="1" x14ac:dyDescent="0.3">
      <c r="A766" s="3">
        <v>764</v>
      </c>
      <c r="B766" s="5" t="s">
        <v>2174</v>
      </c>
      <c r="C766" s="3" t="s">
        <v>2159</v>
      </c>
      <c r="D766" s="7">
        <v>49</v>
      </c>
      <c r="E766" s="157">
        <v>45.337318115442407</v>
      </c>
      <c r="F766" s="154">
        <v>986992962</v>
      </c>
      <c r="G766" s="3" t="s">
        <v>2175</v>
      </c>
      <c r="H766" s="1" t="s">
        <v>2176</v>
      </c>
      <c r="I766" s="1">
        <v>2176.9989999999998</v>
      </c>
    </row>
    <row r="767" spans="1:9" ht="15.75" thickTop="1" x14ac:dyDescent="0.25">
      <c r="A767" s="2">
        <v>765</v>
      </c>
      <c r="B767" s="5" t="s">
        <v>2177</v>
      </c>
      <c r="C767" s="3" t="s">
        <v>2159</v>
      </c>
      <c r="D767" s="7">
        <v>49</v>
      </c>
      <c r="E767" s="157">
        <v>48.317190660622359</v>
      </c>
      <c r="F767" s="154">
        <v>7421477</v>
      </c>
      <c r="G767" s="3" t="s">
        <v>2178</v>
      </c>
      <c r="H767" s="1" t="s">
        <v>2179</v>
      </c>
      <c r="I767" s="1">
        <v>15.359909999999999</v>
      </c>
    </row>
    <row r="768" spans="1:9" ht="15.75" thickBot="1" x14ac:dyDescent="0.3">
      <c r="A768" s="3">
        <v>766</v>
      </c>
      <c r="B768" s="5" t="s">
        <v>2183</v>
      </c>
      <c r="C768" s="3" t="s">
        <v>2159</v>
      </c>
      <c r="D768" s="7">
        <v>49</v>
      </c>
      <c r="E768" s="157">
        <v>49</v>
      </c>
      <c r="F768" s="154">
        <v>17150000</v>
      </c>
      <c r="G768" s="3" t="s">
        <v>2184</v>
      </c>
      <c r="H768" s="1" t="s">
        <v>2185</v>
      </c>
      <c r="I768" s="1">
        <v>35</v>
      </c>
    </row>
    <row r="769" spans="1:9" ht="15.75" thickTop="1" x14ac:dyDescent="0.25">
      <c r="A769" s="2">
        <v>767</v>
      </c>
      <c r="B769" s="5" t="s">
        <v>4749</v>
      </c>
      <c r="C769" s="3" t="s">
        <v>2159</v>
      </c>
      <c r="D769" s="7" t="s">
        <v>4501</v>
      </c>
      <c r="E769" s="157" t="e">
        <v>#VALUE!</v>
      </c>
      <c r="F769" s="154" t="s">
        <v>4501</v>
      </c>
      <c r="G769" s="3" t="s">
        <v>4750</v>
      </c>
      <c r="H769" s="1" t="s">
        <v>4751</v>
      </c>
      <c r="I769" s="1">
        <v>8.2999999999999989</v>
      </c>
    </row>
    <row r="770" spans="1:9" ht="15.75" thickBot="1" x14ac:dyDescent="0.3">
      <c r="A770" s="3">
        <v>768</v>
      </c>
      <c r="B770" s="5" t="s">
        <v>4554</v>
      </c>
      <c r="C770" s="3" t="s">
        <v>2159</v>
      </c>
      <c r="D770" s="7">
        <v>49</v>
      </c>
      <c r="E770" s="157">
        <v>48.373204722492694</v>
      </c>
      <c r="F770" s="154">
        <v>1589737</v>
      </c>
      <c r="G770" s="3" t="s">
        <v>4555</v>
      </c>
      <c r="H770" s="1" t="s">
        <v>4556</v>
      </c>
      <c r="I770" s="1">
        <v>3.2864</v>
      </c>
    </row>
    <row r="771" spans="1:9" ht="15.75" thickTop="1" x14ac:dyDescent="0.25">
      <c r="A771" s="2">
        <v>769</v>
      </c>
      <c r="B771" s="5" t="s">
        <v>2186</v>
      </c>
      <c r="C771" s="3" t="s">
        <v>2159</v>
      </c>
      <c r="D771" s="7">
        <v>0</v>
      </c>
      <c r="E771" s="157" t="e">
        <v>#VALUE!</v>
      </c>
      <c r="F771" s="154" t="s">
        <v>4501</v>
      </c>
      <c r="G771" s="3" t="s">
        <v>2187</v>
      </c>
      <c r="H771" s="1" t="s">
        <v>2188</v>
      </c>
      <c r="I771" s="1">
        <v>9.6263799999999993</v>
      </c>
    </row>
    <row r="772" spans="1:9" ht="15.75" thickBot="1" x14ac:dyDescent="0.3">
      <c r="A772" s="3">
        <v>770</v>
      </c>
      <c r="B772" s="5" t="s">
        <v>3006</v>
      </c>
      <c r="C772" s="3" t="s">
        <v>2159</v>
      </c>
      <c r="D772" s="7">
        <v>49</v>
      </c>
      <c r="E772" s="157">
        <v>4.7494333899054189</v>
      </c>
      <c r="F772" s="154">
        <v>3827727</v>
      </c>
      <c r="G772" s="3" t="s">
        <v>3007</v>
      </c>
      <c r="H772" s="1" t="s">
        <v>3008</v>
      </c>
      <c r="I772" s="1">
        <v>80.593339999999998</v>
      </c>
    </row>
    <row r="773" spans="1:9" ht="15.75" thickTop="1" x14ac:dyDescent="0.25">
      <c r="A773" s="2">
        <v>771</v>
      </c>
      <c r="B773" s="5" t="s">
        <v>2189</v>
      </c>
      <c r="C773" s="3" t="s">
        <v>2159</v>
      </c>
      <c r="D773" s="7">
        <v>49</v>
      </c>
      <c r="E773" s="157">
        <v>31.118518518518524</v>
      </c>
      <c r="F773" s="154">
        <v>3360800</v>
      </c>
      <c r="G773" s="3" t="s">
        <v>2190</v>
      </c>
      <c r="H773" s="1" t="s">
        <v>2191</v>
      </c>
      <c r="I773" s="1">
        <v>10.799999999999999</v>
      </c>
    </row>
    <row r="774" spans="1:9" ht="15.75" thickBot="1" x14ac:dyDescent="0.3">
      <c r="A774" s="3">
        <v>772</v>
      </c>
      <c r="B774" s="5" t="s">
        <v>4752</v>
      </c>
      <c r="C774" s="3" t="s">
        <v>2159</v>
      </c>
      <c r="D774" s="7" t="s">
        <v>4664</v>
      </c>
      <c r="E774" s="157" t="e">
        <v>#VALUE!</v>
      </c>
      <c r="F774" s="154" t="s">
        <v>4664</v>
      </c>
      <c r="G774" s="3" t="s">
        <v>4665</v>
      </c>
      <c r="H774" s="1" t="s">
        <v>4664</v>
      </c>
      <c r="I774" s="1" t="s">
        <v>4664</v>
      </c>
    </row>
    <row r="775" spans="1:9" ht="15.75" thickTop="1" x14ac:dyDescent="0.25">
      <c r="A775" s="2">
        <v>773</v>
      </c>
      <c r="B775" s="5" t="s">
        <v>4106</v>
      </c>
      <c r="C775" s="3" t="s">
        <v>2159</v>
      </c>
      <c r="D775" s="7">
        <v>49</v>
      </c>
      <c r="E775" s="157">
        <v>49.000057573128167</v>
      </c>
      <c r="F775" s="154">
        <v>2383059</v>
      </c>
      <c r="G775" s="3" t="s">
        <v>4107</v>
      </c>
      <c r="H775" s="1" t="s">
        <v>4108</v>
      </c>
      <c r="I775" s="1">
        <v>4.8633799999999994</v>
      </c>
    </row>
    <row r="776" spans="1:9" ht="15.75" thickBot="1" x14ac:dyDescent="0.3">
      <c r="A776" s="3">
        <v>774</v>
      </c>
      <c r="B776" s="5" t="s">
        <v>4753</v>
      </c>
      <c r="C776" s="3" t="s">
        <v>2159</v>
      </c>
      <c r="D776" s="7" t="s">
        <v>4501</v>
      </c>
      <c r="E776" s="157" t="e">
        <v>#VALUE!</v>
      </c>
      <c r="F776" s="154" t="s">
        <v>4501</v>
      </c>
      <c r="G776" s="3" t="s">
        <v>4754</v>
      </c>
      <c r="H776" s="1" t="s">
        <v>4755</v>
      </c>
      <c r="I776" s="1">
        <v>192.48439999999999</v>
      </c>
    </row>
    <row r="777" spans="1:9" ht="15.75" thickTop="1" x14ac:dyDescent="0.25">
      <c r="A777" s="2">
        <v>775</v>
      </c>
      <c r="B777" s="5" t="s">
        <v>319</v>
      </c>
      <c r="C777" s="3" t="s">
        <v>2159</v>
      </c>
      <c r="D777" s="7">
        <v>49</v>
      </c>
      <c r="E777" s="157">
        <v>48.682380305164621</v>
      </c>
      <c r="F777" s="154">
        <v>2754415</v>
      </c>
      <c r="G777" s="3" t="s">
        <v>2114</v>
      </c>
      <c r="H777" s="1" t="s">
        <v>1634</v>
      </c>
      <c r="I777" s="1">
        <v>5.6579299999999995</v>
      </c>
    </row>
    <row r="778" spans="1:9" ht="15.75" thickBot="1" x14ac:dyDescent="0.3">
      <c r="A778" s="3">
        <v>776</v>
      </c>
      <c r="B778" s="5" t="s">
        <v>2192</v>
      </c>
      <c r="C778" s="3" t="s">
        <v>2159</v>
      </c>
      <c r="D778" s="7">
        <v>49</v>
      </c>
      <c r="E778" s="157">
        <v>49</v>
      </c>
      <c r="F778" s="154">
        <v>6370000</v>
      </c>
      <c r="G778" s="3" t="s">
        <v>2193</v>
      </c>
      <c r="H778" s="1" t="s">
        <v>2194</v>
      </c>
      <c r="I778" s="1">
        <v>13</v>
      </c>
    </row>
    <row r="779" spans="1:9" ht="15.75" thickTop="1" x14ac:dyDescent="0.25">
      <c r="A779" s="2">
        <v>777</v>
      </c>
      <c r="B779" s="5" t="s">
        <v>2198</v>
      </c>
      <c r="C779" s="3" t="s">
        <v>2159</v>
      </c>
      <c r="D779" s="7">
        <v>49</v>
      </c>
      <c r="E779" s="157">
        <v>48.643333333333331</v>
      </c>
      <c r="F779" s="154">
        <v>2918600</v>
      </c>
      <c r="G779" s="3" t="s">
        <v>2199</v>
      </c>
      <c r="H779" s="1" t="s">
        <v>2200</v>
      </c>
      <c r="I779" s="1">
        <v>6</v>
      </c>
    </row>
    <row r="780" spans="1:9" ht="15.75" thickBot="1" x14ac:dyDescent="0.3">
      <c r="A780" s="3">
        <v>778</v>
      </c>
      <c r="B780" s="5" t="s">
        <v>2201</v>
      </c>
      <c r="C780" s="3" t="s">
        <v>2159</v>
      </c>
      <c r="D780" s="7">
        <v>0</v>
      </c>
      <c r="E780" s="157" t="e">
        <v>#VALUE!</v>
      </c>
      <c r="F780" s="154" t="s">
        <v>4501</v>
      </c>
      <c r="G780" s="3" t="s">
        <v>2202</v>
      </c>
      <c r="H780" s="1" t="s">
        <v>2203</v>
      </c>
      <c r="I780" s="1">
        <v>16.535889999999998</v>
      </c>
    </row>
    <row r="781" spans="1:9" ht="15.75" thickTop="1" x14ac:dyDescent="0.25">
      <c r="A781" s="2">
        <v>779</v>
      </c>
      <c r="B781" s="5" t="s">
        <v>2204</v>
      </c>
      <c r="C781" s="3" t="s">
        <v>2159</v>
      </c>
      <c r="D781" s="7">
        <v>49</v>
      </c>
      <c r="E781" s="157">
        <v>49</v>
      </c>
      <c r="F781" s="154">
        <v>588000</v>
      </c>
      <c r="G781" s="3" t="s">
        <v>2205</v>
      </c>
      <c r="H781" s="1" t="s">
        <v>2206</v>
      </c>
      <c r="I781" s="1">
        <v>1.2</v>
      </c>
    </row>
    <row r="782" spans="1:9" ht="15.75" thickBot="1" x14ac:dyDescent="0.3">
      <c r="A782" s="3">
        <v>780</v>
      </c>
      <c r="B782" s="5" t="s">
        <v>4756</v>
      </c>
      <c r="C782" s="3" t="s">
        <v>2159</v>
      </c>
      <c r="D782" s="7">
        <v>49</v>
      </c>
      <c r="E782" s="157">
        <v>49.000191914445871</v>
      </c>
      <c r="F782" s="154">
        <v>740437</v>
      </c>
      <c r="G782" s="3" t="s">
        <v>4757</v>
      </c>
      <c r="H782" s="1" t="s">
        <v>4758</v>
      </c>
      <c r="I782" s="1">
        <v>1.5110899999999998</v>
      </c>
    </row>
    <row r="783" spans="1:9" ht="15.75" thickTop="1" x14ac:dyDescent="0.25">
      <c r="A783" s="2">
        <v>781</v>
      </c>
      <c r="B783" s="5" t="s">
        <v>328</v>
      </c>
      <c r="C783" s="3" t="s">
        <v>2159</v>
      </c>
      <c r="D783" s="7">
        <v>49</v>
      </c>
      <c r="E783" s="157">
        <v>48.581000000000003</v>
      </c>
      <c r="F783" s="154">
        <v>4858100</v>
      </c>
      <c r="G783" s="3" t="s">
        <v>4658</v>
      </c>
      <c r="H783" s="1" t="s">
        <v>1643</v>
      </c>
      <c r="I783" s="1">
        <v>10</v>
      </c>
    </row>
    <row r="784" spans="1:9" ht="15.75" thickBot="1" x14ac:dyDescent="0.3">
      <c r="A784" s="3">
        <v>782</v>
      </c>
      <c r="B784" s="5" t="s">
        <v>2210</v>
      </c>
      <c r="C784" s="3" t="s">
        <v>2159</v>
      </c>
      <c r="D784" s="7">
        <v>49</v>
      </c>
      <c r="E784" s="157">
        <v>49</v>
      </c>
      <c r="F784" s="154">
        <v>1960000</v>
      </c>
      <c r="G784" s="3" t="s">
        <v>2211</v>
      </c>
      <c r="H784" s="1" t="s">
        <v>2212</v>
      </c>
      <c r="I784" s="1">
        <v>4</v>
      </c>
    </row>
    <row r="785" spans="1:9" ht="15.75" thickTop="1" x14ac:dyDescent="0.25">
      <c r="A785" s="2">
        <v>783</v>
      </c>
      <c r="B785" s="5" t="s">
        <v>4541</v>
      </c>
      <c r="C785" s="3" t="s">
        <v>2159</v>
      </c>
      <c r="D785" s="7">
        <v>49</v>
      </c>
      <c r="E785" s="157">
        <v>49</v>
      </c>
      <c r="F785" s="154">
        <v>3332000</v>
      </c>
      <c r="G785" s="3" t="s">
        <v>4651</v>
      </c>
      <c r="H785" s="1" t="s">
        <v>4652</v>
      </c>
      <c r="I785" s="1">
        <v>6.8</v>
      </c>
    </row>
    <row r="786" spans="1:9" ht="15.75" thickBot="1" x14ac:dyDescent="0.3">
      <c r="A786" s="3">
        <v>784</v>
      </c>
      <c r="B786" s="5" t="s">
        <v>33</v>
      </c>
      <c r="C786" s="3" t="s">
        <v>2159</v>
      </c>
      <c r="D786" s="7">
        <v>49</v>
      </c>
      <c r="E786" s="157">
        <v>48.995158333333336</v>
      </c>
      <c r="F786" s="154">
        <v>5879419</v>
      </c>
      <c r="G786" s="3" t="s">
        <v>2213</v>
      </c>
      <c r="H786" s="1" t="s">
        <v>1356</v>
      </c>
      <c r="I786" s="1">
        <v>12</v>
      </c>
    </row>
    <row r="787" spans="1:9" ht="15.75" thickTop="1" x14ac:dyDescent="0.25">
      <c r="A787" s="2">
        <v>785</v>
      </c>
      <c r="B787" s="5" t="s">
        <v>2214</v>
      </c>
      <c r="C787" s="3" t="s">
        <v>2159</v>
      </c>
      <c r="D787" s="7">
        <v>49</v>
      </c>
      <c r="E787" s="157">
        <v>48.300633823105734</v>
      </c>
      <c r="F787" s="154">
        <v>6706060</v>
      </c>
      <c r="G787" s="3" t="s">
        <v>2215</v>
      </c>
      <c r="H787" s="1" t="s">
        <v>2216</v>
      </c>
      <c r="I787" s="1">
        <v>13.883999999999999</v>
      </c>
    </row>
    <row r="788" spans="1:9" ht="15.75" thickBot="1" x14ac:dyDescent="0.3">
      <c r="A788" s="3">
        <v>786</v>
      </c>
      <c r="B788" s="5" t="s">
        <v>4759</v>
      </c>
      <c r="C788" s="3" t="s">
        <v>2159</v>
      </c>
      <c r="D788" s="7">
        <v>49</v>
      </c>
      <c r="E788" s="157">
        <v>49</v>
      </c>
      <c r="F788" s="154">
        <v>756707</v>
      </c>
      <c r="G788" s="3" t="s">
        <v>4760</v>
      </c>
      <c r="H788" s="1" t="s">
        <v>4761</v>
      </c>
      <c r="I788" s="1">
        <v>1.5443</v>
      </c>
    </row>
    <row r="789" spans="1:9" ht="15.75" thickTop="1" x14ac:dyDescent="0.25">
      <c r="A789" s="2">
        <v>787</v>
      </c>
      <c r="B789" s="5" t="s">
        <v>2220</v>
      </c>
      <c r="C789" s="3" t="s">
        <v>2159</v>
      </c>
      <c r="D789" s="7">
        <v>49</v>
      </c>
      <c r="E789" s="157">
        <v>48.764615349116248</v>
      </c>
      <c r="F789" s="154">
        <v>21133609</v>
      </c>
      <c r="G789" s="3" t="s">
        <v>2221</v>
      </c>
      <c r="H789" s="1" t="s">
        <v>2222</v>
      </c>
      <c r="I789" s="1">
        <v>43.338000000000001</v>
      </c>
    </row>
    <row r="790" spans="1:9" ht="15.75" thickBot="1" x14ac:dyDescent="0.3">
      <c r="A790" s="3">
        <v>788</v>
      </c>
      <c r="B790" s="5" t="s">
        <v>4109</v>
      </c>
      <c r="C790" s="3" t="s">
        <v>2159</v>
      </c>
      <c r="D790" s="7">
        <v>0</v>
      </c>
      <c r="E790" s="157" t="e">
        <v>#VALUE!</v>
      </c>
      <c r="F790" s="154" t="s">
        <v>4501</v>
      </c>
      <c r="G790" s="3" t="s">
        <v>4110</v>
      </c>
      <c r="H790" s="1" t="s">
        <v>4111</v>
      </c>
      <c r="I790" s="1">
        <v>75.052049999999994</v>
      </c>
    </row>
    <row r="791" spans="1:9" ht="15.75" thickTop="1" x14ac:dyDescent="0.25">
      <c r="A791" s="2">
        <v>789</v>
      </c>
      <c r="B791" s="5" t="s">
        <v>4506</v>
      </c>
      <c r="C791" s="3" t="s">
        <v>2159</v>
      </c>
      <c r="D791" s="7">
        <v>49</v>
      </c>
      <c r="E791" s="157">
        <v>48.845300000000002</v>
      </c>
      <c r="F791" s="154">
        <v>2442265</v>
      </c>
      <c r="G791" s="3" t="s">
        <v>4507</v>
      </c>
      <c r="H791" s="1" t="s">
        <v>4508</v>
      </c>
      <c r="I791" s="1">
        <v>5</v>
      </c>
    </row>
    <row r="792" spans="1:9" ht="15.75" thickBot="1" x14ac:dyDescent="0.3">
      <c r="A792" s="3">
        <v>790</v>
      </c>
      <c r="B792" s="5" t="s">
        <v>4200</v>
      </c>
      <c r="C792" s="3" t="s">
        <v>2159</v>
      </c>
      <c r="D792" s="7">
        <v>49</v>
      </c>
      <c r="E792" s="157">
        <v>48.980000000000004</v>
      </c>
      <c r="F792" s="154">
        <v>979600</v>
      </c>
      <c r="G792" s="3" t="s">
        <v>4201</v>
      </c>
      <c r="H792" s="1" t="s">
        <v>4202</v>
      </c>
      <c r="I792" s="1">
        <v>2</v>
      </c>
    </row>
    <row r="793" spans="1:9" ht="15.75" thickTop="1" x14ac:dyDescent="0.25">
      <c r="A793" s="2">
        <v>791</v>
      </c>
      <c r="B793" s="5" t="s">
        <v>4762</v>
      </c>
      <c r="C793" s="3" t="s">
        <v>2159</v>
      </c>
      <c r="D793" s="7" t="s">
        <v>4501</v>
      </c>
      <c r="E793" s="157" t="e">
        <v>#VALUE!</v>
      </c>
      <c r="F793" s="154" t="s">
        <v>4501</v>
      </c>
      <c r="G793" s="3" t="s">
        <v>4763</v>
      </c>
      <c r="H793" s="1" t="s">
        <v>4764</v>
      </c>
      <c r="I793" s="1">
        <v>30</v>
      </c>
    </row>
    <row r="794" spans="1:9" ht="15.75" thickBot="1" x14ac:dyDescent="0.3">
      <c r="A794" s="3">
        <v>792</v>
      </c>
      <c r="B794" s="5" t="s">
        <v>2277</v>
      </c>
      <c r="C794" s="3" t="s">
        <v>2159</v>
      </c>
      <c r="D794" s="7">
        <v>49</v>
      </c>
      <c r="E794" s="157">
        <v>49</v>
      </c>
      <c r="F794" s="154">
        <v>55125000</v>
      </c>
      <c r="G794" s="3" t="s">
        <v>2278</v>
      </c>
      <c r="H794" s="1" t="s">
        <v>2279</v>
      </c>
      <c r="I794" s="1">
        <v>112.5</v>
      </c>
    </row>
    <row r="795" spans="1:9" ht="15.75" thickTop="1" x14ac:dyDescent="0.25">
      <c r="A795" s="2">
        <v>793</v>
      </c>
      <c r="B795" s="5" t="s">
        <v>4765</v>
      </c>
      <c r="C795" s="3" t="s">
        <v>2159</v>
      </c>
      <c r="D795" s="7" t="s">
        <v>4501</v>
      </c>
      <c r="E795" s="157" t="e">
        <v>#VALUE!</v>
      </c>
      <c r="F795" s="154" t="s">
        <v>4501</v>
      </c>
      <c r="G795" s="3" t="s">
        <v>4766</v>
      </c>
      <c r="H795" s="1" t="s">
        <v>4767</v>
      </c>
      <c r="I795" s="1">
        <v>9.6</v>
      </c>
    </row>
    <row r="796" spans="1:9" ht="15.75" thickBot="1" x14ac:dyDescent="0.3">
      <c r="A796" s="3">
        <v>794</v>
      </c>
      <c r="B796" s="5" t="s">
        <v>4768</v>
      </c>
      <c r="C796" s="3" t="s">
        <v>2159</v>
      </c>
      <c r="D796" s="7">
        <v>49</v>
      </c>
      <c r="E796" s="157">
        <v>49.000000000000007</v>
      </c>
      <c r="F796" s="154">
        <v>5822376</v>
      </c>
      <c r="G796" s="3" t="s">
        <v>5008</v>
      </c>
      <c r="H796" s="1" t="s">
        <v>5009</v>
      </c>
      <c r="I796" s="1">
        <v>11.882399999999999</v>
      </c>
    </row>
    <row r="797" spans="1:9" ht="15.75" thickTop="1" x14ac:dyDescent="0.25">
      <c r="A797" s="2">
        <v>795</v>
      </c>
      <c r="B797" s="5" t="s">
        <v>4548</v>
      </c>
      <c r="C797" s="3" t="s">
        <v>2159</v>
      </c>
      <c r="D797" s="7">
        <v>49</v>
      </c>
      <c r="E797" s="157">
        <v>49</v>
      </c>
      <c r="F797" s="154">
        <v>5472712</v>
      </c>
      <c r="G797" s="3" t="s">
        <v>4549</v>
      </c>
      <c r="H797" s="1" t="s">
        <v>4550</v>
      </c>
      <c r="I797" s="1">
        <v>11.168799999999999</v>
      </c>
    </row>
    <row r="798" spans="1:9" ht="15.75" thickBot="1" x14ac:dyDescent="0.3">
      <c r="A798" s="3">
        <v>796</v>
      </c>
      <c r="B798" s="5" t="s">
        <v>3820</v>
      </c>
      <c r="C798" s="3" t="s">
        <v>2159</v>
      </c>
      <c r="D798" s="7">
        <v>49</v>
      </c>
      <c r="E798" s="157">
        <v>49.18327572148641</v>
      </c>
      <c r="F798" s="154">
        <v>23030000</v>
      </c>
      <c r="G798" s="3" t="s">
        <v>3821</v>
      </c>
      <c r="H798" s="1" t="s">
        <v>3822</v>
      </c>
      <c r="I798" s="1">
        <v>46.824860000000001</v>
      </c>
    </row>
    <row r="799" spans="1:9" ht="15.75" thickTop="1" x14ac:dyDescent="0.25">
      <c r="A799" s="2">
        <v>797</v>
      </c>
      <c r="B799" s="5" t="s">
        <v>4769</v>
      </c>
      <c r="C799" s="3" t="s">
        <v>2159</v>
      </c>
      <c r="D799" s="7" t="s">
        <v>4664</v>
      </c>
      <c r="E799" s="157" t="e">
        <v>#VALUE!</v>
      </c>
      <c r="F799" s="154" t="s">
        <v>4664</v>
      </c>
      <c r="G799" s="3" t="s">
        <v>4665</v>
      </c>
      <c r="H799" s="1" t="s">
        <v>4664</v>
      </c>
      <c r="I799" s="1" t="s">
        <v>4664</v>
      </c>
    </row>
    <row r="800" spans="1:9" ht="15.75" thickBot="1" x14ac:dyDescent="0.3">
      <c r="A800" s="3">
        <v>798</v>
      </c>
      <c r="B800" s="5" t="s">
        <v>4378</v>
      </c>
      <c r="C800" s="3" t="s">
        <v>2159</v>
      </c>
      <c r="D800" s="7">
        <v>49</v>
      </c>
      <c r="E800" s="157">
        <v>47.644005847953217</v>
      </c>
      <c r="F800" s="154">
        <v>3258850</v>
      </c>
      <c r="G800" s="3" t="s">
        <v>4379</v>
      </c>
      <c r="H800" s="1" t="s">
        <v>4380</v>
      </c>
      <c r="I800" s="1">
        <v>6.84</v>
      </c>
    </row>
    <row r="801" spans="1:9" ht="15.75" thickTop="1" x14ac:dyDescent="0.25">
      <c r="A801" s="2">
        <v>799</v>
      </c>
      <c r="B801" s="5" t="s">
        <v>4542</v>
      </c>
      <c r="C801" s="3" t="s">
        <v>2159</v>
      </c>
      <c r="D801" s="7">
        <v>49</v>
      </c>
      <c r="E801" s="157">
        <v>49</v>
      </c>
      <c r="F801" s="154">
        <v>2450000</v>
      </c>
      <c r="G801" s="3" t="s">
        <v>4543</v>
      </c>
      <c r="H801" s="1" t="s">
        <v>4544</v>
      </c>
      <c r="I801" s="1">
        <v>5</v>
      </c>
    </row>
    <row r="802" spans="1:9" ht="15.75" thickBot="1" x14ac:dyDescent="0.3">
      <c r="A802" s="3">
        <v>800</v>
      </c>
      <c r="B802" s="5" t="s">
        <v>2223</v>
      </c>
      <c r="C802" s="3" t="s">
        <v>2159</v>
      </c>
      <c r="D802" s="7">
        <v>49</v>
      </c>
      <c r="E802" s="157">
        <v>48.578333333333333</v>
      </c>
      <c r="F802" s="154">
        <v>2914700</v>
      </c>
      <c r="G802" s="3" t="s">
        <v>2224</v>
      </c>
      <c r="H802" s="1" t="s">
        <v>2225</v>
      </c>
      <c r="I802" s="1">
        <v>6</v>
      </c>
    </row>
    <row r="803" spans="1:9" ht="15.75" thickTop="1" x14ac:dyDescent="0.25">
      <c r="A803" s="2">
        <v>801</v>
      </c>
      <c r="B803" s="5" t="s">
        <v>3084</v>
      </c>
      <c r="C803" s="3" t="s">
        <v>2159</v>
      </c>
      <c r="D803" s="7">
        <v>49</v>
      </c>
      <c r="E803" s="157">
        <v>48.998000000000005</v>
      </c>
      <c r="F803" s="154">
        <v>48998000</v>
      </c>
      <c r="G803" s="3" t="s">
        <v>3085</v>
      </c>
      <c r="H803" s="1" t="s">
        <v>3086</v>
      </c>
      <c r="I803" s="1">
        <v>100</v>
      </c>
    </row>
    <row r="804" spans="1:9" ht="15.75" thickBot="1" x14ac:dyDescent="0.3">
      <c r="A804" s="3">
        <v>802</v>
      </c>
      <c r="B804" s="5" t="s">
        <v>2229</v>
      </c>
      <c r="C804" s="3" t="s">
        <v>2159</v>
      </c>
      <c r="D804" s="7">
        <v>49</v>
      </c>
      <c r="E804" s="157">
        <v>48.754999999999995</v>
      </c>
      <c r="F804" s="154">
        <v>5850600</v>
      </c>
      <c r="G804" s="3" t="s">
        <v>2230</v>
      </c>
      <c r="H804" s="1" t="s">
        <v>2231</v>
      </c>
      <c r="I804" s="1">
        <v>12</v>
      </c>
    </row>
    <row r="805" spans="1:9" ht="15.75" thickTop="1" x14ac:dyDescent="0.25">
      <c r="A805" s="2">
        <v>803</v>
      </c>
      <c r="B805" s="5" t="s">
        <v>4495</v>
      </c>
      <c r="C805" s="3" t="s">
        <v>2159</v>
      </c>
      <c r="D805" s="7">
        <v>0</v>
      </c>
      <c r="E805" s="157" t="e">
        <v>#VALUE!</v>
      </c>
      <c r="F805" s="154" t="s">
        <v>4501</v>
      </c>
      <c r="G805" s="3" t="s">
        <v>4496</v>
      </c>
      <c r="H805" s="1" t="s">
        <v>4497</v>
      </c>
      <c r="I805" s="1">
        <v>45.62677</v>
      </c>
    </row>
    <row r="806" spans="1:9" ht="15.75" thickBot="1" x14ac:dyDescent="0.3">
      <c r="A806" s="3">
        <v>804</v>
      </c>
      <c r="B806" s="5" t="s">
        <v>4336</v>
      </c>
      <c r="C806" s="3" t="s">
        <v>2159</v>
      </c>
      <c r="D806" s="7">
        <v>100</v>
      </c>
      <c r="E806" s="157">
        <v>49</v>
      </c>
      <c r="F806" s="154">
        <v>147000000</v>
      </c>
      <c r="G806" s="3" t="s">
        <v>4337</v>
      </c>
      <c r="H806" s="1" t="s">
        <v>4338</v>
      </c>
      <c r="I806" s="1">
        <v>300</v>
      </c>
    </row>
    <row r="807" spans="1:9" ht="15.75" thickTop="1" x14ac:dyDescent="0.25">
      <c r="A807" s="2">
        <v>805</v>
      </c>
      <c r="B807" s="5" t="s">
        <v>2226</v>
      </c>
      <c r="C807" s="3" t="s">
        <v>2159</v>
      </c>
      <c r="D807" s="7">
        <v>49</v>
      </c>
      <c r="E807" s="157">
        <v>49.000000000000007</v>
      </c>
      <c r="F807" s="154">
        <v>759500</v>
      </c>
      <c r="G807" s="3" t="s">
        <v>2227</v>
      </c>
      <c r="H807" s="1" t="s">
        <v>2228</v>
      </c>
      <c r="I807" s="1">
        <v>1.5499999999999998</v>
      </c>
    </row>
    <row r="808" spans="1:9" ht="15.75" thickBot="1" x14ac:dyDescent="0.3">
      <c r="A808" s="3">
        <v>806</v>
      </c>
      <c r="B808" s="5" t="s">
        <v>2238</v>
      </c>
      <c r="C808" s="3" t="s">
        <v>2159</v>
      </c>
      <c r="D808" s="7">
        <v>49</v>
      </c>
      <c r="E808" s="157">
        <v>48.9531295323428</v>
      </c>
      <c r="F808" s="154">
        <v>6075475</v>
      </c>
      <c r="G808" s="3" t="s">
        <v>2239</v>
      </c>
      <c r="H808" s="1" t="s">
        <v>2240</v>
      </c>
      <c r="I808" s="1">
        <v>12.4108</v>
      </c>
    </row>
    <row r="809" spans="1:9" ht="15.75" thickTop="1" x14ac:dyDescent="0.25">
      <c r="A809" s="2">
        <v>807</v>
      </c>
      <c r="B809" s="5" t="s">
        <v>2241</v>
      </c>
      <c r="C809" s="3" t="s">
        <v>2159</v>
      </c>
      <c r="D809" s="7">
        <v>49</v>
      </c>
      <c r="E809" s="157">
        <v>49</v>
      </c>
      <c r="F809" s="154">
        <v>2940000</v>
      </c>
      <c r="G809" s="3" t="s">
        <v>2242</v>
      </c>
      <c r="H809" s="1" t="s">
        <v>2243</v>
      </c>
      <c r="I809" s="1">
        <v>6</v>
      </c>
    </row>
    <row r="810" spans="1:9" ht="15.75" thickBot="1" x14ac:dyDescent="0.3">
      <c r="A810" s="3">
        <v>808</v>
      </c>
      <c r="B810" s="5" t="s">
        <v>3105</v>
      </c>
      <c r="C810" s="3" t="s">
        <v>2159</v>
      </c>
      <c r="D810" s="7">
        <v>49</v>
      </c>
      <c r="E810" s="157">
        <v>49</v>
      </c>
      <c r="F810" s="154">
        <v>14406000</v>
      </c>
      <c r="G810" s="3" t="s">
        <v>3106</v>
      </c>
      <c r="H810" s="1" t="s">
        <v>3107</v>
      </c>
      <c r="I810" s="1">
        <v>29.4</v>
      </c>
    </row>
    <row r="811" spans="1:9" ht="15.75" thickTop="1" x14ac:dyDescent="0.25">
      <c r="A811" s="2">
        <v>809</v>
      </c>
      <c r="B811" s="5" t="s">
        <v>3937</v>
      </c>
      <c r="C811" s="3" t="s">
        <v>2159</v>
      </c>
      <c r="D811" s="7">
        <v>49</v>
      </c>
      <c r="E811" s="157">
        <v>48.999986225477912</v>
      </c>
      <c r="F811" s="154">
        <v>8893228</v>
      </c>
      <c r="G811" s="3" t="s">
        <v>3938</v>
      </c>
      <c r="H811" s="1" t="s">
        <v>3939</v>
      </c>
      <c r="I811" s="1">
        <v>18.149449999999998</v>
      </c>
    </row>
    <row r="812" spans="1:9" ht="15.75" thickBot="1" x14ac:dyDescent="0.3">
      <c r="A812" s="3">
        <v>810</v>
      </c>
      <c r="B812" s="5" t="s">
        <v>2244</v>
      </c>
      <c r="C812" s="3" t="s">
        <v>2159</v>
      </c>
      <c r="D812" s="7">
        <v>49</v>
      </c>
      <c r="E812" s="157">
        <v>49</v>
      </c>
      <c r="F812" s="154">
        <v>32340000</v>
      </c>
      <c r="G812" s="3" t="s">
        <v>2245</v>
      </c>
      <c r="H812" s="1" t="s">
        <v>2246</v>
      </c>
      <c r="I812" s="1">
        <v>66</v>
      </c>
    </row>
    <row r="813" spans="1:9" ht="15.75" thickTop="1" x14ac:dyDescent="0.25">
      <c r="A813" s="2">
        <v>811</v>
      </c>
      <c r="B813" s="5" t="s">
        <v>2247</v>
      </c>
      <c r="C813" s="3" t="s">
        <v>2159</v>
      </c>
      <c r="D813" s="7">
        <v>49</v>
      </c>
      <c r="E813" s="157">
        <v>48.746666666666663</v>
      </c>
      <c r="F813" s="154">
        <v>2193600</v>
      </c>
      <c r="G813" s="3" t="s">
        <v>2248</v>
      </c>
      <c r="H813" s="1" t="s">
        <v>2249</v>
      </c>
      <c r="I813" s="1">
        <v>4.5</v>
      </c>
    </row>
    <row r="814" spans="1:9" ht="15.75" thickBot="1" x14ac:dyDescent="0.3">
      <c r="A814" s="3">
        <v>812</v>
      </c>
      <c r="B814" s="5" t="s">
        <v>4277</v>
      </c>
      <c r="C814" s="3" t="s">
        <v>2159</v>
      </c>
      <c r="D814" s="7">
        <v>100</v>
      </c>
      <c r="E814" s="157">
        <v>100.00000000000003</v>
      </c>
      <c r="F814" s="154">
        <v>3986000</v>
      </c>
      <c r="G814" s="3" t="s">
        <v>4278</v>
      </c>
      <c r="H814" s="1" t="s">
        <v>4279</v>
      </c>
      <c r="I814" s="1">
        <v>3.9859999999999998</v>
      </c>
    </row>
    <row r="815" spans="1:9" ht="15.75" thickTop="1" x14ac:dyDescent="0.25">
      <c r="A815" s="2">
        <v>813</v>
      </c>
      <c r="B815" s="5" t="s">
        <v>2250</v>
      </c>
      <c r="C815" s="3" t="s">
        <v>2159</v>
      </c>
      <c r="D815" s="7">
        <v>49</v>
      </c>
      <c r="E815" s="157">
        <v>48.9776660286362</v>
      </c>
      <c r="F815" s="154">
        <v>4495802</v>
      </c>
      <c r="G815" s="3" t="s">
        <v>2251</v>
      </c>
      <c r="H815" s="1" t="s">
        <v>2252</v>
      </c>
      <c r="I815" s="1">
        <v>9.1792899999999999</v>
      </c>
    </row>
    <row r="816" spans="1:9" ht="15.75" thickBot="1" x14ac:dyDescent="0.3">
      <c r="A816" s="3">
        <v>814</v>
      </c>
      <c r="B816" s="5" t="s">
        <v>334</v>
      </c>
      <c r="C816" s="3" t="s">
        <v>2159</v>
      </c>
      <c r="D816" s="7">
        <v>49.375700000000002</v>
      </c>
      <c r="E816" s="157">
        <v>49.007667031763432</v>
      </c>
      <c r="F816" s="154">
        <v>2237200</v>
      </c>
      <c r="G816" s="3" t="s">
        <v>1024</v>
      </c>
      <c r="H816" s="1" t="s">
        <v>1649</v>
      </c>
      <c r="I816" s="1">
        <v>4.5649999999999995</v>
      </c>
    </row>
    <row r="817" spans="1:9" ht="15.75" thickTop="1" x14ac:dyDescent="0.25">
      <c r="A817" s="2">
        <v>815</v>
      </c>
      <c r="B817" s="5" t="s">
        <v>2253</v>
      </c>
      <c r="C817" s="3" t="s">
        <v>2159</v>
      </c>
      <c r="D817" s="7">
        <v>49</v>
      </c>
      <c r="E817" s="157">
        <v>46.753531342270151</v>
      </c>
      <c r="F817" s="154">
        <v>454449</v>
      </c>
      <c r="G817" s="3" t="s">
        <v>2254</v>
      </c>
      <c r="H817" s="1" t="s">
        <v>2255</v>
      </c>
      <c r="I817" s="1">
        <v>0.97200999999999993</v>
      </c>
    </row>
    <row r="818" spans="1:9" ht="15.75" thickBot="1" x14ac:dyDescent="0.3">
      <c r="A818" s="3">
        <v>816</v>
      </c>
      <c r="B818" s="5" t="s">
        <v>4770</v>
      </c>
      <c r="C818" s="3" t="s">
        <v>2159</v>
      </c>
      <c r="D818" s="7" t="s">
        <v>4664</v>
      </c>
      <c r="E818" s="157" t="e">
        <v>#VALUE!</v>
      </c>
      <c r="F818" s="154" t="s">
        <v>4664</v>
      </c>
      <c r="G818" s="3" t="s">
        <v>4665</v>
      </c>
      <c r="H818" s="1" t="s">
        <v>4664</v>
      </c>
      <c r="I818" s="1" t="s">
        <v>4664</v>
      </c>
    </row>
    <row r="819" spans="1:9" ht="15.75" thickTop="1" x14ac:dyDescent="0.25">
      <c r="A819" s="2">
        <v>817</v>
      </c>
      <c r="B819" s="5" t="s">
        <v>4203</v>
      </c>
      <c r="C819" s="3" t="s">
        <v>2159</v>
      </c>
      <c r="D819" s="7">
        <v>49</v>
      </c>
      <c r="E819" s="157">
        <v>46.989739130434785</v>
      </c>
      <c r="F819" s="154">
        <v>486343800</v>
      </c>
      <c r="G819" s="3" t="s">
        <v>4204</v>
      </c>
      <c r="H819" s="1" t="s">
        <v>4205</v>
      </c>
      <c r="I819" s="1">
        <v>1035</v>
      </c>
    </row>
    <row r="820" spans="1:9" ht="15.75" thickBot="1" x14ac:dyDescent="0.3">
      <c r="A820" s="3">
        <v>818</v>
      </c>
      <c r="B820" s="5" t="s">
        <v>2262</v>
      </c>
      <c r="C820" s="3" t="s">
        <v>2159</v>
      </c>
      <c r="D820" s="7">
        <v>49</v>
      </c>
      <c r="E820" s="157">
        <v>49</v>
      </c>
      <c r="F820" s="154">
        <v>1960000</v>
      </c>
      <c r="G820" s="3" t="s">
        <v>2263</v>
      </c>
      <c r="H820" s="1" t="s">
        <v>2264</v>
      </c>
      <c r="I820" s="1">
        <v>4</v>
      </c>
    </row>
    <row r="821" spans="1:9" ht="15.75" thickTop="1" x14ac:dyDescent="0.25">
      <c r="A821" s="2">
        <v>819</v>
      </c>
      <c r="B821" s="5" t="s">
        <v>4545</v>
      </c>
      <c r="C821" s="3" t="s">
        <v>2159</v>
      </c>
      <c r="D821" s="7">
        <v>49</v>
      </c>
      <c r="E821" s="157">
        <v>49.000015667596273</v>
      </c>
      <c r="F821" s="154">
        <v>4378465</v>
      </c>
      <c r="G821" s="3" t="s">
        <v>4546</v>
      </c>
      <c r="H821" s="1" t="s">
        <v>4547</v>
      </c>
      <c r="I821" s="1">
        <v>8.9356399999999994</v>
      </c>
    </row>
    <row r="822" spans="1:9" ht="15.75" thickBot="1" x14ac:dyDescent="0.3">
      <c r="A822" s="3">
        <v>820</v>
      </c>
      <c r="B822" s="5" t="s">
        <v>4512</v>
      </c>
      <c r="C822" s="3" t="s">
        <v>2159</v>
      </c>
      <c r="D822" s="7">
        <v>49</v>
      </c>
      <c r="E822" s="157">
        <v>49.060164883353806</v>
      </c>
      <c r="F822" s="154">
        <v>4195380</v>
      </c>
      <c r="G822" s="3" t="s">
        <v>4513</v>
      </c>
      <c r="H822" s="1" t="s">
        <v>4514</v>
      </c>
      <c r="I822" s="1">
        <v>8.551499999999999</v>
      </c>
    </row>
    <row r="823" spans="1:9" ht="15.75" thickTop="1" x14ac:dyDescent="0.25">
      <c r="A823" s="2">
        <v>821</v>
      </c>
      <c r="B823" s="5" t="s">
        <v>2256</v>
      </c>
      <c r="C823" s="3" t="s">
        <v>2159</v>
      </c>
      <c r="D823" s="7">
        <v>49</v>
      </c>
      <c r="E823" s="157">
        <v>48.254696249816881</v>
      </c>
      <c r="F823" s="154">
        <v>28952562</v>
      </c>
      <c r="G823" s="3" t="s">
        <v>2257</v>
      </c>
      <c r="H823" s="1" t="s">
        <v>2258</v>
      </c>
      <c r="I823" s="1">
        <v>59.999469999999995</v>
      </c>
    </row>
    <row r="824" spans="1:9" ht="15.75" thickBot="1" x14ac:dyDescent="0.3">
      <c r="A824" s="3">
        <v>822</v>
      </c>
      <c r="B824" s="5" t="s">
        <v>3033</v>
      </c>
      <c r="C824" s="3" t="s">
        <v>2159</v>
      </c>
      <c r="D824" s="7">
        <v>49</v>
      </c>
      <c r="E824" s="157">
        <v>48.789166666666667</v>
      </c>
      <c r="F824" s="154">
        <v>5854700</v>
      </c>
      <c r="G824" s="3" t="s">
        <v>3034</v>
      </c>
      <c r="H824" s="1" t="s">
        <v>3035</v>
      </c>
      <c r="I824" s="1">
        <v>12</v>
      </c>
    </row>
    <row r="825" spans="1:9" ht="15.75" thickTop="1" x14ac:dyDescent="0.25">
      <c r="A825" s="2">
        <v>823</v>
      </c>
      <c r="B825" s="5" t="s">
        <v>4771</v>
      </c>
      <c r="C825" s="3" t="s">
        <v>2159</v>
      </c>
      <c r="D825" s="7">
        <v>0</v>
      </c>
      <c r="E825" s="157" t="e">
        <v>#VALUE!</v>
      </c>
      <c r="F825" s="154" t="s">
        <v>4501</v>
      </c>
      <c r="G825" s="3" t="s">
        <v>4772</v>
      </c>
      <c r="H825" s="1" t="s">
        <v>4773</v>
      </c>
      <c r="I825" s="1">
        <v>1.5582399999999998</v>
      </c>
    </row>
    <row r="826" spans="1:9" ht="15.75" thickBot="1" x14ac:dyDescent="0.3">
      <c r="A826" s="3">
        <v>824</v>
      </c>
      <c r="B826" s="5" t="s">
        <v>4774</v>
      </c>
      <c r="C826" s="3" t="s">
        <v>2159</v>
      </c>
      <c r="D826" s="7">
        <v>100</v>
      </c>
      <c r="E826" s="157">
        <v>37.46778711484594</v>
      </c>
      <c r="F826" s="154">
        <v>1337600</v>
      </c>
      <c r="G826" s="3" t="s">
        <v>4775</v>
      </c>
      <c r="H826" s="1" t="s">
        <v>4776</v>
      </c>
      <c r="I826" s="1">
        <v>3.57</v>
      </c>
    </row>
    <row r="827" spans="1:9" ht="15.75" thickTop="1" x14ac:dyDescent="0.25">
      <c r="A827" s="2">
        <v>825</v>
      </c>
      <c r="B827" s="5" t="s">
        <v>4777</v>
      </c>
      <c r="C827" s="3" t="s">
        <v>2159</v>
      </c>
      <c r="D827" s="7">
        <v>49</v>
      </c>
      <c r="E827" s="157">
        <v>48.999994730851917</v>
      </c>
      <c r="F827" s="154">
        <v>1859883</v>
      </c>
      <c r="G827" s="3" t="s">
        <v>4778</v>
      </c>
      <c r="H827" s="1" t="s">
        <v>4779</v>
      </c>
      <c r="I827" s="1">
        <v>3.7956799999999999</v>
      </c>
    </row>
    <row r="828" spans="1:9" ht="15.75" thickBot="1" x14ac:dyDescent="0.3">
      <c r="A828" s="3">
        <v>826</v>
      </c>
      <c r="B828" s="5" t="s">
        <v>2265</v>
      </c>
      <c r="C828" s="3" t="s">
        <v>2159</v>
      </c>
      <c r="D828" s="7">
        <v>49</v>
      </c>
      <c r="E828" s="157">
        <v>48.999992735936779</v>
      </c>
      <c r="F828" s="154">
        <v>1349107</v>
      </c>
      <c r="G828" s="3" t="s">
        <v>2266</v>
      </c>
      <c r="H828" s="1" t="s">
        <v>2267</v>
      </c>
      <c r="I828" s="1">
        <v>2.7532799999999997</v>
      </c>
    </row>
    <row r="829" spans="1:9" ht="15.75" thickTop="1" x14ac:dyDescent="0.25">
      <c r="A829" s="2">
        <v>827</v>
      </c>
      <c r="B829" s="5" t="s">
        <v>4302</v>
      </c>
      <c r="C829" s="3" t="s">
        <v>2159</v>
      </c>
      <c r="D829" s="7">
        <v>49</v>
      </c>
      <c r="E829" s="157">
        <v>48.432637753630161</v>
      </c>
      <c r="F829" s="154">
        <v>2014604</v>
      </c>
      <c r="G829" s="3" t="s">
        <v>4303</v>
      </c>
      <c r="H829" s="1" t="s">
        <v>4304</v>
      </c>
      <c r="I829" s="1">
        <v>4.1596000000000002</v>
      </c>
    </row>
    <row r="830" spans="1:9" ht="15.75" thickBot="1" x14ac:dyDescent="0.3">
      <c r="A830" s="3">
        <v>828</v>
      </c>
      <c r="B830" s="5" t="s">
        <v>4780</v>
      </c>
      <c r="C830" s="3" t="s">
        <v>2159</v>
      </c>
      <c r="D830" s="7">
        <v>20</v>
      </c>
      <c r="E830" s="157">
        <v>0.83333333333333337</v>
      </c>
      <c r="F830" s="154">
        <v>44100</v>
      </c>
      <c r="G830" s="3" t="s">
        <v>4781</v>
      </c>
      <c r="H830" s="1" t="s">
        <v>4782</v>
      </c>
      <c r="I830" s="1">
        <v>5.2919999999999998</v>
      </c>
    </row>
    <row r="831" spans="1:9" ht="15.75" thickTop="1" x14ac:dyDescent="0.25">
      <c r="A831" s="2">
        <v>829</v>
      </c>
      <c r="B831" s="5" t="s">
        <v>2268</v>
      </c>
      <c r="C831" s="3" t="s">
        <v>2159</v>
      </c>
      <c r="D831" s="7">
        <v>49</v>
      </c>
      <c r="E831" s="157">
        <v>48.864999999999995</v>
      </c>
      <c r="F831" s="154">
        <v>2931900</v>
      </c>
      <c r="G831" s="3" t="s">
        <v>2269</v>
      </c>
      <c r="H831" s="1" t="s">
        <v>2270</v>
      </c>
      <c r="I831" s="1">
        <v>6</v>
      </c>
    </row>
    <row r="832" spans="1:9" ht="15.75" thickBot="1" x14ac:dyDescent="0.3">
      <c r="A832" s="3">
        <v>830</v>
      </c>
      <c r="B832" s="5" t="s">
        <v>2271</v>
      </c>
      <c r="C832" s="3" t="s">
        <v>2159</v>
      </c>
      <c r="D832" s="7">
        <v>49</v>
      </c>
      <c r="E832" s="157">
        <v>49</v>
      </c>
      <c r="F832" s="154">
        <v>1347500</v>
      </c>
      <c r="G832" s="3" t="s">
        <v>2272</v>
      </c>
      <c r="H832" s="1" t="s">
        <v>2273</v>
      </c>
      <c r="I832" s="1">
        <v>2.75</v>
      </c>
    </row>
    <row r="833" spans="1:9" ht="15.75" thickTop="1" x14ac:dyDescent="0.25">
      <c r="A833" s="2">
        <v>831</v>
      </c>
      <c r="B833" s="5" t="s">
        <v>4463</v>
      </c>
      <c r="C833" s="3" t="s">
        <v>2159</v>
      </c>
      <c r="D833" s="7">
        <v>100</v>
      </c>
      <c r="E833" s="157">
        <v>100</v>
      </c>
      <c r="F833" s="154">
        <v>50000000</v>
      </c>
      <c r="G833" s="3" t="s">
        <v>4464</v>
      </c>
      <c r="H833" s="1" t="s">
        <v>4465</v>
      </c>
      <c r="I833" s="1">
        <v>50</v>
      </c>
    </row>
    <row r="834" spans="1:9" ht="15.75" thickBot="1" x14ac:dyDescent="0.3">
      <c r="A834" s="3">
        <v>832</v>
      </c>
      <c r="B834" s="5" t="s">
        <v>4574</v>
      </c>
      <c r="C834" s="3" t="s">
        <v>2159</v>
      </c>
      <c r="D834" s="7">
        <v>49</v>
      </c>
      <c r="E834" s="157">
        <v>49</v>
      </c>
      <c r="F834" s="154">
        <v>2817500</v>
      </c>
      <c r="G834" s="3" t="s">
        <v>4575</v>
      </c>
      <c r="H834" s="1" t="s">
        <v>4576</v>
      </c>
      <c r="I834" s="1">
        <v>5.75</v>
      </c>
    </row>
    <row r="835" spans="1:9" ht="15.75" thickTop="1" x14ac:dyDescent="0.25">
      <c r="A835" s="2">
        <v>833</v>
      </c>
      <c r="B835" s="5" t="s">
        <v>4783</v>
      </c>
      <c r="C835" s="3" t="s">
        <v>2159</v>
      </c>
      <c r="D835" s="7">
        <v>49</v>
      </c>
      <c r="E835" s="157">
        <v>48.999999733684099</v>
      </c>
      <c r="F835" s="154">
        <v>18399201</v>
      </c>
      <c r="G835" s="3" t="s">
        <v>4784</v>
      </c>
      <c r="H835" s="1" t="s">
        <v>4785</v>
      </c>
      <c r="I835" s="1">
        <v>37.549389999999995</v>
      </c>
    </row>
    <row r="836" spans="1:9" ht="15.75" thickBot="1" x14ac:dyDescent="0.3">
      <c r="A836" s="3">
        <v>834</v>
      </c>
      <c r="B836" s="5" t="s">
        <v>4786</v>
      </c>
      <c r="C836" s="3" t="s">
        <v>2159</v>
      </c>
      <c r="D836" s="7">
        <v>51</v>
      </c>
      <c r="E836" s="157">
        <v>51</v>
      </c>
      <c r="F836" s="154">
        <v>20400000</v>
      </c>
      <c r="G836" s="3" t="s">
        <v>4787</v>
      </c>
      <c r="H836" s="1" t="s">
        <v>4788</v>
      </c>
      <c r="I836" s="1">
        <v>40</v>
      </c>
    </row>
    <row r="837" spans="1:9" ht="15.75" thickTop="1" x14ac:dyDescent="0.25">
      <c r="A837" s="2">
        <v>835</v>
      </c>
      <c r="B837" s="5" t="s">
        <v>4042</v>
      </c>
      <c r="C837" s="3" t="s">
        <v>2159</v>
      </c>
      <c r="D837" s="7">
        <v>49</v>
      </c>
      <c r="E837" s="157">
        <v>48.999989397039961</v>
      </c>
      <c r="F837" s="154">
        <v>6469890</v>
      </c>
      <c r="G837" s="3" t="s">
        <v>4043</v>
      </c>
      <c r="H837" s="1" t="s">
        <v>4044</v>
      </c>
      <c r="I837" s="1">
        <v>13.203859999999999</v>
      </c>
    </row>
    <row r="838" spans="1:9" ht="15.75" thickBot="1" x14ac:dyDescent="0.3">
      <c r="A838" s="3">
        <v>836</v>
      </c>
      <c r="B838" s="5" t="s">
        <v>2280</v>
      </c>
      <c r="C838" s="3" t="s">
        <v>2159</v>
      </c>
      <c r="D838" s="7">
        <v>49</v>
      </c>
      <c r="E838" s="157">
        <v>48.999988991512453</v>
      </c>
      <c r="F838" s="154">
        <v>2225555</v>
      </c>
      <c r="G838" s="3" t="s">
        <v>2281</v>
      </c>
      <c r="H838" s="1" t="s">
        <v>2282</v>
      </c>
      <c r="I838" s="1">
        <v>4.5419499999999999</v>
      </c>
    </row>
    <row r="839" spans="1:9" ht="15.75" thickTop="1" x14ac:dyDescent="0.25">
      <c r="A839" s="2">
        <v>837</v>
      </c>
      <c r="B839" s="5" t="s">
        <v>3881</v>
      </c>
      <c r="C839" s="3" t="s">
        <v>2159</v>
      </c>
      <c r="D839" s="7">
        <v>49</v>
      </c>
      <c r="E839" s="157">
        <v>49</v>
      </c>
      <c r="F839" s="154">
        <v>9135805</v>
      </c>
      <c r="G839" s="3" t="s">
        <v>3882</v>
      </c>
      <c r="H839" s="1" t="s">
        <v>4627</v>
      </c>
      <c r="I839" s="1">
        <v>18.644500000000001</v>
      </c>
    </row>
    <row r="840" spans="1:9" ht="15.75" thickBot="1" x14ac:dyDescent="0.3">
      <c r="A840" s="3">
        <v>838</v>
      </c>
      <c r="B840" s="5" t="s">
        <v>2291</v>
      </c>
      <c r="C840" s="3" t="s">
        <v>2159</v>
      </c>
      <c r="D840" s="7">
        <v>49</v>
      </c>
      <c r="E840" s="157">
        <v>48.759599999999999</v>
      </c>
      <c r="F840" s="154">
        <v>6094950</v>
      </c>
      <c r="G840" s="3" t="s">
        <v>2292</v>
      </c>
      <c r="H840" s="1" t="s">
        <v>2293</v>
      </c>
      <c r="I840" s="1">
        <v>12.5</v>
      </c>
    </row>
    <row r="841" spans="1:9" ht="15.75" thickTop="1" x14ac:dyDescent="0.25">
      <c r="A841" s="2">
        <v>839</v>
      </c>
      <c r="B841" s="5" t="s">
        <v>4232</v>
      </c>
      <c r="C841" s="3" t="s">
        <v>2159</v>
      </c>
      <c r="D841" s="7">
        <v>49</v>
      </c>
      <c r="E841" s="157">
        <v>7.8735484276729562</v>
      </c>
      <c r="F841" s="154">
        <v>244119369</v>
      </c>
      <c r="G841" s="3" t="s">
        <v>4233</v>
      </c>
      <c r="H841" s="1" t="s">
        <v>4234</v>
      </c>
      <c r="I841" s="1">
        <v>3100.5</v>
      </c>
    </row>
    <row r="842" spans="1:9" ht="15.75" thickBot="1" x14ac:dyDescent="0.3">
      <c r="A842" s="3">
        <v>840</v>
      </c>
      <c r="B842" s="5" t="s">
        <v>2300</v>
      </c>
      <c r="C842" s="3" t="s">
        <v>2159</v>
      </c>
      <c r="D842" s="7">
        <v>49</v>
      </c>
      <c r="E842" s="157">
        <v>40.160413863817944</v>
      </c>
      <c r="F842" s="154">
        <v>13214989</v>
      </c>
      <c r="G842" s="3" t="s">
        <v>2301</v>
      </c>
      <c r="H842" s="1" t="s">
        <v>2302</v>
      </c>
      <c r="I842" s="1">
        <v>32.90551</v>
      </c>
    </row>
    <row r="843" spans="1:9" ht="15.75" thickTop="1" x14ac:dyDescent="0.25">
      <c r="A843" s="2">
        <v>841</v>
      </c>
      <c r="B843" s="5" t="s">
        <v>2306</v>
      </c>
      <c r="C843" s="3" t="s">
        <v>2159</v>
      </c>
      <c r="D843" s="7">
        <v>49</v>
      </c>
      <c r="E843" s="157">
        <v>48.965153333333333</v>
      </c>
      <c r="F843" s="154">
        <v>14689546</v>
      </c>
      <c r="G843" s="3" t="s">
        <v>4661</v>
      </c>
      <c r="H843" s="1" t="s">
        <v>2307</v>
      </c>
      <c r="I843" s="1">
        <v>30</v>
      </c>
    </row>
    <row r="844" spans="1:9" ht="15.75" thickBot="1" x14ac:dyDescent="0.3">
      <c r="A844" s="3">
        <v>842</v>
      </c>
      <c r="B844" s="5" t="s">
        <v>2311</v>
      </c>
      <c r="C844" s="3" t="s">
        <v>2159</v>
      </c>
      <c r="D844" s="7">
        <v>49</v>
      </c>
      <c r="E844" s="157">
        <v>49</v>
      </c>
      <c r="F844" s="154">
        <v>583100</v>
      </c>
      <c r="G844" s="3" t="s">
        <v>2312</v>
      </c>
      <c r="H844" s="1" t="s">
        <v>2313</v>
      </c>
      <c r="I844" s="1">
        <v>1.19</v>
      </c>
    </row>
    <row r="845" spans="1:9" ht="15.75" thickTop="1" x14ac:dyDescent="0.25">
      <c r="A845" s="2">
        <v>843</v>
      </c>
      <c r="B845" s="5" t="s">
        <v>2314</v>
      </c>
      <c r="C845" s="3" t="s">
        <v>2159</v>
      </c>
      <c r="D845" s="7">
        <v>49</v>
      </c>
      <c r="E845" s="157">
        <v>48.995176000000001</v>
      </c>
      <c r="F845" s="154">
        <v>12248794</v>
      </c>
      <c r="G845" s="3" t="s">
        <v>2315</v>
      </c>
      <c r="H845" s="1" t="s">
        <v>2316</v>
      </c>
      <c r="I845" s="1">
        <v>25</v>
      </c>
    </row>
    <row r="846" spans="1:9" ht="15.75" thickBot="1" x14ac:dyDescent="0.3">
      <c r="A846" s="3">
        <v>844</v>
      </c>
      <c r="B846" s="5" t="s">
        <v>4118</v>
      </c>
      <c r="C846" s="3" t="s">
        <v>2159</v>
      </c>
      <c r="D846" s="7">
        <v>49</v>
      </c>
      <c r="E846" s="157">
        <v>49.457532364741311</v>
      </c>
      <c r="F846" s="154">
        <v>2174529</v>
      </c>
      <c r="G846" s="3" t="s">
        <v>4119</v>
      </c>
      <c r="H846" s="1" t="s">
        <v>4120</v>
      </c>
      <c r="I846" s="1">
        <v>4.3967599999999996</v>
      </c>
    </row>
    <row r="847" spans="1:9" ht="15.75" thickTop="1" x14ac:dyDescent="0.25">
      <c r="A847" s="2">
        <v>845</v>
      </c>
      <c r="B847" s="5" t="s">
        <v>2317</v>
      </c>
      <c r="C847" s="3" t="s">
        <v>2159</v>
      </c>
      <c r="D847" s="7">
        <v>49</v>
      </c>
      <c r="E847" s="157">
        <v>49.000000000000007</v>
      </c>
      <c r="F847" s="154">
        <v>906500</v>
      </c>
      <c r="G847" s="3" t="s">
        <v>2318</v>
      </c>
      <c r="H847" s="1" t="s">
        <v>2319</v>
      </c>
      <c r="I847" s="1">
        <v>1.8499999999999999</v>
      </c>
    </row>
    <row r="848" spans="1:9" ht="15.75" thickBot="1" x14ac:dyDescent="0.3">
      <c r="A848" s="3">
        <v>846</v>
      </c>
      <c r="B848" s="5" t="s">
        <v>2308</v>
      </c>
      <c r="C848" s="3" t="s">
        <v>2159</v>
      </c>
      <c r="D848" s="7">
        <v>49</v>
      </c>
      <c r="E848" s="157">
        <v>48.988879167972755</v>
      </c>
      <c r="F848" s="154">
        <v>3141309</v>
      </c>
      <c r="G848" s="3" t="s">
        <v>2309</v>
      </c>
      <c r="H848" s="1" t="s">
        <v>2310</v>
      </c>
      <c r="I848" s="1">
        <v>6.4122899999999996</v>
      </c>
    </row>
    <row r="849" spans="1:9" ht="15.75" thickTop="1" x14ac:dyDescent="0.25">
      <c r="A849" s="2">
        <v>847</v>
      </c>
      <c r="B849" s="5" t="s">
        <v>2323</v>
      </c>
      <c r="C849" s="3" t="s">
        <v>2159</v>
      </c>
      <c r="D849" s="7">
        <v>49</v>
      </c>
      <c r="E849" s="157">
        <v>49.073413827085318</v>
      </c>
      <c r="F849" s="154">
        <v>12250000</v>
      </c>
      <c r="G849" s="3" t="s">
        <v>2324</v>
      </c>
      <c r="H849" s="1" t="s">
        <v>2325</v>
      </c>
      <c r="I849" s="1">
        <v>24.962599999999998</v>
      </c>
    </row>
    <row r="850" spans="1:9" ht="15.75" thickBot="1" x14ac:dyDescent="0.3">
      <c r="A850" s="3">
        <v>848</v>
      </c>
      <c r="B850" s="5" t="s">
        <v>2320</v>
      </c>
      <c r="C850" s="3" t="s">
        <v>2159</v>
      </c>
      <c r="D850" s="7">
        <v>49</v>
      </c>
      <c r="E850" s="157">
        <v>48.830555555555563</v>
      </c>
      <c r="F850" s="154">
        <v>1757900</v>
      </c>
      <c r="G850" s="3" t="s">
        <v>2321</v>
      </c>
      <c r="H850" s="1" t="s">
        <v>2322</v>
      </c>
      <c r="I850" s="1">
        <v>3.5999999999999996</v>
      </c>
    </row>
    <row r="851" spans="1:9" ht="15.75" thickTop="1" x14ac:dyDescent="0.25">
      <c r="A851" s="2">
        <v>849</v>
      </c>
      <c r="B851" s="5" t="s">
        <v>4280</v>
      </c>
      <c r="C851" s="3" t="s">
        <v>2159</v>
      </c>
      <c r="D851" s="7">
        <v>49</v>
      </c>
      <c r="E851" s="157">
        <v>29.696271597453773</v>
      </c>
      <c r="F851" s="154">
        <v>4898400</v>
      </c>
      <c r="G851" s="3" t="s">
        <v>4281</v>
      </c>
      <c r="H851" s="1" t="s">
        <v>4282</v>
      </c>
      <c r="I851" s="1">
        <v>16.495000000000001</v>
      </c>
    </row>
    <row r="852" spans="1:9" ht="15.75" thickBot="1" x14ac:dyDescent="0.3">
      <c r="A852" s="3">
        <v>850</v>
      </c>
      <c r="B852" s="5" t="s">
        <v>2259</v>
      </c>
      <c r="C852" s="3" t="s">
        <v>2159</v>
      </c>
      <c r="D852" s="7">
        <v>49</v>
      </c>
      <c r="E852" s="157">
        <v>49</v>
      </c>
      <c r="F852" s="154">
        <v>2450000</v>
      </c>
      <c r="G852" s="3" t="s">
        <v>2260</v>
      </c>
      <c r="H852" s="1" t="s">
        <v>2261</v>
      </c>
      <c r="I852" s="1">
        <v>5</v>
      </c>
    </row>
    <row r="853" spans="1:9" ht="15.75" thickTop="1" x14ac:dyDescent="0.25">
      <c r="A853" s="2">
        <v>851</v>
      </c>
      <c r="B853" s="5" t="s">
        <v>2326</v>
      </c>
      <c r="C853" s="3" t="s">
        <v>2159</v>
      </c>
      <c r="D853" s="7">
        <v>49</v>
      </c>
      <c r="E853" s="157">
        <v>48.856458967032921</v>
      </c>
      <c r="F853" s="154">
        <v>4763964</v>
      </c>
      <c r="G853" s="3" t="s">
        <v>2327</v>
      </c>
      <c r="H853" s="1" t="s">
        <v>2328</v>
      </c>
      <c r="I853" s="1">
        <v>9.7509399999999999</v>
      </c>
    </row>
    <row r="854" spans="1:9" ht="15.75" thickBot="1" x14ac:dyDescent="0.3">
      <c r="A854" s="3">
        <v>852</v>
      </c>
      <c r="B854" s="5" t="s">
        <v>2329</v>
      </c>
      <c r="C854" s="3" t="s">
        <v>2159</v>
      </c>
      <c r="D854" s="7">
        <v>49</v>
      </c>
      <c r="E854" s="157">
        <v>48.936</v>
      </c>
      <c r="F854" s="154">
        <v>2446800</v>
      </c>
      <c r="G854" s="3" t="s">
        <v>2330</v>
      </c>
      <c r="H854" s="1" t="s">
        <v>2331</v>
      </c>
      <c r="I854" s="1">
        <v>5</v>
      </c>
    </row>
    <row r="855" spans="1:9" ht="15.75" thickTop="1" x14ac:dyDescent="0.25">
      <c r="A855" s="2">
        <v>853</v>
      </c>
      <c r="B855" s="5" t="s">
        <v>2332</v>
      </c>
      <c r="C855" s="3" t="s">
        <v>2159</v>
      </c>
      <c r="D855" s="7">
        <v>49</v>
      </c>
      <c r="E855" s="157">
        <v>48.892592592592599</v>
      </c>
      <c r="F855" s="154">
        <v>1320100</v>
      </c>
      <c r="G855" s="3" t="s">
        <v>2333</v>
      </c>
      <c r="H855" s="1" t="s">
        <v>2334</v>
      </c>
      <c r="I855" s="1">
        <v>2.6999999999999997</v>
      </c>
    </row>
    <row r="856" spans="1:9" ht="15.75" thickBot="1" x14ac:dyDescent="0.3">
      <c r="A856" s="3">
        <v>854</v>
      </c>
      <c r="B856" s="5" t="s">
        <v>3993</v>
      </c>
      <c r="C856" s="3" t="s">
        <v>2159</v>
      </c>
      <c r="D856" s="7">
        <v>49</v>
      </c>
      <c r="E856" s="157">
        <v>48.346509999999995</v>
      </c>
      <c r="F856" s="154">
        <v>38677208</v>
      </c>
      <c r="G856" s="3" t="s">
        <v>3994</v>
      </c>
      <c r="H856" s="1" t="s">
        <v>3995</v>
      </c>
      <c r="I856" s="1">
        <v>80</v>
      </c>
    </row>
    <row r="857" spans="1:9" ht="15.75" thickTop="1" x14ac:dyDescent="0.25">
      <c r="A857" s="2">
        <v>855</v>
      </c>
      <c r="B857" s="5" t="s">
        <v>2811</v>
      </c>
      <c r="C857" s="3" t="s">
        <v>2159</v>
      </c>
      <c r="D857" s="7">
        <v>49</v>
      </c>
      <c r="E857" s="157">
        <v>48.993684210526318</v>
      </c>
      <c r="F857" s="154">
        <v>4654400</v>
      </c>
      <c r="G857" s="3" t="s">
        <v>2812</v>
      </c>
      <c r="H857" s="1" t="s">
        <v>2813</v>
      </c>
      <c r="I857" s="1">
        <v>9.5</v>
      </c>
    </row>
    <row r="858" spans="1:9" ht="15.75" thickBot="1" x14ac:dyDescent="0.3">
      <c r="A858" s="3">
        <v>856</v>
      </c>
      <c r="B858" s="5" t="s">
        <v>4227</v>
      </c>
      <c r="C858" s="3" t="s">
        <v>2159</v>
      </c>
      <c r="D858" s="7">
        <v>48.9998</v>
      </c>
      <c r="E858" s="157">
        <v>49.000063669935059</v>
      </c>
      <c r="F858" s="154">
        <v>153919</v>
      </c>
      <c r="G858" s="3" t="s">
        <v>4228</v>
      </c>
      <c r="H858" s="1" t="s">
        <v>4229</v>
      </c>
      <c r="I858" s="1">
        <v>0.31412000000000001</v>
      </c>
    </row>
    <row r="859" spans="1:9" ht="15.75" thickTop="1" x14ac:dyDescent="0.25">
      <c r="A859" s="2">
        <v>857</v>
      </c>
      <c r="B859" s="5" t="s">
        <v>2338</v>
      </c>
      <c r="C859" s="3" t="s">
        <v>2159</v>
      </c>
      <c r="D859" s="7">
        <v>49</v>
      </c>
      <c r="E859" s="157">
        <v>53.507694454707803</v>
      </c>
      <c r="F859" s="154">
        <v>9355296</v>
      </c>
      <c r="G859" s="3" t="s">
        <v>2339</v>
      </c>
      <c r="H859" s="1" t="s">
        <v>2340</v>
      </c>
      <c r="I859" s="1">
        <v>17.484019999999997</v>
      </c>
    </row>
    <row r="860" spans="1:9" ht="15.75" thickBot="1" x14ac:dyDescent="0.3">
      <c r="A860" s="3">
        <v>858</v>
      </c>
      <c r="B860" s="5" t="s">
        <v>4354</v>
      </c>
      <c r="C860" s="3" t="s">
        <v>2159</v>
      </c>
      <c r="D860" s="7">
        <v>49</v>
      </c>
      <c r="E860" s="157">
        <v>48.997183098591549</v>
      </c>
      <c r="F860" s="154">
        <v>1739400</v>
      </c>
      <c r="G860" s="3" t="s">
        <v>4355</v>
      </c>
      <c r="H860" s="1" t="s">
        <v>4356</v>
      </c>
      <c r="I860" s="1">
        <v>3.55</v>
      </c>
    </row>
    <row r="861" spans="1:9" ht="15.75" thickTop="1" x14ac:dyDescent="0.25">
      <c r="A861" s="2">
        <v>859</v>
      </c>
      <c r="B861" s="5" t="s">
        <v>4400</v>
      </c>
      <c r="C861" s="3" t="s">
        <v>2159</v>
      </c>
      <c r="D861" s="7">
        <v>100</v>
      </c>
      <c r="E861" s="157">
        <v>100</v>
      </c>
      <c r="F861" s="154">
        <v>4950000</v>
      </c>
      <c r="G861" s="3" t="s">
        <v>4401</v>
      </c>
      <c r="H861" s="1" t="s">
        <v>4402</v>
      </c>
      <c r="I861" s="1">
        <v>4.95</v>
      </c>
    </row>
    <row r="862" spans="1:9" ht="15.75" thickBot="1" x14ac:dyDescent="0.3">
      <c r="A862" s="3">
        <v>860</v>
      </c>
      <c r="B862" s="5" t="s">
        <v>4789</v>
      </c>
      <c r="C862" s="3" t="s">
        <v>2159</v>
      </c>
      <c r="D862" s="7" t="s">
        <v>4664</v>
      </c>
      <c r="E862" s="157" t="e">
        <v>#VALUE!</v>
      </c>
      <c r="F862" s="154" t="s">
        <v>4664</v>
      </c>
      <c r="G862" s="3" t="s">
        <v>4665</v>
      </c>
      <c r="H862" s="1" t="s">
        <v>4664</v>
      </c>
      <c r="I862" s="1" t="s">
        <v>4664</v>
      </c>
    </row>
    <row r="863" spans="1:9" ht="15.75" thickTop="1" x14ac:dyDescent="0.25">
      <c r="A863" s="2">
        <v>861</v>
      </c>
      <c r="B863" s="5" t="s">
        <v>4790</v>
      </c>
      <c r="C863" s="3" t="s">
        <v>2159</v>
      </c>
      <c r="D863" s="7" t="s">
        <v>4664</v>
      </c>
      <c r="E863" s="157" t="e">
        <v>#VALUE!</v>
      </c>
      <c r="F863" s="154" t="s">
        <v>4664</v>
      </c>
      <c r="G863" s="3" t="s">
        <v>4665</v>
      </c>
      <c r="H863" s="1" t="s">
        <v>4664</v>
      </c>
      <c r="I863" s="1" t="s">
        <v>4664</v>
      </c>
    </row>
    <row r="864" spans="1:9" ht="15.75" thickBot="1" x14ac:dyDescent="0.3">
      <c r="A864" s="3">
        <v>862</v>
      </c>
      <c r="B864" s="5" t="s">
        <v>2344</v>
      </c>
      <c r="C864" s="3" t="s">
        <v>2159</v>
      </c>
      <c r="D864" s="7">
        <v>49</v>
      </c>
      <c r="E864" s="157">
        <v>49</v>
      </c>
      <c r="F864" s="154">
        <v>2450000</v>
      </c>
      <c r="G864" s="3" t="s">
        <v>2345</v>
      </c>
      <c r="H864" s="1" t="s">
        <v>2346</v>
      </c>
      <c r="I864" s="1">
        <v>5</v>
      </c>
    </row>
    <row r="865" spans="1:9" ht="15.75" thickTop="1" x14ac:dyDescent="0.25">
      <c r="A865" s="2">
        <v>863</v>
      </c>
      <c r="B865" s="5" t="s">
        <v>4224</v>
      </c>
      <c r="C865" s="3" t="s">
        <v>2159</v>
      </c>
      <c r="D865" s="7">
        <v>49</v>
      </c>
      <c r="E865" s="157">
        <v>49</v>
      </c>
      <c r="F865" s="154">
        <v>323057</v>
      </c>
      <c r="G865" s="3" t="s">
        <v>4225</v>
      </c>
      <c r="H865" s="1" t="s">
        <v>4226</v>
      </c>
      <c r="I865" s="1">
        <v>0.6593</v>
      </c>
    </row>
    <row r="866" spans="1:9" ht="15.75" thickBot="1" x14ac:dyDescent="0.3">
      <c r="A866" s="3">
        <v>864</v>
      </c>
      <c r="B866" s="5" t="s">
        <v>2347</v>
      </c>
      <c r="C866" s="3" t="s">
        <v>2159</v>
      </c>
      <c r="D866" s="7">
        <v>49</v>
      </c>
      <c r="E866" s="157">
        <v>17.223557963896994</v>
      </c>
      <c r="F866" s="154">
        <v>3582488</v>
      </c>
      <c r="G866" s="3" t="s">
        <v>2348</v>
      </c>
      <c r="H866" s="1" t="s">
        <v>2349</v>
      </c>
      <c r="I866" s="1">
        <v>20.79993</v>
      </c>
    </row>
    <row r="867" spans="1:9" ht="15.75" thickTop="1" x14ac:dyDescent="0.25">
      <c r="A867" s="2">
        <v>865</v>
      </c>
      <c r="B867" s="5" t="s">
        <v>4791</v>
      </c>
      <c r="C867" s="3" t="s">
        <v>2159</v>
      </c>
      <c r="D867" s="7">
        <v>99.08</v>
      </c>
      <c r="E867" s="157">
        <v>99.079985933728679</v>
      </c>
      <c r="F867" s="154">
        <v>6198543</v>
      </c>
      <c r="G867" s="3" t="s">
        <v>4792</v>
      </c>
      <c r="H867" s="1" t="s">
        <v>4793</v>
      </c>
      <c r="I867" s="1">
        <v>6.2561</v>
      </c>
    </row>
    <row r="868" spans="1:9" ht="15.75" thickBot="1" x14ac:dyDescent="0.3">
      <c r="A868" s="3">
        <v>866</v>
      </c>
      <c r="B868" s="5" t="s">
        <v>2371</v>
      </c>
      <c r="C868" s="3" t="s">
        <v>2159</v>
      </c>
      <c r="D868" s="7">
        <v>49</v>
      </c>
      <c r="E868" s="157">
        <v>48.954353932584269</v>
      </c>
      <c r="F868" s="154">
        <v>13942200</v>
      </c>
      <c r="G868" s="3" t="s">
        <v>2372</v>
      </c>
      <c r="H868" s="1" t="s">
        <v>2373</v>
      </c>
      <c r="I868" s="1">
        <v>28.48</v>
      </c>
    </row>
    <row r="869" spans="1:9" ht="15.75" thickTop="1" x14ac:dyDescent="0.25">
      <c r="A869" s="2">
        <v>867</v>
      </c>
      <c r="B869" s="5" t="s">
        <v>2764</v>
      </c>
      <c r="C869" s="3" t="s">
        <v>2159</v>
      </c>
      <c r="D869" s="7">
        <v>49</v>
      </c>
      <c r="E869" s="157">
        <v>49</v>
      </c>
      <c r="F869" s="154">
        <v>4459000</v>
      </c>
      <c r="G869" s="3" t="s">
        <v>2765</v>
      </c>
      <c r="H869" s="1" t="s">
        <v>2766</v>
      </c>
      <c r="I869" s="1">
        <v>9.1</v>
      </c>
    </row>
    <row r="870" spans="1:9" ht="15.75" thickBot="1" x14ac:dyDescent="0.3">
      <c r="A870" s="3">
        <v>868</v>
      </c>
      <c r="B870" s="5" t="s">
        <v>2440</v>
      </c>
      <c r="C870" s="3" t="s">
        <v>2159</v>
      </c>
      <c r="D870" s="7">
        <v>49</v>
      </c>
      <c r="E870" s="157">
        <v>49.000000000000007</v>
      </c>
      <c r="F870" s="154">
        <v>7612101</v>
      </c>
      <c r="G870" s="3" t="s">
        <v>2441</v>
      </c>
      <c r="H870" s="1" t="s">
        <v>2442</v>
      </c>
      <c r="I870" s="1">
        <v>15.534899999999999</v>
      </c>
    </row>
    <row r="871" spans="1:9" ht="15.75" thickTop="1" x14ac:dyDescent="0.25">
      <c r="A871" s="2">
        <v>869</v>
      </c>
      <c r="B871" s="5" t="s">
        <v>2925</v>
      </c>
      <c r="C871" s="3" t="s">
        <v>2159</v>
      </c>
      <c r="D871" s="7">
        <v>49</v>
      </c>
      <c r="E871" s="157">
        <v>49</v>
      </c>
      <c r="F871" s="154">
        <v>3920000</v>
      </c>
      <c r="G871" s="3" t="s">
        <v>2926</v>
      </c>
      <c r="H871" s="1" t="s">
        <v>2927</v>
      </c>
      <c r="I871" s="1">
        <v>8</v>
      </c>
    </row>
    <row r="872" spans="1:9" ht="15.75" thickBot="1" x14ac:dyDescent="0.3">
      <c r="A872" s="3">
        <v>870</v>
      </c>
      <c r="B872" s="5" t="s">
        <v>2353</v>
      </c>
      <c r="C872" s="3" t="s">
        <v>2159</v>
      </c>
      <c r="D872" s="7">
        <v>49</v>
      </c>
      <c r="E872" s="157">
        <v>49.000062359690695</v>
      </c>
      <c r="F872" s="154">
        <v>1728683</v>
      </c>
      <c r="G872" s="3" t="s">
        <v>2354</v>
      </c>
      <c r="H872" s="1" t="s">
        <v>2355</v>
      </c>
      <c r="I872" s="1">
        <v>3.5279199999999999</v>
      </c>
    </row>
    <row r="873" spans="1:9" ht="15.75" thickTop="1" x14ac:dyDescent="0.25">
      <c r="A873" s="2">
        <v>871</v>
      </c>
      <c r="B873" s="5" t="s">
        <v>2362</v>
      </c>
      <c r="C873" s="3" t="s">
        <v>2159</v>
      </c>
      <c r="D873" s="7">
        <v>49</v>
      </c>
      <c r="E873" s="157">
        <v>49</v>
      </c>
      <c r="F873" s="154">
        <v>490000</v>
      </c>
      <c r="G873" s="3" t="s">
        <v>2363</v>
      </c>
      <c r="H873" s="1" t="s">
        <v>2364</v>
      </c>
      <c r="I873" s="1">
        <v>1</v>
      </c>
    </row>
    <row r="874" spans="1:9" ht="15.75" thickBot="1" x14ac:dyDescent="0.3">
      <c r="A874" s="3">
        <v>872</v>
      </c>
      <c r="B874" s="5" t="s">
        <v>347</v>
      </c>
      <c r="C874" s="3" t="s">
        <v>2159</v>
      </c>
      <c r="D874" s="7">
        <v>49</v>
      </c>
      <c r="E874" s="157">
        <v>48.880012387316555</v>
      </c>
      <c r="F874" s="154">
        <v>3030507</v>
      </c>
      <c r="G874" s="3" t="s">
        <v>1036</v>
      </c>
      <c r="H874" s="1" t="s">
        <v>1662</v>
      </c>
      <c r="I874" s="1">
        <v>6.1998899999999999</v>
      </c>
    </row>
    <row r="875" spans="1:9" ht="15.75" thickTop="1" x14ac:dyDescent="0.25">
      <c r="A875" s="2">
        <v>873</v>
      </c>
      <c r="B875" s="5" t="s">
        <v>2368</v>
      </c>
      <c r="C875" s="3" t="s">
        <v>2159</v>
      </c>
      <c r="D875" s="7">
        <v>49</v>
      </c>
      <c r="E875" s="157">
        <v>49.096575476350743</v>
      </c>
      <c r="F875" s="154">
        <v>12005890</v>
      </c>
      <c r="G875" s="3" t="s">
        <v>2369</v>
      </c>
      <c r="H875" s="1" t="s">
        <v>2370</v>
      </c>
      <c r="I875" s="1">
        <v>24.453619999999997</v>
      </c>
    </row>
    <row r="876" spans="1:9" ht="15.75" thickBot="1" x14ac:dyDescent="0.3">
      <c r="A876" s="3">
        <v>874</v>
      </c>
      <c r="B876" s="5" t="s">
        <v>2380</v>
      </c>
      <c r="C876" s="3" t="s">
        <v>2159</v>
      </c>
      <c r="D876" s="7">
        <v>49</v>
      </c>
      <c r="E876" s="157">
        <v>49</v>
      </c>
      <c r="F876" s="154">
        <v>980000</v>
      </c>
      <c r="G876" s="3" t="s">
        <v>2381</v>
      </c>
      <c r="H876" s="1" t="s">
        <v>2382</v>
      </c>
      <c r="I876" s="1">
        <v>2</v>
      </c>
    </row>
    <row r="877" spans="1:9" ht="15.75" thickTop="1" x14ac:dyDescent="0.25">
      <c r="A877" s="2">
        <v>875</v>
      </c>
      <c r="B877" s="5" t="s">
        <v>2377</v>
      </c>
      <c r="C877" s="3" t="s">
        <v>2159</v>
      </c>
      <c r="D877" s="7">
        <v>49</v>
      </c>
      <c r="E877" s="157">
        <v>49.001186177995969</v>
      </c>
      <c r="F877" s="154">
        <v>1697847</v>
      </c>
      <c r="G877" s="3" t="s">
        <v>2378</v>
      </c>
      <c r="H877" s="1" t="s">
        <v>2379</v>
      </c>
      <c r="I877" s="1">
        <v>3.4649099999999997</v>
      </c>
    </row>
    <row r="878" spans="1:9" ht="15.75" thickBot="1" x14ac:dyDescent="0.3">
      <c r="A878" s="3">
        <v>876</v>
      </c>
      <c r="B878" s="5" t="s">
        <v>4551</v>
      </c>
      <c r="C878" s="3" t="s">
        <v>2159</v>
      </c>
      <c r="D878" s="7">
        <v>49</v>
      </c>
      <c r="E878" s="157">
        <v>48.879827887527618</v>
      </c>
      <c r="F878" s="154">
        <v>15399580</v>
      </c>
      <c r="G878" s="3" t="s">
        <v>4552</v>
      </c>
      <c r="H878" s="1" t="s">
        <v>4553</v>
      </c>
      <c r="I878" s="1">
        <v>31.50498</v>
      </c>
    </row>
    <row r="879" spans="1:9" ht="15.75" thickTop="1" x14ac:dyDescent="0.25">
      <c r="A879" s="2">
        <v>877</v>
      </c>
      <c r="B879" s="5" t="s">
        <v>2389</v>
      </c>
      <c r="C879" s="3" t="s">
        <v>2159</v>
      </c>
      <c r="D879" s="7">
        <v>49</v>
      </c>
      <c r="E879" s="157">
        <v>48.998365408907105</v>
      </c>
      <c r="F879" s="154">
        <v>2928647</v>
      </c>
      <c r="G879" s="3" t="s">
        <v>2390</v>
      </c>
      <c r="H879" s="1" t="s">
        <v>2391</v>
      </c>
      <c r="I879" s="1">
        <v>5.9770300000000001</v>
      </c>
    </row>
    <row r="880" spans="1:9" ht="15.75" thickBot="1" x14ac:dyDescent="0.3">
      <c r="A880" s="3">
        <v>878</v>
      </c>
      <c r="B880" s="5" t="s">
        <v>4388</v>
      </c>
      <c r="C880" s="3" t="s">
        <v>2159</v>
      </c>
      <c r="D880" s="7">
        <v>0</v>
      </c>
      <c r="E880" s="157" t="e">
        <v>#VALUE!</v>
      </c>
      <c r="F880" s="154" t="s">
        <v>4501</v>
      </c>
      <c r="G880" s="3" t="s">
        <v>4389</v>
      </c>
      <c r="H880" s="1" t="s">
        <v>4390</v>
      </c>
      <c r="I880" s="1">
        <v>1.3091999999999999</v>
      </c>
    </row>
    <row r="881" spans="1:9" ht="15.75" thickTop="1" x14ac:dyDescent="0.25">
      <c r="A881" s="2">
        <v>879</v>
      </c>
      <c r="B881" s="5" t="s">
        <v>3940</v>
      </c>
      <c r="C881" s="3" t="s">
        <v>2159</v>
      </c>
      <c r="D881" s="7" t="s">
        <v>4501</v>
      </c>
      <c r="E881" s="157" t="e">
        <v>#VALUE!</v>
      </c>
      <c r="F881" s="154" t="s">
        <v>4501</v>
      </c>
      <c r="G881" s="3" t="s">
        <v>3941</v>
      </c>
      <c r="H881" s="1" t="s">
        <v>3942</v>
      </c>
      <c r="I881" s="1">
        <v>1.335</v>
      </c>
    </row>
    <row r="882" spans="1:9" ht="15.75" thickBot="1" x14ac:dyDescent="0.3">
      <c r="A882" s="3">
        <v>880</v>
      </c>
      <c r="B882" s="5" t="s">
        <v>3701</v>
      </c>
      <c r="C882" s="3" t="s">
        <v>2159</v>
      </c>
      <c r="D882" s="7">
        <v>49</v>
      </c>
      <c r="E882" s="157">
        <v>49.866170138484812</v>
      </c>
      <c r="F882" s="154">
        <v>857000</v>
      </c>
      <c r="G882" s="3" t="s">
        <v>3702</v>
      </c>
      <c r="H882" s="1" t="s">
        <v>3703</v>
      </c>
      <c r="I882" s="1">
        <v>1.7185999999999999</v>
      </c>
    </row>
    <row r="883" spans="1:9" ht="15.75" thickTop="1" x14ac:dyDescent="0.25">
      <c r="A883" s="2">
        <v>881</v>
      </c>
      <c r="B883" s="5" t="s">
        <v>2395</v>
      </c>
      <c r="C883" s="3" t="s">
        <v>2159</v>
      </c>
      <c r="D883" s="7">
        <v>49</v>
      </c>
      <c r="E883" s="157">
        <v>48.034860410470451</v>
      </c>
      <c r="F883" s="154">
        <v>1169303</v>
      </c>
      <c r="G883" s="3" t="s">
        <v>2396</v>
      </c>
      <c r="H883" s="1" t="s">
        <v>2397</v>
      </c>
      <c r="I883" s="1">
        <v>2.4342799999999998</v>
      </c>
    </row>
    <row r="884" spans="1:9" ht="15.75" thickBot="1" x14ac:dyDescent="0.3">
      <c r="A884" s="3">
        <v>882</v>
      </c>
      <c r="B884" s="5" t="s">
        <v>2401</v>
      </c>
      <c r="C884" s="3" t="s">
        <v>2159</v>
      </c>
      <c r="D884" s="7">
        <v>49</v>
      </c>
      <c r="E884" s="157">
        <v>48.999986603973262</v>
      </c>
      <c r="F884" s="154">
        <v>1828900</v>
      </c>
      <c r="G884" s="3" t="s">
        <v>2402</v>
      </c>
      <c r="H884" s="1" t="s">
        <v>2403</v>
      </c>
      <c r="I884" s="1">
        <v>3.73245</v>
      </c>
    </row>
    <row r="885" spans="1:9" ht="15.75" thickTop="1" x14ac:dyDescent="0.25">
      <c r="A885" s="2">
        <v>883</v>
      </c>
      <c r="B885" s="5" t="s">
        <v>2404</v>
      </c>
      <c r="C885" s="3" t="s">
        <v>2159</v>
      </c>
      <c r="D885" s="7">
        <v>49</v>
      </c>
      <c r="E885" s="157">
        <v>49.000000000000007</v>
      </c>
      <c r="F885" s="154">
        <v>1332800</v>
      </c>
      <c r="G885" s="3" t="s">
        <v>2405</v>
      </c>
      <c r="H885" s="1" t="s">
        <v>2406</v>
      </c>
      <c r="I885" s="1">
        <v>2.7199999999999998</v>
      </c>
    </row>
    <row r="886" spans="1:9" ht="15.75" thickBot="1" x14ac:dyDescent="0.3">
      <c r="A886" s="3">
        <v>884</v>
      </c>
      <c r="B886" s="5" t="s">
        <v>2425</v>
      </c>
      <c r="C886" s="3" t="s">
        <v>2159</v>
      </c>
      <c r="D886" s="7">
        <v>49</v>
      </c>
      <c r="E886" s="157">
        <v>48.969976905311782</v>
      </c>
      <c r="F886" s="154">
        <v>42408000</v>
      </c>
      <c r="G886" s="3" t="s">
        <v>2426</v>
      </c>
      <c r="H886" s="1" t="s">
        <v>2427</v>
      </c>
      <c r="I886" s="1">
        <v>86.6</v>
      </c>
    </row>
    <row r="887" spans="1:9" ht="15.75" thickTop="1" x14ac:dyDescent="0.25">
      <c r="A887" s="2">
        <v>885</v>
      </c>
      <c r="B887" s="5" t="s">
        <v>2410</v>
      </c>
      <c r="C887" s="3" t="s">
        <v>2159</v>
      </c>
      <c r="D887" s="7">
        <v>49</v>
      </c>
      <c r="E887" s="157">
        <v>28.422387164159201</v>
      </c>
      <c r="F887" s="154">
        <v>1278979</v>
      </c>
      <c r="G887" s="3" t="s">
        <v>2411</v>
      </c>
      <c r="H887" s="1" t="s">
        <v>2412</v>
      </c>
      <c r="I887" s="1">
        <v>4.4999000000000002</v>
      </c>
    </row>
    <row r="888" spans="1:9" ht="15.75" thickBot="1" x14ac:dyDescent="0.3">
      <c r="A888" s="3">
        <v>886</v>
      </c>
      <c r="B888" s="5" t="s">
        <v>2512</v>
      </c>
      <c r="C888" s="3" t="s">
        <v>2159</v>
      </c>
      <c r="D888" s="7">
        <v>49</v>
      </c>
      <c r="E888" s="157">
        <v>49.000128496876705</v>
      </c>
      <c r="F888" s="154">
        <v>1182133</v>
      </c>
      <c r="G888" s="3" t="s">
        <v>2513</v>
      </c>
      <c r="H888" s="1" t="s">
        <v>2514</v>
      </c>
      <c r="I888" s="1">
        <v>2.4125099999999997</v>
      </c>
    </row>
    <row r="889" spans="1:9" ht="15.75" thickTop="1" x14ac:dyDescent="0.25">
      <c r="A889" s="2">
        <v>887</v>
      </c>
      <c r="B889" s="5" t="s">
        <v>2413</v>
      </c>
      <c r="C889" s="3" t="s">
        <v>2159</v>
      </c>
      <c r="D889" s="7">
        <v>49</v>
      </c>
      <c r="E889" s="157">
        <v>56.26063543349489</v>
      </c>
      <c r="F889" s="154">
        <v>522380</v>
      </c>
      <c r="G889" s="3" t="s">
        <v>2414</v>
      </c>
      <c r="H889" s="1" t="s">
        <v>2415</v>
      </c>
      <c r="I889" s="1">
        <v>0.92849999999999999</v>
      </c>
    </row>
    <row r="890" spans="1:9" ht="15.75" thickBot="1" x14ac:dyDescent="0.3">
      <c r="A890" s="3">
        <v>888</v>
      </c>
      <c r="B890" s="5" t="s">
        <v>2386</v>
      </c>
      <c r="C890" s="3" t="s">
        <v>2159</v>
      </c>
      <c r="D890" s="7">
        <v>49</v>
      </c>
      <c r="E890" s="157">
        <v>49</v>
      </c>
      <c r="F890" s="154">
        <v>2940000</v>
      </c>
      <c r="G890" s="3" t="s">
        <v>2387</v>
      </c>
      <c r="H890" s="1" t="s">
        <v>2388</v>
      </c>
      <c r="I890" s="1">
        <v>6</v>
      </c>
    </row>
    <row r="891" spans="1:9" ht="15.75" thickTop="1" x14ac:dyDescent="0.25">
      <c r="A891" s="2">
        <v>889</v>
      </c>
      <c r="B891" s="5" t="s">
        <v>2392</v>
      </c>
      <c r="C891" s="3" t="s">
        <v>2159</v>
      </c>
      <c r="D891" s="7">
        <v>49</v>
      </c>
      <c r="E891" s="157">
        <v>49</v>
      </c>
      <c r="F891" s="154">
        <v>1862000</v>
      </c>
      <c r="G891" s="3" t="s">
        <v>2393</v>
      </c>
      <c r="H891" s="1" t="s">
        <v>2394</v>
      </c>
      <c r="I891" s="1">
        <v>3.8</v>
      </c>
    </row>
    <row r="892" spans="1:9" ht="15.75" thickBot="1" x14ac:dyDescent="0.3">
      <c r="A892" s="3">
        <v>890</v>
      </c>
      <c r="B892" s="5" t="s">
        <v>4794</v>
      </c>
      <c r="C892" s="3" t="s">
        <v>2159</v>
      </c>
      <c r="D892" s="7">
        <v>49</v>
      </c>
      <c r="E892" s="157">
        <v>48.824100000000001</v>
      </c>
      <c r="F892" s="154">
        <v>48824100</v>
      </c>
      <c r="G892" s="3" t="s">
        <v>4795</v>
      </c>
      <c r="H892" s="1" t="s">
        <v>4796</v>
      </c>
      <c r="I892" s="1">
        <v>100</v>
      </c>
    </row>
    <row r="893" spans="1:9" ht="15.75" thickTop="1" x14ac:dyDescent="0.25">
      <c r="A893" s="2">
        <v>891</v>
      </c>
      <c r="B893" s="5" t="s">
        <v>2335</v>
      </c>
      <c r="C893" s="3" t="s">
        <v>2159</v>
      </c>
      <c r="D893" s="7">
        <v>49</v>
      </c>
      <c r="E893" s="157">
        <v>48.985567010309275</v>
      </c>
      <c r="F893" s="154">
        <v>2375800</v>
      </c>
      <c r="G893" s="3" t="s">
        <v>2336</v>
      </c>
      <c r="H893" s="1" t="s">
        <v>2337</v>
      </c>
      <c r="I893" s="1">
        <v>4.8499999999999996</v>
      </c>
    </row>
    <row r="894" spans="1:9" ht="15.75" thickBot="1" x14ac:dyDescent="0.3">
      <c r="A894" s="3">
        <v>892</v>
      </c>
      <c r="B894" s="5" t="s">
        <v>2416</v>
      </c>
      <c r="C894" s="3" t="s">
        <v>2159</v>
      </c>
      <c r="D894" s="7">
        <v>49</v>
      </c>
      <c r="E894" s="157">
        <v>49</v>
      </c>
      <c r="F894" s="154">
        <v>2227050</v>
      </c>
      <c r="G894" s="3" t="s">
        <v>2417</v>
      </c>
      <c r="H894" s="1" t="s">
        <v>2418</v>
      </c>
      <c r="I894" s="1">
        <v>4.5449999999999999</v>
      </c>
    </row>
    <row r="895" spans="1:9" ht="15.75" thickTop="1" x14ac:dyDescent="0.25">
      <c r="A895" s="2">
        <v>893</v>
      </c>
      <c r="B895" s="5" t="s">
        <v>2350</v>
      </c>
      <c r="C895" s="3" t="s">
        <v>2159</v>
      </c>
      <c r="D895" s="7">
        <v>49</v>
      </c>
      <c r="E895" s="157">
        <v>48.999994651955049</v>
      </c>
      <c r="F895" s="154">
        <v>21073119</v>
      </c>
      <c r="G895" s="3" t="s">
        <v>2351</v>
      </c>
      <c r="H895" s="1" t="s">
        <v>2352</v>
      </c>
      <c r="I895" s="1">
        <v>43.006369999999997</v>
      </c>
    </row>
    <row r="896" spans="1:9" ht="15.75" thickBot="1" x14ac:dyDescent="0.3">
      <c r="A896" s="3">
        <v>894</v>
      </c>
      <c r="B896" s="5" t="s">
        <v>4797</v>
      </c>
      <c r="C896" s="3" t="s">
        <v>2159</v>
      </c>
      <c r="D896" s="7" t="s">
        <v>4664</v>
      </c>
      <c r="E896" s="157" t="e">
        <v>#VALUE!</v>
      </c>
      <c r="F896" s="154" t="s">
        <v>4664</v>
      </c>
      <c r="G896" s="3" t="s">
        <v>4665</v>
      </c>
      <c r="H896" s="1" t="s">
        <v>4664</v>
      </c>
      <c r="I896" s="1" t="s">
        <v>4664</v>
      </c>
    </row>
    <row r="897" spans="1:9" ht="15.75" thickTop="1" x14ac:dyDescent="0.25">
      <c r="A897" s="2">
        <v>895</v>
      </c>
      <c r="B897" s="5" t="s">
        <v>2419</v>
      </c>
      <c r="C897" s="3" t="s">
        <v>2159</v>
      </c>
      <c r="D897" s="7">
        <v>49</v>
      </c>
      <c r="E897" s="157">
        <v>49</v>
      </c>
      <c r="F897" s="154">
        <v>15190000</v>
      </c>
      <c r="G897" s="3" t="s">
        <v>2420</v>
      </c>
      <c r="H897" s="1" t="s">
        <v>2421</v>
      </c>
      <c r="I897" s="1">
        <v>31</v>
      </c>
    </row>
    <row r="898" spans="1:9" ht="15.75" thickBot="1" x14ac:dyDescent="0.3">
      <c r="A898" s="3">
        <v>896</v>
      </c>
      <c r="B898" s="5" t="s">
        <v>2422</v>
      </c>
      <c r="C898" s="3" t="s">
        <v>2159</v>
      </c>
      <c r="D898" s="7">
        <v>48.999899999999997</v>
      </c>
      <c r="E898" s="157">
        <v>49.000212023669555</v>
      </c>
      <c r="F898" s="154">
        <v>508436</v>
      </c>
      <c r="G898" s="3" t="s">
        <v>2423</v>
      </c>
      <c r="H898" s="1" t="s">
        <v>2424</v>
      </c>
      <c r="I898" s="1">
        <v>1.03762</v>
      </c>
    </row>
    <row r="899" spans="1:9" ht="15.75" thickTop="1" x14ac:dyDescent="0.25">
      <c r="A899" s="2">
        <v>897</v>
      </c>
      <c r="B899" s="5" t="s">
        <v>2431</v>
      </c>
      <c r="C899" s="3" t="s">
        <v>2159</v>
      </c>
      <c r="D899" s="7">
        <v>49</v>
      </c>
      <c r="E899" s="157">
        <v>49.000258277082445</v>
      </c>
      <c r="F899" s="154">
        <v>701963</v>
      </c>
      <c r="G899" s="3" t="s">
        <v>2432</v>
      </c>
      <c r="H899" s="1" t="s">
        <v>2433</v>
      </c>
      <c r="I899" s="1">
        <v>1.4325699999999999</v>
      </c>
    </row>
    <row r="900" spans="1:9" ht="15.75" thickBot="1" x14ac:dyDescent="0.3">
      <c r="A900" s="3">
        <v>898</v>
      </c>
      <c r="B900" s="5" t="s">
        <v>2428</v>
      </c>
      <c r="C900" s="3" t="s">
        <v>2159</v>
      </c>
      <c r="D900" s="7">
        <v>49</v>
      </c>
      <c r="E900" s="157">
        <v>24.787333333333333</v>
      </c>
      <c r="F900" s="154">
        <v>2007774</v>
      </c>
      <c r="G900" s="3" t="s">
        <v>2429</v>
      </c>
      <c r="H900" s="1" t="s">
        <v>2430</v>
      </c>
      <c r="I900" s="1">
        <v>8.1</v>
      </c>
    </row>
    <row r="901" spans="1:9" ht="15.75" thickTop="1" x14ac:dyDescent="0.25">
      <c r="A901" s="2">
        <v>899</v>
      </c>
      <c r="B901" s="5" t="s">
        <v>4798</v>
      </c>
      <c r="C901" s="3" t="s">
        <v>2159</v>
      </c>
      <c r="D901" s="7">
        <v>49</v>
      </c>
      <c r="E901" s="157">
        <v>48.897602397602405</v>
      </c>
      <c r="F901" s="154">
        <v>1957860</v>
      </c>
      <c r="G901" s="3" t="s">
        <v>4799</v>
      </c>
      <c r="H901" s="1" t="s">
        <v>4800</v>
      </c>
      <c r="I901" s="1">
        <v>4.0039999999999996</v>
      </c>
    </row>
    <row r="902" spans="1:9" ht="15.75" thickBot="1" x14ac:dyDescent="0.3">
      <c r="A902" s="3">
        <v>900</v>
      </c>
      <c r="B902" s="5" t="s">
        <v>3018</v>
      </c>
      <c r="C902" s="3" t="s">
        <v>2159</v>
      </c>
      <c r="D902" s="7">
        <v>49</v>
      </c>
      <c r="E902" s="157">
        <v>49</v>
      </c>
      <c r="F902" s="154">
        <v>1225000</v>
      </c>
      <c r="G902" s="3" t="s">
        <v>3019</v>
      </c>
      <c r="H902" s="1" t="s">
        <v>3020</v>
      </c>
      <c r="I902" s="1">
        <v>2.5</v>
      </c>
    </row>
    <row r="903" spans="1:9" ht="15.75" thickTop="1" x14ac:dyDescent="0.25">
      <c r="A903" s="2">
        <v>901</v>
      </c>
      <c r="B903" s="5" t="s">
        <v>354</v>
      </c>
      <c r="C903" s="3" t="s">
        <v>2159</v>
      </c>
      <c r="D903" s="7">
        <v>52.258000000000003</v>
      </c>
      <c r="E903" s="157">
        <v>48.480624999999996</v>
      </c>
      <c r="F903" s="154">
        <v>7756900</v>
      </c>
      <c r="G903" s="3" t="s">
        <v>2001</v>
      </c>
      <c r="H903" s="1" t="s">
        <v>1670</v>
      </c>
      <c r="I903" s="1">
        <v>16</v>
      </c>
    </row>
    <row r="904" spans="1:9" ht="15.75" thickBot="1" x14ac:dyDescent="0.3">
      <c r="A904" s="3">
        <v>902</v>
      </c>
      <c r="B904" s="5" t="s">
        <v>4801</v>
      </c>
      <c r="C904" s="3" t="s">
        <v>2159</v>
      </c>
      <c r="D904" s="7">
        <v>49</v>
      </c>
      <c r="E904" s="157">
        <v>70</v>
      </c>
      <c r="F904" s="154">
        <v>7350000</v>
      </c>
      <c r="G904" s="3" t="s">
        <v>4802</v>
      </c>
      <c r="H904" s="1" t="s">
        <v>4803</v>
      </c>
      <c r="I904" s="1">
        <v>10.5</v>
      </c>
    </row>
    <row r="905" spans="1:9" ht="15.75" thickTop="1" x14ac:dyDescent="0.25">
      <c r="A905" s="2">
        <v>903</v>
      </c>
      <c r="B905" s="5" t="s">
        <v>2437</v>
      </c>
      <c r="C905" s="3" t="s">
        <v>2159</v>
      </c>
      <c r="D905" s="7">
        <v>49</v>
      </c>
      <c r="E905" s="157">
        <v>48.999991359470116</v>
      </c>
      <c r="F905" s="154">
        <v>15878653</v>
      </c>
      <c r="G905" s="3" t="s">
        <v>2438</v>
      </c>
      <c r="H905" s="1" t="s">
        <v>2439</v>
      </c>
      <c r="I905" s="1">
        <v>32.405419999999999</v>
      </c>
    </row>
    <row r="906" spans="1:9" ht="15.75" thickBot="1" x14ac:dyDescent="0.3">
      <c r="A906" s="3">
        <v>904</v>
      </c>
      <c r="B906" s="5" t="s">
        <v>4283</v>
      </c>
      <c r="C906" s="3" t="s">
        <v>2159</v>
      </c>
      <c r="D906" s="7">
        <v>49</v>
      </c>
      <c r="E906" s="157">
        <v>48.750011540154091</v>
      </c>
      <c r="F906" s="154">
        <v>4752429</v>
      </c>
      <c r="G906" s="3" t="s">
        <v>4284</v>
      </c>
      <c r="H906" s="1" t="s">
        <v>4285</v>
      </c>
      <c r="I906" s="1">
        <v>9.7485699999999991</v>
      </c>
    </row>
    <row r="907" spans="1:9" ht="15.75" thickTop="1" x14ac:dyDescent="0.25">
      <c r="A907" s="2">
        <v>905</v>
      </c>
      <c r="B907" s="5" t="s">
        <v>61</v>
      </c>
      <c r="C907" s="3" t="s">
        <v>2159</v>
      </c>
      <c r="D907" s="7">
        <v>49</v>
      </c>
      <c r="E907" s="157">
        <v>47.418031322738528</v>
      </c>
      <c r="F907" s="154">
        <v>3450980</v>
      </c>
      <c r="G907" s="3" t="s">
        <v>4620</v>
      </c>
      <c r="H907" s="1" t="s">
        <v>1384</v>
      </c>
      <c r="I907" s="1">
        <v>7.2777799999999999</v>
      </c>
    </row>
    <row r="908" spans="1:9" ht="15.75" thickBot="1" x14ac:dyDescent="0.3">
      <c r="A908" s="3">
        <v>906</v>
      </c>
      <c r="B908" s="5" t="s">
        <v>4804</v>
      </c>
      <c r="C908" s="3" t="s">
        <v>2159</v>
      </c>
      <c r="D908" s="7">
        <v>100</v>
      </c>
      <c r="E908" s="157">
        <v>100</v>
      </c>
      <c r="F908" s="154">
        <v>14400</v>
      </c>
      <c r="G908" s="3" t="s">
        <v>4805</v>
      </c>
      <c r="H908" s="1" t="s">
        <v>4806</v>
      </c>
      <c r="I908" s="1">
        <v>1.44E-2</v>
      </c>
    </row>
    <row r="909" spans="1:9" ht="15.75" thickTop="1" x14ac:dyDescent="0.25">
      <c r="A909" s="2">
        <v>907</v>
      </c>
      <c r="B909" s="5" t="s">
        <v>2443</v>
      </c>
      <c r="C909" s="3" t="s">
        <v>2159</v>
      </c>
      <c r="D909" s="7">
        <v>49</v>
      </c>
      <c r="E909" s="157">
        <v>48.295139264699287</v>
      </c>
      <c r="F909" s="154">
        <v>5488419</v>
      </c>
      <c r="G909" s="3" t="s">
        <v>2444</v>
      </c>
      <c r="H909" s="1" t="s">
        <v>2445</v>
      </c>
      <c r="I909" s="1">
        <v>11.364329999999999</v>
      </c>
    </row>
    <row r="910" spans="1:9" ht="15.75" thickBot="1" x14ac:dyDescent="0.3">
      <c r="A910" s="3">
        <v>908</v>
      </c>
      <c r="B910" s="5" t="s">
        <v>2446</v>
      </c>
      <c r="C910" s="3" t="s">
        <v>2159</v>
      </c>
      <c r="D910" s="7">
        <v>49</v>
      </c>
      <c r="E910" s="157">
        <v>48.999590448693006</v>
      </c>
      <c r="F910" s="154">
        <v>12024034</v>
      </c>
      <c r="G910" s="3" t="s">
        <v>2447</v>
      </c>
      <c r="H910" s="1" t="s">
        <v>2448</v>
      </c>
      <c r="I910" s="1">
        <v>24.53905</v>
      </c>
    </row>
    <row r="911" spans="1:9" ht="15.75" thickTop="1" x14ac:dyDescent="0.25">
      <c r="A911" s="2">
        <v>909</v>
      </c>
      <c r="B911" s="5" t="s">
        <v>2452</v>
      </c>
      <c r="C911" s="3" t="s">
        <v>2159</v>
      </c>
      <c r="D911" s="7">
        <v>49</v>
      </c>
      <c r="E911" s="157">
        <v>48.725242207308881</v>
      </c>
      <c r="F911" s="154">
        <v>4831137</v>
      </c>
      <c r="G911" s="3" t="s">
        <v>2453</v>
      </c>
      <c r="H911" s="1" t="s">
        <v>2454</v>
      </c>
      <c r="I911" s="1">
        <v>9.9150600000000004</v>
      </c>
    </row>
    <row r="912" spans="1:9" ht="15.75" thickBot="1" x14ac:dyDescent="0.3">
      <c r="A912" s="3">
        <v>910</v>
      </c>
      <c r="B912" s="5" t="s">
        <v>2356</v>
      </c>
      <c r="C912" s="3" t="s">
        <v>2159</v>
      </c>
      <c r="D912" s="7">
        <v>49</v>
      </c>
      <c r="E912" s="157">
        <v>49.138445152477331</v>
      </c>
      <c r="F912" s="154">
        <v>53886300</v>
      </c>
      <c r="G912" s="3" t="s">
        <v>2357</v>
      </c>
      <c r="H912" s="1" t="s">
        <v>2358</v>
      </c>
      <c r="I912" s="1">
        <v>109.6622</v>
      </c>
    </row>
    <row r="913" spans="1:9" ht="15.75" thickTop="1" x14ac:dyDescent="0.25">
      <c r="A913" s="2">
        <v>911</v>
      </c>
      <c r="B913" s="5" t="s">
        <v>4421</v>
      </c>
      <c r="C913" s="3" t="s">
        <v>2159</v>
      </c>
      <c r="D913" s="7">
        <v>0</v>
      </c>
      <c r="E913" s="157" t="e">
        <v>#VALUE!</v>
      </c>
      <c r="F913" s="154" t="s">
        <v>4501</v>
      </c>
      <c r="G913" s="3" t="s">
        <v>4422</v>
      </c>
      <c r="H913" s="1" t="s">
        <v>4423</v>
      </c>
      <c r="I913" s="1">
        <v>18.2088</v>
      </c>
    </row>
    <row r="914" spans="1:9" ht="15.75" thickBot="1" x14ac:dyDescent="0.3">
      <c r="A914" s="3">
        <v>912</v>
      </c>
      <c r="B914" s="5" t="s">
        <v>3960</v>
      </c>
      <c r="C914" s="3" t="s">
        <v>2159</v>
      </c>
      <c r="D914" s="7">
        <v>49</v>
      </c>
      <c r="E914" s="157">
        <v>48.991614255765207</v>
      </c>
      <c r="F914" s="154">
        <v>11684500</v>
      </c>
      <c r="G914" s="3" t="s">
        <v>4588</v>
      </c>
      <c r="H914" s="1" t="s">
        <v>3961</v>
      </c>
      <c r="I914" s="1">
        <v>23.849999999999998</v>
      </c>
    </row>
    <row r="915" spans="1:9" ht="15.75" thickTop="1" x14ac:dyDescent="0.25">
      <c r="A915" s="2">
        <v>913</v>
      </c>
      <c r="B915" s="5" t="s">
        <v>2434</v>
      </c>
      <c r="C915" s="3" t="s">
        <v>2159</v>
      </c>
      <c r="D915" s="7">
        <v>49</v>
      </c>
      <c r="E915" s="157">
        <v>48.989583333333329</v>
      </c>
      <c r="F915" s="154">
        <v>2351500</v>
      </c>
      <c r="G915" s="3" t="s">
        <v>2435</v>
      </c>
      <c r="H915" s="1" t="s">
        <v>2436</v>
      </c>
      <c r="I915" s="1">
        <v>4.8</v>
      </c>
    </row>
    <row r="916" spans="1:9" ht="15.75" thickBot="1" x14ac:dyDescent="0.3">
      <c r="A916" s="3">
        <v>914</v>
      </c>
      <c r="B916" s="5" t="s">
        <v>2886</v>
      </c>
      <c r="C916" s="3" t="s">
        <v>2159</v>
      </c>
      <c r="D916" s="7">
        <v>49</v>
      </c>
      <c r="E916" s="157">
        <v>48.999740000000003</v>
      </c>
      <c r="F916" s="154">
        <v>2449987</v>
      </c>
      <c r="G916" s="3" t="s">
        <v>2887</v>
      </c>
      <c r="H916" s="1" t="s">
        <v>2888</v>
      </c>
      <c r="I916" s="1">
        <v>5</v>
      </c>
    </row>
    <row r="917" spans="1:9" ht="15.75" thickTop="1" x14ac:dyDescent="0.25">
      <c r="A917" s="2">
        <v>915</v>
      </c>
      <c r="B917" s="5" t="s">
        <v>2449</v>
      </c>
      <c r="C917" s="3" t="s">
        <v>2159</v>
      </c>
      <c r="D917" s="7">
        <v>49</v>
      </c>
      <c r="E917" s="157">
        <v>49.000000000000007</v>
      </c>
      <c r="F917" s="154">
        <v>4312000</v>
      </c>
      <c r="G917" s="3" t="s">
        <v>2450</v>
      </c>
      <c r="H917" s="1" t="s">
        <v>2451</v>
      </c>
      <c r="I917" s="1">
        <v>8.7999999999999989</v>
      </c>
    </row>
    <row r="918" spans="1:9" ht="15.75" thickBot="1" x14ac:dyDescent="0.3">
      <c r="A918" s="3">
        <v>916</v>
      </c>
      <c r="B918" s="5" t="s">
        <v>4381</v>
      </c>
      <c r="C918" s="3" t="s">
        <v>2159</v>
      </c>
      <c r="D918" s="7">
        <v>0</v>
      </c>
      <c r="E918" s="157" t="e">
        <v>#VALUE!</v>
      </c>
      <c r="F918" s="154" t="s">
        <v>4501</v>
      </c>
      <c r="G918" s="3" t="s">
        <v>4382</v>
      </c>
      <c r="H918" s="1" t="s">
        <v>4383</v>
      </c>
      <c r="I918" s="1">
        <v>20.978999999999999</v>
      </c>
    </row>
    <row r="919" spans="1:9" ht="15.75" thickTop="1" x14ac:dyDescent="0.25">
      <c r="A919" s="2">
        <v>917</v>
      </c>
      <c r="B919" s="5" t="s">
        <v>2455</v>
      </c>
      <c r="C919" s="3" t="s">
        <v>2159</v>
      </c>
      <c r="D919" s="7">
        <v>49</v>
      </c>
      <c r="E919" s="157">
        <v>49.000000000000007</v>
      </c>
      <c r="F919" s="154">
        <v>2156000</v>
      </c>
      <c r="G919" s="3" t="s">
        <v>2456</v>
      </c>
      <c r="H919" s="1" t="s">
        <v>2457</v>
      </c>
      <c r="I919" s="1">
        <v>4.3999999999999995</v>
      </c>
    </row>
    <row r="920" spans="1:9" ht="15.75" thickBot="1" x14ac:dyDescent="0.3">
      <c r="A920" s="3">
        <v>918</v>
      </c>
      <c r="B920" s="5" t="s">
        <v>2458</v>
      </c>
      <c r="C920" s="3" t="s">
        <v>2159</v>
      </c>
      <c r="D920" s="7">
        <v>49</v>
      </c>
      <c r="E920" s="157">
        <v>49.000000000000007</v>
      </c>
      <c r="F920" s="154">
        <v>17887450</v>
      </c>
      <c r="G920" s="3" t="s">
        <v>2459</v>
      </c>
      <c r="H920" s="1" t="s">
        <v>2460</v>
      </c>
      <c r="I920" s="1">
        <v>36.504999999999995</v>
      </c>
    </row>
    <row r="921" spans="1:9" ht="15.75" thickTop="1" x14ac:dyDescent="0.25">
      <c r="A921" s="2">
        <v>919</v>
      </c>
      <c r="B921" s="5" t="s">
        <v>3108</v>
      </c>
      <c r="C921" s="3" t="s">
        <v>2159</v>
      </c>
      <c r="D921" s="7">
        <v>49</v>
      </c>
      <c r="E921" s="157">
        <v>49.000005076642076</v>
      </c>
      <c r="F921" s="154">
        <v>96520504</v>
      </c>
      <c r="G921" s="3" t="s">
        <v>3109</v>
      </c>
      <c r="H921" s="1" t="s">
        <v>3110</v>
      </c>
      <c r="I921" s="1">
        <v>196.98059999999998</v>
      </c>
    </row>
    <row r="922" spans="1:9" ht="15.75" thickBot="1" x14ac:dyDescent="0.3">
      <c r="A922" s="3">
        <v>920</v>
      </c>
      <c r="B922" s="5" t="s">
        <v>4807</v>
      </c>
      <c r="C922" s="3" t="s">
        <v>2159</v>
      </c>
      <c r="D922" s="7">
        <v>49</v>
      </c>
      <c r="E922" s="157">
        <v>49</v>
      </c>
      <c r="F922" s="154">
        <v>13168750</v>
      </c>
      <c r="G922" s="3" t="s">
        <v>4808</v>
      </c>
      <c r="H922" s="1" t="s">
        <v>4809</v>
      </c>
      <c r="I922" s="1">
        <v>26.875</v>
      </c>
    </row>
    <row r="923" spans="1:9" ht="15.75" thickTop="1" x14ac:dyDescent="0.25">
      <c r="A923" s="2">
        <v>921</v>
      </c>
      <c r="B923" s="5" t="s">
        <v>3461</v>
      </c>
      <c r="C923" s="3" t="s">
        <v>2159</v>
      </c>
      <c r="D923" s="7">
        <v>49</v>
      </c>
      <c r="E923" s="157">
        <v>48.871310016412771</v>
      </c>
      <c r="F923" s="154">
        <v>105706200</v>
      </c>
      <c r="G923" s="3" t="s">
        <v>3462</v>
      </c>
      <c r="H923" s="1" t="s">
        <v>3463</v>
      </c>
      <c r="I923" s="1">
        <v>216.29499999999999</v>
      </c>
    </row>
    <row r="924" spans="1:9" ht="15.75" thickBot="1" x14ac:dyDescent="0.3">
      <c r="A924" s="3">
        <v>922</v>
      </c>
      <c r="B924" s="5" t="s">
        <v>2464</v>
      </c>
      <c r="C924" s="3" t="s">
        <v>2159</v>
      </c>
      <c r="D924" s="7">
        <v>49</v>
      </c>
      <c r="E924" s="157">
        <v>49.000612507656349</v>
      </c>
      <c r="F924" s="154">
        <v>3920000</v>
      </c>
      <c r="G924" s="3" t="s">
        <v>2465</v>
      </c>
      <c r="H924" s="1" t="s">
        <v>2466</v>
      </c>
      <c r="I924" s="1">
        <v>7.9998999999999993</v>
      </c>
    </row>
    <row r="925" spans="1:9" ht="15.75" thickTop="1" x14ac:dyDescent="0.25">
      <c r="A925" s="2">
        <v>923</v>
      </c>
      <c r="B925" s="5" t="s">
        <v>2704</v>
      </c>
      <c r="C925" s="3" t="s">
        <v>2159</v>
      </c>
      <c r="D925" s="7">
        <v>49</v>
      </c>
      <c r="E925" s="157">
        <v>48.856327211176513</v>
      </c>
      <c r="F925" s="154">
        <v>13923936</v>
      </c>
      <c r="G925" s="3" t="s">
        <v>2705</v>
      </c>
      <c r="H925" s="1" t="s">
        <v>2706</v>
      </c>
      <c r="I925" s="1">
        <v>28.499759999999998</v>
      </c>
    </row>
    <row r="926" spans="1:9" ht="15.75" thickBot="1" x14ac:dyDescent="0.3">
      <c r="A926" s="3">
        <v>924</v>
      </c>
      <c r="B926" s="5" t="s">
        <v>2467</v>
      </c>
      <c r="C926" s="3" t="s">
        <v>2159</v>
      </c>
      <c r="D926" s="7">
        <v>49</v>
      </c>
      <c r="E926" s="157">
        <v>67.554159036223751</v>
      </c>
      <c r="F926" s="154">
        <v>3290455</v>
      </c>
      <c r="G926" s="3" t="s">
        <v>2468</v>
      </c>
      <c r="H926" s="1" t="s">
        <v>2469</v>
      </c>
      <c r="I926" s="1">
        <v>4.8708399999999994</v>
      </c>
    </row>
    <row r="927" spans="1:9" ht="15.75" thickTop="1" x14ac:dyDescent="0.25">
      <c r="A927" s="2">
        <v>925</v>
      </c>
      <c r="B927" s="5" t="s">
        <v>3943</v>
      </c>
      <c r="C927" s="3" t="s">
        <v>2159</v>
      </c>
      <c r="D927" s="7">
        <v>49</v>
      </c>
      <c r="E927" s="157">
        <v>48.071464546074466</v>
      </c>
      <c r="F927" s="154">
        <v>29178182</v>
      </c>
      <c r="G927" s="3" t="s">
        <v>4432</v>
      </c>
      <c r="H927" s="1" t="s">
        <v>3944</v>
      </c>
      <c r="I927" s="1">
        <v>60.697509999999994</v>
      </c>
    </row>
    <row r="928" spans="1:9" ht="15.75" thickBot="1" x14ac:dyDescent="0.3">
      <c r="A928" s="3">
        <v>926</v>
      </c>
      <c r="B928" s="5" t="s">
        <v>3671</v>
      </c>
      <c r="C928" s="3" t="s">
        <v>2159</v>
      </c>
      <c r="D928" s="7">
        <v>49</v>
      </c>
      <c r="E928" s="157">
        <v>49</v>
      </c>
      <c r="F928" s="154">
        <v>24892000</v>
      </c>
      <c r="G928" s="3" t="s">
        <v>3672</v>
      </c>
      <c r="H928" s="1" t="s">
        <v>3673</v>
      </c>
      <c r="I928" s="1">
        <v>50.8</v>
      </c>
    </row>
    <row r="929" spans="1:9" ht="15.75" thickTop="1" x14ac:dyDescent="0.25">
      <c r="A929" s="2">
        <v>927</v>
      </c>
      <c r="B929" s="5" t="s">
        <v>2470</v>
      </c>
      <c r="C929" s="3" t="s">
        <v>2159</v>
      </c>
      <c r="D929" s="7">
        <v>49</v>
      </c>
      <c r="E929" s="157">
        <v>49.002450122506126</v>
      </c>
      <c r="F929" s="154">
        <v>13720000</v>
      </c>
      <c r="G929" s="3" t="s">
        <v>2471</v>
      </c>
      <c r="H929" s="1" t="s">
        <v>2472</v>
      </c>
      <c r="I929" s="1">
        <v>27.9986</v>
      </c>
    </row>
    <row r="930" spans="1:9" ht="15.75" thickBot="1" x14ac:dyDescent="0.3">
      <c r="A930" s="3">
        <v>928</v>
      </c>
      <c r="B930" s="5" t="s">
        <v>2217</v>
      </c>
      <c r="C930" s="3" t="s">
        <v>2159</v>
      </c>
      <c r="D930" s="7">
        <v>49</v>
      </c>
      <c r="E930" s="157">
        <v>49</v>
      </c>
      <c r="F930" s="154">
        <v>490000</v>
      </c>
      <c r="G930" s="3" t="s">
        <v>2218</v>
      </c>
      <c r="H930" s="1" t="s">
        <v>2219</v>
      </c>
      <c r="I930" s="1">
        <v>1</v>
      </c>
    </row>
    <row r="931" spans="1:9" ht="15.75" thickTop="1" x14ac:dyDescent="0.25">
      <c r="A931" s="2">
        <v>929</v>
      </c>
      <c r="B931" s="5" t="s">
        <v>2479</v>
      </c>
      <c r="C931" s="3" t="s">
        <v>2159</v>
      </c>
      <c r="D931" s="7">
        <v>49</v>
      </c>
      <c r="E931" s="157">
        <v>49.000106083912378</v>
      </c>
      <c r="F931" s="154">
        <v>923799</v>
      </c>
      <c r="G931" s="3" t="s">
        <v>2480</v>
      </c>
      <c r="H931" s="1" t="s">
        <v>2481</v>
      </c>
      <c r="I931" s="1">
        <v>1.8853</v>
      </c>
    </row>
    <row r="932" spans="1:9" ht="15.75" thickBot="1" x14ac:dyDescent="0.3">
      <c r="A932" s="3">
        <v>930</v>
      </c>
      <c r="B932" s="5" t="s">
        <v>71</v>
      </c>
      <c r="C932" s="3" t="s">
        <v>2159</v>
      </c>
      <c r="D932" s="7">
        <v>49</v>
      </c>
      <c r="E932" s="157">
        <v>6.2164348188673371</v>
      </c>
      <c r="F932" s="154">
        <v>123740</v>
      </c>
      <c r="G932" s="3" t="s">
        <v>785</v>
      </c>
      <c r="H932" s="1" t="s">
        <v>1394</v>
      </c>
      <c r="I932" s="1">
        <v>1.9905299999999999</v>
      </c>
    </row>
    <row r="933" spans="1:9" ht="15.75" thickTop="1" x14ac:dyDescent="0.25">
      <c r="A933" s="2">
        <v>931</v>
      </c>
      <c r="B933" s="5" t="s">
        <v>2482</v>
      </c>
      <c r="C933" s="3" t="s">
        <v>2159</v>
      </c>
      <c r="D933" s="7">
        <v>49</v>
      </c>
      <c r="E933" s="157">
        <v>42.523557917151763</v>
      </c>
      <c r="F933" s="154">
        <v>427349</v>
      </c>
      <c r="G933" s="3" t="s">
        <v>2483</v>
      </c>
      <c r="H933" s="1" t="s">
        <v>2484</v>
      </c>
      <c r="I933" s="1">
        <v>1.0049699999999999</v>
      </c>
    </row>
    <row r="934" spans="1:9" ht="15.75" thickBot="1" x14ac:dyDescent="0.3">
      <c r="A934" s="3">
        <v>932</v>
      </c>
      <c r="B934" s="5" t="s">
        <v>4557</v>
      </c>
      <c r="C934" s="3" t="s">
        <v>2159</v>
      </c>
      <c r="D934" s="7">
        <v>49</v>
      </c>
      <c r="E934" s="157">
        <v>49</v>
      </c>
      <c r="F934" s="154">
        <v>3185000</v>
      </c>
      <c r="G934" s="3" t="s">
        <v>4558</v>
      </c>
      <c r="H934" s="1" t="s">
        <v>4604</v>
      </c>
      <c r="I934" s="1">
        <v>6.5</v>
      </c>
    </row>
    <row r="935" spans="1:9" ht="15.75" thickTop="1" x14ac:dyDescent="0.25">
      <c r="A935" s="2">
        <v>933</v>
      </c>
      <c r="B935" s="5" t="s">
        <v>4810</v>
      </c>
      <c r="C935" s="3" t="s">
        <v>2159</v>
      </c>
      <c r="D935" s="7">
        <v>100</v>
      </c>
      <c r="E935" s="157">
        <v>94.749714285714305</v>
      </c>
      <c r="F935" s="154">
        <v>6466668</v>
      </c>
      <c r="G935" s="3" t="s">
        <v>4811</v>
      </c>
      <c r="H935" s="1" t="s">
        <v>4812</v>
      </c>
      <c r="I935" s="1">
        <v>6.8249999999999993</v>
      </c>
    </row>
    <row r="936" spans="1:9" ht="15.75" thickBot="1" x14ac:dyDescent="0.3">
      <c r="A936" s="3">
        <v>934</v>
      </c>
      <c r="B936" s="5" t="s">
        <v>2587</v>
      </c>
      <c r="C936" s="3" t="s">
        <v>2159</v>
      </c>
      <c r="D936" s="7">
        <v>49</v>
      </c>
      <c r="E936" s="157">
        <v>48.924073770491802</v>
      </c>
      <c r="F936" s="154">
        <v>35812422</v>
      </c>
      <c r="G936" s="3" t="s">
        <v>2588</v>
      </c>
      <c r="H936" s="1" t="s">
        <v>2589</v>
      </c>
      <c r="I936" s="1">
        <v>73.2</v>
      </c>
    </row>
    <row r="937" spans="1:9" ht="15.75" thickTop="1" x14ac:dyDescent="0.25">
      <c r="A937" s="2">
        <v>935</v>
      </c>
      <c r="B937" s="5" t="s">
        <v>2536</v>
      </c>
      <c r="C937" s="3" t="s">
        <v>2159</v>
      </c>
      <c r="D937" s="7">
        <v>49</v>
      </c>
      <c r="E937" s="157">
        <v>49</v>
      </c>
      <c r="F937" s="154">
        <v>133378000</v>
      </c>
      <c r="G937" s="3" t="s">
        <v>2537</v>
      </c>
      <c r="H937" s="1" t="s">
        <v>2538</v>
      </c>
      <c r="I937" s="1">
        <v>272.2</v>
      </c>
    </row>
    <row r="938" spans="1:9" ht="15.75" thickBot="1" x14ac:dyDescent="0.3">
      <c r="A938" s="3">
        <v>936</v>
      </c>
      <c r="B938" s="5" t="s">
        <v>2551</v>
      </c>
      <c r="C938" s="3" t="s">
        <v>2159</v>
      </c>
      <c r="D938" s="7">
        <v>49</v>
      </c>
      <c r="E938" s="157">
        <v>49</v>
      </c>
      <c r="F938" s="154">
        <v>2829064</v>
      </c>
      <c r="G938" s="3" t="s">
        <v>2552</v>
      </c>
      <c r="H938" s="1" t="s">
        <v>2553</v>
      </c>
      <c r="I938" s="1">
        <v>5.7736000000000001</v>
      </c>
    </row>
    <row r="939" spans="1:9" ht="15.75" thickTop="1" x14ac:dyDescent="0.25">
      <c r="A939" s="2">
        <v>937</v>
      </c>
      <c r="B939" s="5" t="s">
        <v>2485</v>
      </c>
      <c r="C939" s="3" t="s">
        <v>2159</v>
      </c>
      <c r="D939" s="7">
        <v>49</v>
      </c>
      <c r="E939" s="157">
        <v>47.148809523809526</v>
      </c>
      <c r="F939" s="154">
        <v>792100</v>
      </c>
      <c r="G939" s="3" t="s">
        <v>2486</v>
      </c>
      <c r="H939" s="1" t="s">
        <v>2487</v>
      </c>
      <c r="I939" s="1">
        <v>1.68</v>
      </c>
    </row>
    <row r="940" spans="1:9" ht="15.75" thickBot="1" x14ac:dyDescent="0.3">
      <c r="A940" s="3">
        <v>938</v>
      </c>
      <c r="B940" s="5" t="s">
        <v>2491</v>
      </c>
      <c r="C940" s="3" t="s">
        <v>2159</v>
      </c>
      <c r="D940" s="7">
        <v>49</v>
      </c>
      <c r="E940" s="157">
        <v>49</v>
      </c>
      <c r="F940" s="154">
        <v>2058000</v>
      </c>
      <c r="G940" s="3" t="s">
        <v>2492</v>
      </c>
      <c r="H940" s="1" t="s">
        <v>2493</v>
      </c>
      <c r="I940" s="1">
        <v>4.2</v>
      </c>
    </row>
    <row r="941" spans="1:9" ht="15.75" thickTop="1" x14ac:dyDescent="0.25">
      <c r="A941" s="2">
        <v>939</v>
      </c>
      <c r="B941" s="5" t="s">
        <v>2494</v>
      </c>
      <c r="C941" s="3" t="s">
        <v>2159</v>
      </c>
      <c r="D941" s="7">
        <v>49</v>
      </c>
      <c r="E941" s="157">
        <v>49.000000000000007</v>
      </c>
      <c r="F941" s="154">
        <v>1078000</v>
      </c>
      <c r="G941" s="3" t="s">
        <v>2495</v>
      </c>
      <c r="H941" s="1" t="s">
        <v>2496</v>
      </c>
      <c r="I941" s="1">
        <v>2.1999999999999997</v>
      </c>
    </row>
    <row r="942" spans="1:9" ht="15.75" thickBot="1" x14ac:dyDescent="0.3">
      <c r="A942" s="3">
        <v>940</v>
      </c>
      <c r="B942" s="5" t="s">
        <v>3572</v>
      </c>
      <c r="C942" s="3" t="s">
        <v>2159</v>
      </c>
      <c r="D942" s="7">
        <v>49</v>
      </c>
      <c r="E942" s="157">
        <v>48.998784933171322</v>
      </c>
      <c r="F942" s="154">
        <v>4032600</v>
      </c>
      <c r="G942" s="3" t="s">
        <v>3573</v>
      </c>
      <c r="H942" s="1" t="s">
        <v>3574</v>
      </c>
      <c r="I942" s="1">
        <v>8.23</v>
      </c>
    </row>
    <row r="943" spans="1:9" ht="15.75" thickTop="1" x14ac:dyDescent="0.25">
      <c r="A943" s="2">
        <v>941</v>
      </c>
      <c r="B943" s="5" t="s">
        <v>2497</v>
      </c>
      <c r="C943" s="3" t="s">
        <v>2159</v>
      </c>
      <c r="D943" s="7">
        <v>49</v>
      </c>
      <c r="E943" s="157">
        <v>25.362282264959468</v>
      </c>
      <c r="F943" s="154">
        <v>492429</v>
      </c>
      <c r="G943" s="3" t="s">
        <v>2498</v>
      </c>
      <c r="H943" s="1" t="s">
        <v>2499</v>
      </c>
      <c r="I943" s="1">
        <v>1.9415799999999999</v>
      </c>
    </row>
    <row r="944" spans="1:9" ht="15.75" thickBot="1" x14ac:dyDescent="0.3">
      <c r="A944" s="3">
        <v>942</v>
      </c>
      <c r="B944" s="5" t="s">
        <v>2500</v>
      </c>
      <c r="C944" s="3" t="s">
        <v>2159</v>
      </c>
      <c r="D944" s="7">
        <v>49</v>
      </c>
      <c r="E944" s="157">
        <v>49</v>
      </c>
      <c r="F944" s="154">
        <v>19266849</v>
      </c>
      <c r="G944" s="3" t="s">
        <v>2501</v>
      </c>
      <c r="H944" s="1" t="s">
        <v>2502</v>
      </c>
      <c r="I944" s="1">
        <v>39.320099999999996</v>
      </c>
    </row>
    <row r="945" spans="1:9" ht="15.75" thickTop="1" x14ac:dyDescent="0.25">
      <c r="A945" s="2">
        <v>943</v>
      </c>
      <c r="B945" s="5" t="s">
        <v>374</v>
      </c>
      <c r="C945" s="3" t="s">
        <v>2159</v>
      </c>
      <c r="D945" s="7">
        <v>49</v>
      </c>
      <c r="E945" s="157">
        <v>46.549351950614636</v>
      </c>
      <c r="F945" s="154">
        <v>28074375</v>
      </c>
      <c r="G945" s="3" t="s">
        <v>1061</v>
      </c>
      <c r="H945" s="1" t="s">
        <v>1689</v>
      </c>
      <c r="I945" s="1">
        <v>60.310989999999997</v>
      </c>
    </row>
    <row r="946" spans="1:9" ht="15.75" thickBot="1" x14ac:dyDescent="0.3">
      <c r="A946" s="3">
        <v>944</v>
      </c>
      <c r="B946" s="5" t="s">
        <v>2515</v>
      </c>
      <c r="C946" s="3" t="s">
        <v>2159</v>
      </c>
      <c r="D946" s="7">
        <v>49</v>
      </c>
      <c r="E946" s="157">
        <v>48.537025711100455</v>
      </c>
      <c r="F946" s="154">
        <v>13213550</v>
      </c>
      <c r="G946" s="3" t="s">
        <v>2516</v>
      </c>
      <c r="H946" s="1" t="s">
        <v>2517</v>
      </c>
      <c r="I946" s="1">
        <v>27.223649999999999</v>
      </c>
    </row>
    <row r="947" spans="1:9" ht="15.75" thickTop="1" x14ac:dyDescent="0.25">
      <c r="A947" s="2">
        <v>945</v>
      </c>
      <c r="B947" s="5" t="s">
        <v>3734</v>
      </c>
      <c r="C947" s="3" t="s">
        <v>2159</v>
      </c>
      <c r="D947" s="7">
        <v>49</v>
      </c>
      <c r="E947" s="157">
        <v>49</v>
      </c>
      <c r="F947" s="154">
        <v>4214000</v>
      </c>
      <c r="G947" s="3" t="s">
        <v>3735</v>
      </c>
      <c r="H947" s="1" t="s">
        <v>3736</v>
      </c>
      <c r="I947" s="1">
        <v>8.6</v>
      </c>
    </row>
    <row r="948" spans="1:9" ht="15.75" thickBot="1" x14ac:dyDescent="0.3">
      <c r="A948" s="3">
        <v>946</v>
      </c>
      <c r="B948" s="5" t="s">
        <v>2521</v>
      </c>
      <c r="C948" s="3" t="s">
        <v>2159</v>
      </c>
      <c r="D948" s="7">
        <v>49</v>
      </c>
      <c r="E948" s="157">
        <v>48.897299928375951</v>
      </c>
      <c r="F948" s="154">
        <v>5987225</v>
      </c>
      <c r="G948" s="3" t="s">
        <v>2522</v>
      </c>
      <c r="H948" s="1" t="s">
        <v>2523</v>
      </c>
      <c r="I948" s="1">
        <v>12.244489999999999</v>
      </c>
    </row>
    <row r="949" spans="1:9" ht="15.75" thickTop="1" x14ac:dyDescent="0.25">
      <c r="A949" s="2">
        <v>947</v>
      </c>
      <c r="B949" s="5" t="s">
        <v>2524</v>
      </c>
      <c r="C949" s="3" t="s">
        <v>2159</v>
      </c>
      <c r="D949" s="7">
        <v>49</v>
      </c>
      <c r="E949" s="157">
        <v>43.386751659357266</v>
      </c>
      <c r="F949" s="154">
        <v>5922886</v>
      </c>
      <c r="G949" s="3" t="s">
        <v>2525</v>
      </c>
      <c r="H949" s="1" t="s">
        <v>2526</v>
      </c>
      <c r="I949" s="1">
        <v>13.65137</v>
      </c>
    </row>
    <row r="950" spans="1:9" ht="15.75" thickBot="1" x14ac:dyDescent="0.3">
      <c r="A950" s="3">
        <v>948</v>
      </c>
      <c r="B950" s="5" t="s">
        <v>2527</v>
      </c>
      <c r="C950" s="3" t="s">
        <v>2159</v>
      </c>
      <c r="D950" s="7">
        <v>49</v>
      </c>
      <c r="E950" s="157">
        <v>49.000000000000007</v>
      </c>
      <c r="F950" s="154">
        <v>71593851</v>
      </c>
      <c r="G950" s="3" t="s">
        <v>2528</v>
      </c>
      <c r="H950" s="1" t="s">
        <v>2529</v>
      </c>
      <c r="I950" s="1">
        <v>146.10989999999998</v>
      </c>
    </row>
    <row r="951" spans="1:9" ht="15.75" thickTop="1" x14ac:dyDescent="0.25">
      <c r="A951" s="2">
        <v>949</v>
      </c>
      <c r="B951" s="5" t="s">
        <v>2509</v>
      </c>
      <c r="C951" s="3" t="s">
        <v>2159</v>
      </c>
      <c r="D951" s="7">
        <v>49</v>
      </c>
      <c r="E951" s="157">
        <v>48.94849534784133</v>
      </c>
      <c r="F951" s="154">
        <v>2388946</v>
      </c>
      <c r="G951" s="3" t="s">
        <v>2510</v>
      </c>
      <c r="H951" s="1" t="s">
        <v>2511</v>
      </c>
      <c r="I951" s="1">
        <v>4.8805299999999994</v>
      </c>
    </row>
    <row r="952" spans="1:9" ht="15.75" thickBot="1" x14ac:dyDescent="0.3">
      <c r="A952" s="3">
        <v>950</v>
      </c>
      <c r="B952" s="5" t="s">
        <v>4562</v>
      </c>
      <c r="C952" s="3" t="s">
        <v>2159</v>
      </c>
      <c r="D952" s="7">
        <v>49</v>
      </c>
      <c r="E952" s="157">
        <v>49</v>
      </c>
      <c r="F952" s="154">
        <v>7551439</v>
      </c>
      <c r="G952" s="3" t="s">
        <v>4563</v>
      </c>
      <c r="H952" s="1" t="s">
        <v>4564</v>
      </c>
      <c r="I952" s="1">
        <v>15.411099999999999</v>
      </c>
    </row>
    <row r="953" spans="1:9" ht="15.75" thickTop="1" x14ac:dyDescent="0.25">
      <c r="A953" s="2">
        <v>951</v>
      </c>
      <c r="B953" s="5" t="s">
        <v>4813</v>
      </c>
      <c r="C953" s="3" t="s">
        <v>2159</v>
      </c>
      <c r="D953" s="7">
        <v>0</v>
      </c>
      <c r="E953" s="157" t="e">
        <v>#VALUE!</v>
      </c>
      <c r="F953" s="154" t="s">
        <v>4501</v>
      </c>
      <c r="G953" s="3" t="s">
        <v>4814</v>
      </c>
      <c r="H953" s="1" t="s">
        <v>4815</v>
      </c>
      <c r="I953" s="1">
        <v>10.93558</v>
      </c>
    </row>
    <row r="954" spans="1:9" ht="15.75" thickBot="1" x14ac:dyDescent="0.3">
      <c r="A954" s="3">
        <v>952</v>
      </c>
      <c r="B954" s="5" t="s">
        <v>2533</v>
      </c>
      <c r="C954" s="3" t="s">
        <v>2159</v>
      </c>
      <c r="D954" s="7">
        <v>49</v>
      </c>
      <c r="E954" s="157">
        <v>49</v>
      </c>
      <c r="F954" s="154">
        <v>1215690</v>
      </c>
      <c r="G954" s="3" t="s">
        <v>2534</v>
      </c>
      <c r="H954" s="1" t="s">
        <v>2535</v>
      </c>
      <c r="I954" s="1">
        <v>2.4809999999999999</v>
      </c>
    </row>
    <row r="955" spans="1:9" ht="15.75" thickTop="1" x14ac:dyDescent="0.25">
      <c r="A955" s="2">
        <v>953</v>
      </c>
      <c r="B955" s="5" t="s">
        <v>2488</v>
      </c>
      <c r="C955" s="3" t="s">
        <v>2159</v>
      </c>
      <c r="D955" s="7">
        <v>49</v>
      </c>
      <c r="E955" s="157">
        <v>49</v>
      </c>
      <c r="F955" s="154">
        <v>3185000</v>
      </c>
      <c r="G955" s="3" t="s">
        <v>2489</v>
      </c>
      <c r="H955" s="1" t="s">
        <v>2490</v>
      </c>
      <c r="I955" s="1">
        <v>6.5</v>
      </c>
    </row>
    <row r="956" spans="1:9" ht="15.75" thickBot="1" x14ac:dyDescent="0.3">
      <c r="A956" s="3">
        <v>954</v>
      </c>
      <c r="B956" s="5" t="s">
        <v>2503</v>
      </c>
      <c r="C956" s="3" t="s">
        <v>2159</v>
      </c>
      <c r="D956" s="7">
        <v>49</v>
      </c>
      <c r="E956" s="157">
        <v>38.955796264079552</v>
      </c>
      <c r="F956" s="154">
        <v>1227092</v>
      </c>
      <c r="G956" s="3" t="s">
        <v>2504</v>
      </c>
      <c r="H956" s="1" t="s">
        <v>2505</v>
      </c>
      <c r="I956" s="1">
        <v>3.1499599999999996</v>
      </c>
    </row>
    <row r="957" spans="1:9" ht="15.75" thickTop="1" x14ac:dyDescent="0.25">
      <c r="A957" s="2">
        <v>955</v>
      </c>
      <c r="B957" s="5" t="s">
        <v>2506</v>
      </c>
      <c r="C957" s="3" t="s">
        <v>2159</v>
      </c>
      <c r="D957" s="7">
        <v>49</v>
      </c>
      <c r="E957" s="157">
        <v>47.886619114740867</v>
      </c>
      <c r="F957" s="154">
        <v>5408468</v>
      </c>
      <c r="G957" s="3" t="s">
        <v>2507</v>
      </c>
      <c r="H957" s="1" t="s">
        <v>2508</v>
      </c>
      <c r="I957" s="1">
        <v>11.294319999999999</v>
      </c>
    </row>
    <row r="958" spans="1:9" ht="15.75" thickBot="1" x14ac:dyDescent="0.3">
      <c r="A958" s="3">
        <v>956</v>
      </c>
      <c r="B958" s="5" t="s">
        <v>4559</v>
      </c>
      <c r="C958" s="3" t="s">
        <v>2159</v>
      </c>
      <c r="D958" s="7">
        <v>0</v>
      </c>
      <c r="E958" s="157" t="e">
        <v>#VALUE!</v>
      </c>
      <c r="F958" s="154" t="s">
        <v>4501</v>
      </c>
      <c r="G958" s="3" t="s">
        <v>4560</v>
      </c>
      <c r="H958" s="1" t="s">
        <v>4561</v>
      </c>
      <c r="I958" s="1">
        <v>2.9929099999999997</v>
      </c>
    </row>
    <row r="959" spans="1:9" ht="15.75" thickTop="1" x14ac:dyDescent="0.25">
      <c r="A959" s="2">
        <v>957</v>
      </c>
      <c r="B959" s="5" t="s">
        <v>4518</v>
      </c>
      <c r="C959" s="3" t="s">
        <v>2159</v>
      </c>
      <c r="D959" s="7">
        <v>100</v>
      </c>
      <c r="E959" s="158">
        <v>49.000022709061241</v>
      </c>
      <c r="F959" s="6">
        <v>3020822</v>
      </c>
      <c r="G959" s="3" t="s">
        <v>4519</v>
      </c>
      <c r="H959" s="1" t="s">
        <v>4520</v>
      </c>
      <c r="I959" s="1">
        <v>6.1649399999999996</v>
      </c>
    </row>
    <row r="960" spans="1:9" ht="15.75" thickBot="1" x14ac:dyDescent="0.3">
      <c r="A960" s="3">
        <v>958</v>
      </c>
      <c r="B960" s="5" t="s">
        <v>2542</v>
      </c>
      <c r="C960" s="3" t="s">
        <v>2159</v>
      </c>
      <c r="D960" s="7">
        <v>49</v>
      </c>
      <c r="E960" s="157">
        <v>49.000022562667809</v>
      </c>
      <c r="F960" s="154">
        <v>4560633</v>
      </c>
      <c r="G960" s="3" t="s">
        <v>2543</v>
      </c>
      <c r="H960" s="1" t="s">
        <v>2544</v>
      </c>
      <c r="I960" s="1">
        <v>9.3074099999999991</v>
      </c>
    </row>
    <row r="961" spans="1:9" ht="15.75" thickTop="1" x14ac:dyDescent="0.25">
      <c r="A961" s="2">
        <v>959</v>
      </c>
      <c r="B961" s="5" t="s">
        <v>381</v>
      </c>
      <c r="C961" s="3" t="s">
        <v>2159</v>
      </c>
      <c r="D961" s="7">
        <v>49</v>
      </c>
      <c r="E961" s="157">
        <v>39.4</v>
      </c>
      <c r="F961" s="154">
        <v>1773000</v>
      </c>
      <c r="G961" s="3" t="s">
        <v>1067</v>
      </c>
      <c r="H961" s="1" t="s">
        <v>1696</v>
      </c>
      <c r="I961" s="1">
        <v>4.5</v>
      </c>
    </row>
    <row r="962" spans="1:9" ht="15.75" thickBot="1" x14ac:dyDescent="0.3">
      <c r="A962" s="3">
        <v>960</v>
      </c>
      <c r="B962" s="5" t="s">
        <v>4816</v>
      </c>
      <c r="C962" s="3" t="s">
        <v>2159</v>
      </c>
      <c r="D962" s="7" t="s">
        <v>4664</v>
      </c>
      <c r="E962" s="157" t="e">
        <v>#VALUE!</v>
      </c>
      <c r="F962" s="154" t="s">
        <v>4664</v>
      </c>
      <c r="G962" s="3" t="s">
        <v>4665</v>
      </c>
      <c r="H962" s="1" t="s">
        <v>4664</v>
      </c>
      <c r="I962" s="1" t="s">
        <v>4664</v>
      </c>
    </row>
    <row r="963" spans="1:9" ht="15.75" thickTop="1" x14ac:dyDescent="0.25">
      <c r="A963" s="2">
        <v>961</v>
      </c>
      <c r="B963" s="5" t="s">
        <v>4579</v>
      </c>
      <c r="C963" s="3" t="s">
        <v>2159</v>
      </c>
      <c r="D963" s="7">
        <v>0</v>
      </c>
      <c r="E963" s="157" t="e">
        <v>#VALUE!</v>
      </c>
      <c r="F963" s="154" t="s">
        <v>4501</v>
      </c>
      <c r="G963" s="3" t="s">
        <v>4580</v>
      </c>
      <c r="H963" s="1" t="s">
        <v>4581</v>
      </c>
      <c r="I963" s="1">
        <v>10.26394</v>
      </c>
    </row>
    <row r="964" spans="1:9" ht="15.75" thickBot="1" x14ac:dyDescent="0.3">
      <c r="A964" s="3">
        <v>962</v>
      </c>
      <c r="B964" s="5" t="s">
        <v>2569</v>
      </c>
      <c r="C964" s="3" t="s">
        <v>2159</v>
      </c>
      <c r="D964" s="7">
        <v>9.5</v>
      </c>
      <c r="E964" s="157">
        <v>9.5</v>
      </c>
      <c r="F964" s="154">
        <v>9500000</v>
      </c>
      <c r="G964" s="3" t="s">
        <v>2570</v>
      </c>
      <c r="H964" s="1" t="s">
        <v>2571</v>
      </c>
      <c r="I964" s="1">
        <v>100</v>
      </c>
    </row>
    <row r="965" spans="1:9" ht="15.75" thickTop="1" x14ac:dyDescent="0.25">
      <c r="A965" s="2">
        <v>963</v>
      </c>
      <c r="B965" s="5" t="s">
        <v>2554</v>
      </c>
      <c r="C965" s="3" t="s">
        <v>2159</v>
      </c>
      <c r="D965" s="7">
        <v>49</v>
      </c>
      <c r="E965" s="157">
        <v>48.999692234848489</v>
      </c>
      <c r="F965" s="154">
        <v>206974700</v>
      </c>
      <c r="G965" s="3" t="s">
        <v>2555</v>
      </c>
      <c r="H965" s="1" t="s">
        <v>2556</v>
      </c>
      <c r="I965" s="1">
        <v>422.4</v>
      </c>
    </row>
    <row r="966" spans="1:9" ht="15.75" thickBot="1" x14ac:dyDescent="0.3">
      <c r="A966" s="3">
        <v>964</v>
      </c>
      <c r="B966" s="5" t="s">
        <v>2557</v>
      </c>
      <c r="C966" s="3" t="s">
        <v>2159</v>
      </c>
      <c r="D966" s="7">
        <v>0</v>
      </c>
      <c r="E966" s="157" t="e">
        <v>#VALUE!</v>
      </c>
      <c r="F966" s="154" t="s">
        <v>4501</v>
      </c>
      <c r="G966" s="3" t="s">
        <v>2558</v>
      </c>
      <c r="H966" s="1" t="s">
        <v>2559</v>
      </c>
      <c r="I966" s="1">
        <v>4.3099999999999996</v>
      </c>
    </row>
    <row r="967" spans="1:9" ht="15.75" thickTop="1" x14ac:dyDescent="0.25">
      <c r="A967" s="2">
        <v>965</v>
      </c>
      <c r="B967" s="5" t="s">
        <v>2548</v>
      </c>
      <c r="C967" s="3" t="s">
        <v>2159</v>
      </c>
      <c r="D967" s="7">
        <v>49</v>
      </c>
      <c r="E967" s="157">
        <v>48.546071994566447</v>
      </c>
      <c r="F967" s="154">
        <v>4288560</v>
      </c>
      <c r="G967" s="3" t="s">
        <v>2549</v>
      </c>
      <c r="H967" s="1" t="s">
        <v>2550</v>
      </c>
      <c r="I967" s="1">
        <v>8.8339999999999996</v>
      </c>
    </row>
    <row r="968" spans="1:9" ht="15.75" thickBot="1" x14ac:dyDescent="0.3">
      <c r="A968" s="3">
        <v>966</v>
      </c>
      <c r="B968" s="5" t="s">
        <v>2560</v>
      </c>
      <c r="C968" s="3" t="s">
        <v>2159</v>
      </c>
      <c r="D968" s="7">
        <v>49</v>
      </c>
      <c r="E968" s="157">
        <v>48.999999309917214</v>
      </c>
      <c r="F968" s="154">
        <v>28402389</v>
      </c>
      <c r="G968" s="3" t="s">
        <v>2561</v>
      </c>
      <c r="H968" s="1" t="s">
        <v>2562</v>
      </c>
      <c r="I968" s="1">
        <v>57.964059999999996</v>
      </c>
    </row>
    <row r="969" spans="1:9" ht="15.75" thickTop="1" x14ac:dyDescent="0.25">
      <c r="A969" s="2">
        <v>967</v>
      </c>
      <c r="B969" s="5" t="s">
        <v>2563</v>
      </c>
      <c r="C969" s="3" t="s">
        <v>2159</v>
      </c>
      <c r="D969" s="7">
        <v>49</v>
      </c>
      <c r="E969" s="157">
        <v>48.892234548335971</v>
      </c>
      <c r="F969" s="154">
        <v>771275</v>
      </c>
      <c r="G969" s="3" t="s">
        <v>2564</v>
      </c>
      <c r="H969" s="1" t="s">
        <v>2565</v>
      </c>
      <c r="I969" s="1">
        <v>1.5774999999999999</v>
      </c>
    </row>
    <row r="970" spans="1:9" ht="15.75" thickBot="1" x14ac:dyDescent="0.3">
      <c r="A970" s="3">
        <v>968</v>
      </c>
      <c r="B970" s="5" t="s">
        <v>2566</v>
      </c>
      <c r="C970" s="3" t="s">
        <v>2159</v>
      </c>
      <c r="D970" s="7">
        <v>49</v>
      </c>
      <c r="E970" s="157">
        <v>48.99062037037038</v>
      </c>
      <c r="F970" s="154">
        <v>10581974</v>
      </c>
      <c r="G970" s="3" t="s">
        <v>2567</v>
      </c>
      <c r="H970" s="1" t="s">
        <v>2568</v>
      </c>
      <c r="I970" s="1">
        <v>21.599999999999998</v>
      </c>
    </row>
    <row r="971" spans="1:9" ht="15.75" thickTop="1" x14ac:dyDescent="0.25">
      <c r="A971" s="2">
        <v>969</v>
      </c>
      <c r="B971" s="5" t="s">
        <v>4121</v>
      </c>
      <c r="C971" s="3" t="s">
        <v>2159</v>
      </c>
      <c r="D971" s="7">
        <v>100</v>
      </c>
      <c r="E971" s="157">
        <v>99.997499999999988</v>
      </c>
      <c r="F971" s="154">
        <v>5999850</v>
      </c>
      <c r="G971" s="3" t="s">
        <v>4122</v>
      </c>
      <c r="H971" s="1" t="s">
        <v>4123</v>
      </c>
      <c r="I971" s="1">
        <v>6</v>
      </c>
    </row>
    <row r="972" spans="1:9" ht="15.75" thickBot="1" x14ac:dyDescent="0.3">
      <c r="A972" s="3">
        <v>970</v>
      </c>
      <c r="B972" s="5" t="s">
        <v>2572</v>
      </c>
      <c r="C972" s="3" t="s">
        <v>2159</v>
      </c>
      <c r="D972" s="7">
        <v>49</v>
      </c>
      <c r="E972" s="157">
        <v>49</v>
      </c>
      <c r="F972" s="154">
        <v>4900000</v>
      </c>
      <c r="G972" s="3" t="s">
        <v>2573</v>
      </c>
      <c r="H972" s="1" t="s">
        <v>2574</v>
      </c>
      <c r="I972" s="1">
        <v>10</v>
      </c>
    </row>
    <row r="973" spans="1:9" ht="15.75" thickTop="1" x14ac:dyDescent="0.25">
      <c r="A973" s="2">
        <v>971</v>
      </c>
      <c r="B973" s="5" t="s">
        <v>2283</v>
      </c>
      <c r="C973" s="3" t="s">
        <v>2159</v>
      </c>
      <c r="D973" s="7">
        <v>49</v>
      </c>
      <c r="E973" s="157">
        <v>48.6</v>
      </c>
      <c r="F973" s="154">
        <v>1458000</v>
      </c>
      <c r="G973" s="3" t="s">
        <v>2284</v>
      </c>
      <c r="H973" s="1" t="s">
        <v>2285</v>
      </c>
      <c r="I973" s="1">
        <v>3</v>
      </c>
    </row>
    <row r="974" spans="1:9" ht="15.75" thickBot="1" x14ac:dyDescent="0.3">
      <c r="A974" s="3">
        <v>972</v>
      </c>
      <c r="B974" s="5" t="s">
        <v>4817</v>
      </c>
      <c r="C974" s="3" t="s">
        <v>2159</v>
      </c>
      <c r="D974" s="7" t="s">
        <v>4664</v>
      </c>
      <c r="E974" s="157" t="e">
        <v>#VALUE!</v>
      </c>
      <c r="F974" s="154" t="s">
        <v>4664</v>
      </c>
      <c r="G974" s="3" t="s">
        <v>4665</v>
      </c>
      <c r="H974" s="1" t="s">
        <v>4664</v>
      </c>
      <c r="I974" s="1" t="s">
        <v>4664</v>
      </c>
    </row>
    <row r="975" spans="1:9" ht="15.75" thickTop="1" x14ac:dyDescent="0.25">
      <c r="A975" s="2">
        <v>973</v>
      </c>
      <c r="B975" s="5" t="s">
        <v>2575</v>
      </c>
      <c r="C975" s="3" t="s">
        <v>2159</v>
      </c>
      <c r="D975" s="7">
        <v>49</v>
      </c>
      <c r="E975" s="157">
        <v>48.999989406667446</v>
      </c>
      <c r="F975" s="154">
        <v>2312775</v>
      </c>
      <c r="G975" s="3" t="s">
        <v>2576</v>
      </c>
      <c r="H975" s="1" t="s">
        <v>2577</v>
      </c>
      <c r="I975" s="1">
        <v>4.7199499999999999</v>
      </c>
    </row>
    <row r="976" spans="1:9" ht="15.75" thickBot="1" x14ac:dyDescent="0.3">
      <c r="A976" s="3">
        <v>974</v>
      </c>
      <c r="B976" s="5" t="s">
        <v>2383</v>
      </c>
      <c r="C976" s="3" t="s">
        <v>2159</v>
      </c>
      <c r="D976" s="7">
        <v>49</v>
      </c>
      <c r="E976" s="157">
        <v>49.000000000000007</v>
      </c>
      <c r="F976" s="154">
        <v>784000</v>
      </c>
      <c r="G976" s="3" t="s">
        <v>2384</v>
      </c>
      <c r="H976" s="1" t="s">
        <v>2385</v>
      </c>
      <c r="I976" s="1">
        <v>1.5999999999999999</v>
      </c>
    </row>
    <row r="977" spans="1:9" ht="15.75" thickTop="1" x14ac:dyDescent="0.25">
      <c r="A977" s="2">
        <v>975</v>
      </c>
      <c r="B977" s="5" t="s">
        <v>4818</v>
      </c>
      <c r="C977" s="3" t="s">
        <v>2159</v>
      </c>
      <c r="D977" s="7">
        <v>0</v>
      </c>
      <c r="E977" s="157" t="e">
        <v>#VALUE!</v>
      </c>
      <c r="F977" s="154" t="s">
        <v>4501</v>
      </c>
      <c r="G977" s="3" t="s">
        <v>4819</v>
      </c>
      <c r="H977" s="1" t="s">
        <v>4820</v>
      </c>
      <c r="I977" s="1">
        <v>25.918129999999998</v>
      </c>
    </row>
    <row r="978" spans="1:9" ht="15.75" thickBot="1" x14ac:dyDescent="0.3">
      <c r="A978" s="3">
        <v>976</v>
      </c>
      <c r="B978" s="5" t="s">
        <v>2626</v>
      </c>
      <c r="C978" s="3" t="s">
        <v>2159</v>
      </c>
      <c r="D978" s="7">
        <v>49</v>
      </c>
      <c r="E978" s="157">
        <v>49.000000000000007</v>
      </c>
      <c r="F978" s="154">
        <v>1410122</v>
      </c>
      <c r="G978" s="3" t="s">
        <v>2627</v>
      </c>
      <c r="H978" s="1" t="s">
        <v>2628</v>
      </c>
      <c r="I978" s="1">
        <v>2.8777999999999997</v>
      </c>
    </row>
    <row r="979" spans="1:9" ht="15.75" thickTop="1" x14ac:dyDescent="0.25">
      <c r="A979" s="2">
        <v>977</v>
      </c>
      <c r="B979" s="5" t="s">
        <v>2584</v>
      </c>
      <c r="C979" s="3" t="s">
        <v>2159</v>
      </c>
      <c r="D979" s="7">
        <v>49</v>
      </c>
      <c r="E979" s="157">
        <v>74.039205415424306</v>
      </c>
      <c r="F979" s="154">
        <v>1470004</v>
      </c>
      <c r="G979" s="3" t="s">
        <v>2585</v>
      </c>
      <c r="H979" s="1" t="s">
        <v>2586</v>
      </c>
      <c r="I979" s="1">
        <v>1.9854399999999999</v>
      </c>
    </row>
    <row r="980" spans="1:9" ht="15.75" thickBot="1" x14ac:dyDescent="0.3">
      <c r="A980" s="3">
        <v>978</v>
      </c>
      <c r="B980" s="5" t="s">
        <v>2578</v>
      </c>
      <c r="C980" s="3" t="s">
        <v>2159</v>
      </c>
      <c r="D980" s="7">
        <v>49</v>
      </c>
      <c r="E980" s="157">
        <v>49</v>
      </c>
      <c r="F980" s="154">
        <v>9800000</v>
      </c>
      <c r="G980" s="3" t="s">
        <v>2579</v>
      </c>
      <c r="H980" s="1" t="s">
        <v>2580</v>
      </c>
      <c r="I980" s="1">
        <v>20</v>
      </c>
    </row>
    <row r="981" spans="1:9" ht="15.75" thickTop="1" x14ac:dyDescent="0.25">
      <c r="A981" s="2">
        <v>979</v>
      </c>
      <c r="B981" s="5" t="s">
        <v>2596</v>
      </c>
      <c r="C981" s="3" t="s">
        <v>2159</v>
      </c>
      <c r="D981" s="7">
        <v>48.999899999999997</v>
      </c>
      <c r="E981" s="157">
        <v>49.000300918207181</v>
      </c>
      <c r="F981" s="154">
        <v>602493</v>
      </c>
      <c r="G981" s="3" t="s">
        <v>2597</v>
      </c>
      <c r="H981" s="1" t="s">
        <v>2598</v>
      </c>
      <c r="I981" s="1">
        <v>1.2295700000000001</v>
      </c>
    </row>
    <row r="982" spans="1:9" ht="15.75" thickBot="1" x14ac:dyDescent="0.3">
      <c r="A982" s="3">
        <v>980</v>
      </c>
      <c r="B982" s="5" t="s">
        <v>3339</v>
      </c>
      <c r="C982" s="3" t="s">
        <v>2159</v>
      </c>
      <c r="D982" s="7">
        <v>49</v>
      </c>
      <c r="E982" s="157">
        <v>49</v>
      </c>
      <c r="F982" s="154">
        <v>735000</v>
      </c>
      <c r="G982" s="3" t="s">
        <v>3340</v>
      </c>
      <c r="H982" s="1" t="s">
        <v>3341</v>
      </c>
      <c r="I982" s="1">
        <v>1.5</v>
      </c>
    </row>
    <row r="983" spans="1:9" ht="15.75" thickTop="1" x14ac:dyDescent="0.25">
      <c r="A983" s="2">
        <v>981</v>
      </c>
      <c r="B983" s="5" t="s">
        <v>2599</v>
      </c>
      <c r="C983" s="3" t="s">
        <v>2159</v>
      </c>
      <c r="D983" s="7">
        <v>49</v>
      </c>
      <c r="E983" s="157">
        <v>49</v>
      </c>
      <c r="F983" s="154">
        <v>568400</v>
      </c>
      <c r="G983" s="3" t="s">
        <v>2600</v>
      </c>
      <c r="H983" s="1" t="s">
        <v>2601</v>
      </c>
      <c r="I983" s="1">
        <v>1.1599999999999999</v>
      </c>
    </row>
    <row r="984" spans="1:9" ht="15.75" thickBot="1" x14ac:dyDescent="0.3">
      <c r="A984" s="3">
        <v>982</v>
      </c>
      <c r="B984" s="5" t="s">
        <v>2235</v>
      </c>
      <c r="C984" s="3" t="s">
        <v>2159</v>
      </c>
      <c r="D984" s="7">
        <v>49</v>
      </c>
      <c r="E984" s="157">
        <v>48.994818652849744</v>
      </c>
      <c r="F984" s="154">
        <v>18912000</v>
      </c>
      <c r="G984" s="3" t="s">
        <v>2236</v>
      </c>
      <c r="H984" s="1" t="s">
        <v>2237</v>
      </c>
      <c r="I984" s="1">
        <v>38.6</v>
      </c>
    </row>
    <row r="985" spans="1:9" ht="15.75" thickTop="1" x14ac:dyDescent="0.25">
      <c r="A985" s="2">
        <v>983</v>
      </c>
      <c r="B985" s="5" t="s">
        <v>2602</v>
      </c>
      <c r="C985" s="3" t="s">
        <v>2159</v>
      </c>
      <c r="D985" s="7">
        <v>49</v>
      </c>
      <c r="E985" s="157">
        <v>45.737339999999996</v>
      </c>
      <c r="F985" s="154">
        <v>4573734</v>
      </c>
      <c r="G985" s="3" t="s">
        <v>2603</v>
      </c>
      <c r="H985" s="1" t="s">
        <v>2604</v>
      </c>
      <c r="I985" s="1">
        <v>10</v>
      </c>
    </row>
    <row r="986" spans="1:9" ht="15.75" thickBot="1" x14ac:dyDescent="0.3">
      <c r="A986" s="3">
        <v>984</v>
      </c>
      <c r="B986" s="5" t="s">
        <v>4821</v>
      </c>
      <c r="C986" s="3" t="s">
        <v>2159</v>
      </c>
      <c r="D986" s="7">
        <v>49</v>
      </c>
      <c r="E986" s="157">
        <v>49</v>
      </c>
      <c r="F986" s="154">
        <v>21560000</v>
      </c>
      <c r="G986" s="3" t="s">
        <v>4822</v>
      </c>
      <c r="H986" s="1" t="s">
        <v>4823</v>
      </c>
      <c r="I986" s="1">
        <v>44</v>
      </c>
    </row>
    <row r="987" spans="1:9" ht="15.75" thickTop="1" x14ac:dyDescent="0.25">
      <c r="A987" s="2">
        <v>985</v>
      </c>
      <c r="B987" s="5" t="s">
        <v>4124</v>
      </c>
      <c r="C987" s="3" t="s">
        <v>2159</v>
      </c>
      <c r="D987" s="7">
        <v>100</v>
      </c>
      <c r="E987" s="157">
        <v>100.00003471694841</v>
      </c>
      <c r="F987" s="154">
        <v>11521754</v>
      </c>
      <c r="G987" s="3" t="s">
        <v>4125</v>
      </c>
      <c r="H987" s="1" t="s">
        <v>4126</v>
      </c>
      <c r="I987" s="1">
        <v>11.521749999999999</v>
      </c>
    </row>
    <row r="988" spans="1:9" ht="15.75" thickBot="1" x14ac:dyDescent="0.3">
      <c r="A988" s="3">
        <v>986</v>
      </c>
      <c r="B988" s="5" t="s">
        <v>2611</v>
      </c>
      <c r="C988" s="3" t="s">
        <v>2159</v>
      </c>
      <c r="D988" s="7">
        <v>49</v>
      </c>
      <c r="E988" s="157">
        <v>49.000000000000007</v>
      </c>
      <c r="F988" s="154">
        <v>1078000</v>
      </c>
      <c r="G988" s="3" t="s">
        <v>2612</v>
      </c>
      <c r="H988" s="1" t="s">
        <v>2613</v>
      </c>
      <c r="I988" s="1">
        <v>2.1999999999999997</v>
      </c>
    </row>
    <row r="989" spans="1:9" ht="15.75" thickTop="1" x14ac:dyDescent="0.25">
      <c r="A989" s="2">
        <v>987</v>
      </c>
      <c r="B989" s="5" t="s">
        <v>3327</v>
      </c>
      <c r="C989" s="3" t="s">
        <v>2159</v>
      </c>
      <c r="D989" s="7">
        <v>49</v>
      </c>
      <c r="E989" s="157">
        <v>49.000086789650823</v>
      </c>
      <c r="F989" s="154">
        <v>1016252</v>
      </c>
      <c r="G989" s="3" t="s">
        <v>3328</v>
      </c>
      <c r="H989" s="1" t="s">
        <v>3329</v>
      </c>
      <c r="I989" s="1">
        <v>2.0739799999999997</v>
      </c>
    </row>
    <row r="990" spans="1:9" ht="15.75" thickBot="1" x14ac:dyDescent="0.3">
      <c r="A990" s="3">
        <v>988</v>
      </c>
      <c r="B990" s="5" t="s">
        <v>2614</v>
      </c>
      <c r="C990" s="3" t="s">
        <v>2159</v>
      </c>
      <c r="D990" s="7">
        <v>49</v>
      </c>
      <c r="E990" s="157">
        <v>48.787993920972653</v>
      </c>
      <c r="F990" s="154">
        <v>2568200</v>
      </c>
      <c r="G990" s="3" t="s">
        <v>2615</v>
      </c>
      <c r="H990" s="1" t="s">
        <v>2616</v>
      </c>
      <c r="I990" s="1">
        <v>5.2639999999999993</v>
      </c>
    </row>
    <row r="991" spans="1:9" ht="15.75" thickTop="1" x14ac:dyDescent="0.25">
      <c r="A991" s="2">
        <v>989</v>
      </c>
      <c r="B991" s="5" t="s">
        <v>3078</v>
      </c>
      <c r="C991" s="3" t="s">
        <v>2159</v>
      </c>
      <c r="D991" s="7">
        <v>49</v>
      </c>
      <c r="E991" s="157">
        <v>48.9075925925926</v>
      </c>
      <c r="F991" s="154">
        <v>2641010</v>
      </c>
      <c r="G991" s="3" t="s">
        <v>3079</v>
      </c>
      <c r="H991" s="1" t="s">
        <v>3080</v>
      </c>
      <c r="I991" s="1">
        <v>5.3999999999999995</v>
      </c>
    </row>
    <row r="992" spans="1:9" ht="15.75" thickBot="1" x14ac:dyDescent="0.3">
      <c r="A992" s="3">
        <v>990</v>
      </c>
      <c r="B992" s="5" t="s">
        <v>3087</v>
      </c>
      <c r="C992" s="3" t="s">
        <v>2159</v>
      </c>
      <c r="D992" s="7">
        <v>49</v>
      </c>
      <c r="E992" s="157">
        <v>49.000040201409064</v>
      </c>
      <c r="F992" s="154">
        <v>2925273</v>
      </c>
      <c r="G992" s="3" t="s">
        <v>3088</v>
      </c>
      <c r="H992" s="1" t="s">
        <v>3089</v>
      </c>
      <c r="I992" s="1">
        <v>5.9699399999999994</v>
      </c>
    </row>
    <row r="993" spans="1:9" ht="15.75" thickTop="1" x14ac:dyDescent="0.25">
      <c r="A993" s="2">
        <v>991</v>
      </c>
      <c r="B993" s="5" t="s">
        <v>3967</v>
      </c>
      <c r="C993" s="3" t="s">
        <v>2159</v>
      </c>
      <c r="D993" s="7">
        <v>49</v>
      </c>
      <c r="E993" s="157">
        <v>39.097726315649126</v>
      </c>
      <c r="F993" s="154">
        <v>3518768</v>
      </c>
      <c r="G993" s="3" t="s">
        <v>3968</v>
      </c>
      <c r="H993" s="1" t="s">
        <v>3969</v>
      </c>
      <c r="I993" s="1">
        <v>8.9999299999999991</v>
      </c>
    </row>
    <row r="994" spans="1:9" ht="15.75" thickBot="1" x14ac:dyDescent="0.3">
      <c r="A994" s="3">
        <v>992</v>
      </c>
      <c r="B994" s="5" t="s">
        <v>2617</v>
      </c>
      <c r="C994" s="3" t="s">
        <v>2159</v>
      </c>
      <c r="D994" s="7">
        <v>0</v>
      </c>
      <c r="E994" s="157" t="e">
        <v>#VALUE!</v>
      </c>
      <c r="F994" s="154" t="s">
        <v>4501</v>
      </c>
      <c r="G994" s="3" t="s">
        <v>2618</v>
      </c>
      <c r="H994" s="1" t="s">
        <v>2619</v>
      </c>
      <c r="I994" s="1">
        <v>8.9820499999999992</v>
      </c>
    </row>
    <row r="995" spans="1:9" ht="15.75" thickTop="1" x14ac:dyDescent="0.25">
      <c r="A995" s="2">
        <v>993</v>
      </c>
      <c r="B995" s="5" t="s">
        <v>2590</v>
      </c>
      <c r="C995" s="3" t="s">
        <v>2159</v>
      </c>
      <c r="D995" s="7">
        <v>49</v>
      </c>
      <c r="E995" s="157">
        <v>48.833333333333336</v>
      </c>
      <c r="F995" s="154">
        <v>14650000</v>
      </c>
      <c r="G995" s="3" t="s">
        <v>2591</v>
      </c>
      <c r="H995" s="1" t="s">
        <v>2592</v>
      </c>
      <c r="I995" s="1">
        <v>30</v>
      </c>
    </row>
    <row r="996" spans="1:9" ht="15.75" thickBot="1" x14ac:dyDescent="0.3">
      <c r="A996" s="3">
        <v>994</v>
      </c>
      <c r="B996" s="5" t="s">
        <v>4364</v>
      </c>
      <c r="C996" s="3" t="s">
        <v>2159</v>
      </c>
      <c r="D996" s="7">
        <v>4.9000000000000004</v>
      </c>
      <c r="E996" s="157">
        <v>4.9000000000000012</v>
      </c>
      <c r="F996" s="154">
        <v>114905</v>
      </c>
      <c r="G996" s="3" t="s">
        <v>4365</v>
      </c>
      <c r="H996" s="1" t="s">
        <v>4366</v>
      </c>
      <c r="I996" s="1">
        <v>2.3449999999999998</v>
      </c>
    </row>
    <row r="997" spans="1:9" ht="15.75" thickTop="1" x14ac:dyDescent="0.25">
      <c r="A997" s="2">
        <v>995</v>
      </c>
      <c r="B997" s="5" t="s">
        <v>2623</v>
      </c>
      <c r="C997" s="3" t="s">
        <v>2159</v>
      </c>
      <c r="D997" s="7">
        <v>49</v>
      </c>
      <c r="E997" s="157">
        <v>28.18694257055509</v>
      </c>
      <c r="F997" s="154">
        <v>1115611</v>
      </c>
      <c r="G997" s="3" t="s">
        <v>2624</v>
      </c>
      <c r="H997" s="1" t="s">
        <v>2625</v>
      </c>
      <c r="I997" s="1">
        <v>3.9579</v>
      </c>
    </row>
    <row r="998" spans="1:9" ht="15.75" thickBot="1" x14ac:dyDescent="0.3">
      <c r="A998" s="3">
        <v>996</v>
      </c>
      <c r="B998" s="5" t="s">
        <v>4824</v>
      </c>
      <c r="C998" s="3" t="s">
        <v>2159</v>
      </c>
      <c r="D998" s="7">
        <v>49</v>
      </c>
      <c r="E998" s="157">
        <v>49</v>
      </c>
      <c r="F998" s="154">
        <v>2450000</v>
      </c>
      <c r="G998" s="3" t="s">
        <v>5003</v>
      </c>
      <c r="H998" s="1" t="s">
        <v>5004</v>
      </c>
      <c r="I998" s="1">
        <v>5</v>
      </c>
    </row>
    <row r="999" spans="1:9" ht="15.75" thickTop="1" x14ac:dyDescent="0.25">
      <c r="A999" s="2">
        <v>997</v>
      </c>
      <c r="B999" s="5" t="s">
        <v>394</v>
      </c>
      <c r="C999" s="3" t="s">
        <v>2159</v>
      </c>
      <c r="D999" s="7">
        <v>49</v>
      </c>
      <c r="E999" s="157">
        <v>40.583639705882355</v>
      </c>
      <c r="F999" s="154">
        <v>4415500</v>
      </c>
      <c r="G999" s="3" t="s">
        <v>1079</v>
      </c>
      <c r="H999" s="1" t="s">
        <v>1708</v>
      </c>
      <c r="I999" s="1">
        <v>10.879999999999999</v>
      </c>
    </row>
    <row r="1000" spans="1:9" ht="15.75" thickBot="1" x14ac:dyDescent="0.3">
      <c r="A1000" s="3">
        <v>998</v>
      </c>
      <c r="B1000" s="5" t="s">
        <v>2635</v>
      </c>
      <c r="C1000" s="3" t="s">
        <v>2159</v>
      </c>
      <c r="D1000" s="7">
        <v>49</v>
      </c>
      <c r="E1000" s="157">
        <v>45.900340979131229</v>
      </c>
      <c r="F1000" s="154">
        <v>1735166</v>
      </c>
      <c r="G1000" s="3" t="s">
        <v>2636</v>
      </c>
      <c r="H1000" s="1" t="s">
        <v>2637</v>
      </c>
      <c r="I1000" s="1">
        <v>3.7802899999999999</v>
      </c>
    </row>
    <row r="1001" spans="1:9" ht="15.75" thickTop="1" x14ac:dyDescent="0.25">
      <c r="A1001" s="2">
        <v>999</v>
      </c>
      <c r="B1001" s="5" t="s">
        <v>2638</v>
      </c>
      <c r="C1001" s="3" t="s">
        <v>2159</v>
      </c>
      <c r="D1001" s="7">
        <v>49</v>
      </c>
      <c r="E1001" s="157">
        <v>49</v>
      </c>
      <c r="F1001" s="154">
        <v>1470000</v>
      </c>
      <c r="G1001" s="3" t="s">
        <v>2639</v>
      </c>
      <c r="H1001" s="1" t="s">
        <v>2640</v>
      </c>
      <c r="I1001" s="1">
        <v>3</v>
      </c>
    </row>
    <row r="1002" spans="1:9" ht="15.75" thickBot="1" x14ac:dyDescent="0.3">
      <c r="A1002" s="3">
        <v>1000</v>
      </c>
      <c r="B1002" s="5" t="s">
        <v>2473</v>
      </c>
      <c r="C1002" s="3" t="s">
        <v>2159</v>
      </c>
      <c r="D1002" s="7">
        <v>49</v>
      </c>
      <c r="E1002" s="157">
        <v>49.000000000000007</v>
      </c>
      <c r="F1002" s="154">
        <v>1078000</v>
      </c>
      <c r="G1002" s="3" t="s">
        <v>2474</v>
      </c>
      <c r="H1002" s="1" t="s">
        <v>2475</v>
      </c>
      <c r="I1002" s="1">
        <v>2.1999999999999997</v>
      </c>
    </row>
    <row r="1003" spans="1:9" ht="15.75" thickTop="1" x14ac:dyDescent="0.25">
      <c r="A1003" s="2">
        <v>1001</v>
      </c>
      <c r="B1003" s="5" t="s">
        <v>4127</v>
      </c>
      <c r="C1003" s="3" t="s">
        <v>2159</v>
      </c>
      <c r="D1003" s="7">
        <v>49</v>
      </c>
      <c r="E1003" s="157">
        <v>46.829509821904288</v>
      </c>
      <c r="F1003" s="154">
        <v>4289171</v>
      </c>
      <c r="G1003" s="3" t="s">
        <v>4128</v>
      </c>
      <c r="H1003" s="1" t="s">
        <v>4129</v>
      </c>
      <c r="I1003" s="1">
        <v>9.1591199999999997</v>
      </c>
    </row>
    <row r="1004" spans="1:9" ht="15.75" thickBot="1" x14ac:dyDescent="0.3">
      <c r="A1004" s="3">
        <v>1002</v>
      </c>
      <c r="B1004" s="5" t="s">
        <v>4568</v>
      </c>
      <c r="C1004" s="3" t="s">
        <v>2159</v>
      </c>
      <c r="D1004" s="7">
        <v>85.6</v>
      </c>
      <c r="E1004" s="157">
        <v>51.901581722319868</v>
      </c>
      <c r="F1004" s="154">
        <v>4872780</v>
      </c>
      <c r="G1004" s="3" t="s">
        <v>4569</v>
      </c>
      <c r="H1004" s="1" t="s">
        <v>4570</v>
      </c>
      <c r="I1004" s="1">
        <v>9.3884999999999987</v>
      </c>
    </row>
    <row r="1005" spans="1:9" ht="15.75" thickTop="1" x14ac:dyDescent="0.25">
      <c r="A1005" s="2">
        <v>1003</v>
      </c>
      <c r="B1005" s="5" t="s">
        <v>4825</v>
      </c>
      <c r="C1005" s="3" t="s">
        <v>2159</v>
      </c>
      <c r="D1005" s="7" t="s">
        <v>4664</v>
      </c>
      <c r="E1005" s="157" t="e">
        <v>#VALUE!</v>
      </c>
      <c r="F1005" s="154" t="s">
        <v>4664</v>
      </c>
      <c r="G1005" s="3" t="s">
        <v>4665</v>
      </c>
      <c r="H1005" s="1" t="s">
        <v>4664</v>
      </c>
      <c r="I1005" s="1" t="s">
        <v>4664</v>
      </c>
    </row>
    <row r="1006" spans="1:9" ht="15.75" thickBot="1" x14ac:dyDescent="0.3">
      <c r="A1006" s="3">
        <v>1004</v>
      </c>
      <c r="B1006" s="5" t="s">
        <v>4466</v>
      </c>
      <c r="C1006" s="3" t="s">
        <v>2159</v>
      </c>
      <c r="D1006" s="7">
        <v>100</v>
      </c>
      <c r="E1006" s="157">
        <v>99.967640000000003</v>
      </c>
      <c r="F1006" s="154">
        <v>249919100</v>
      </c>
      <c r="G1006" s="3" t="s">
        <v>4467</v>
      </c>
      <c r="H1006" s="1" t="s">
        <v>4468</v>
      </c>
      <c r="I1006" s="1">
        <v>250</v>
      </c>
    </row>
    <row r="1007" spans="1:9" ht="15.75" thickTop="1" x14ac:dyDescent="0.25">
      <c r="A1007" s="2">
        <v>1005</v>
      </c>
      <c r="B1007" s="5" t="s">
        <v>2629</v>
      </c>
      <c r="C1007" s="3" t="s">
        <v>2159</v>
      </c>
      <c r="D1007" s="7">
        <v>49</v>
      </c>
      <c r="E1007" s="157">
        <v>48.997266690568928</v>
      </c>
      <c r="F1007" s="154">
        <v>17970801</v>
      </c>
      <c r="G1007" s="3" t="s">
        <v>2630</v>
      </c>
      <c r="H1007" s="1" t="s">
        <v>2631</v>
      </c>
      <c r="I1007" s="1">
        <v>36.677149999999997</v>
      </c>
    </row>
    <row r="1008" spans="1:9" ht="15.75" thickBot="1" x14ac:dyDescent="0.3">
      <c r="A1008" s="3">
        <v>1006</v>
      </c>
      <c r="B1008" s="5" t="s">
        <v>4571</v>
      </c>
      <c r="C1008" s="3" t="s">
        <v>2159</v>
      </c>
      <c r="D1008" s="7">
        <v>49</v>
      </c>
      <c r="E1008" s="157">
        <v>49.000029643390022</v>
      </c>
      <c r="F1008" s="154">
        <v>4463055</v>
      </c>
      <c r="G1008" s="3" t="s">
        <v>4572</v>
      </c>
      <c r="H1008" s="1" t="s">
        <v>4573</v>
      </c>
      <c r="I1008" s="1">
        <v>9.1082699999999992</v>
      </c>
    </row>
    <row r="1009" spans="1:9" ht="15.75" thickTop="1" x14ac:dyDescent="0.25">
      <c r="A1009" s="2">
        <v>1007</v>
      </c>
      <c r="B1009" s="5" t="s">
        <v>2641</v>
      </c>
      <c r="C1009" s="3" t="s">
        <v>2159</v>
      </c>
      <c r="D1009" s="7">
        <v>49</v>
      </c>
      <c r="E1009" s="157">
        <v>48.033646666080998</v>
      </c>
      <c r="F1009" s="154">
        <v>1640301</v>
      </c>
      <c r="G1009" s="3" t="s">
        <v>2642</v>
      </c>
      <c r="H1009" s="1" t="s">
        <v>2643</v>
      </c>
      <c r="I1009" s="1">
        <v>3.4148999999999998</v>
      </c>
    </row>
    <row r="1010" spans="1:9" ht="15.75" thickBot="1" x14ac:dyDescent="0.3">
      <c r="A1010" s="3">
        <v>1008</v>
      </c>
      <c r="B1010" s="5" t="s">
        <v>2180</v>
      </c>
      <c r="C1010" s="3" t="s">
        <v>2159</v>
      </c>
      <c r="D1010" s="7">
        <v>49</v>
      </c>
      <c r="E1010" s="157">
        <v>49.000005613583376</v>
      </c>
      <c r="F1010" s="154">
        <v>5237297</v>
      </c>
      <c r="G1010" s="3" t="s">
        <v>2181</v>
      </c>
      <c r="H1010" s="1" t="s">
        <v>2182</v>
      </c>
      <c r="I1010" s="1">
        <v>10.688359999999999</v>
      </c>
    </row>
    <row r="1011" spans="1:9" ht="15.75" thickTop="1" x14ac:dyDescent="0.25">
      <c r="A1011" s="2">
        <v>1009</v>
      </c>
      <c r="B1011" s="5" t="s">
        <v>2650</v>
      </c>
      <c r="C1011" s="3" t="s">
        <v>2159</v>
      </c>
      <c r="D1011" s="7">
        <v>49</v>
      </c>
      <c r="E1011" s="157">
        <v>48.126363636363635</v>
      </c>
      <c r="F1011" s="154">
        <v>6352680</v>
      </c>
      <c r="G1011" s="3" t="s">
        <v>2651</v>
      </c>
      <c r="H1011" s="1" t="s">
        <v>2652</v>
      </c>
      <c r="I1011" s="1">
        <v>13.2</v>
      </c>
    </row>
    <row r="1012" spans="1:9" ht="15.75" thickBot="1" x14ac:dyDescent="0.3">
      <c r="A1012" s="3">
        <v>1010</v>
      </c>
      <c r="B1012" s="5" t="s">
        <v>4436</v>
      </c>
      <c r="C1012" s="3" t="s">
        <v>2159</v>
      </c>
      <c r="D1012" s="7">
        <v>49</v>
      </c>
      <c r="E1012" s="157">
        <v>49</v>
      </c>
      <c r="F1012" s="154">
        <v>62230000</v>
      </c>
      <c r="G1012" s="3" t="s">
        <v>4437</v>
      </c>
      <c r="H1012" s="1" t="s">
        <v>4438</v>
      </c>
      <c r="I1012" s="1">
        <v>127</v>
      </c>
    </row>
    <row r="1013" spans="1:9" ht="15.75" thickTop="1" x14ac:dyDescent="0.25">
      <c r="A1013" s="2">
        <v>1011</v>
      </c>
      <c r="B1013" s="5" t="s">
        <v>2656</v>
      </c>
      <c r="C1013" s="3" t="s">
        <v>2159</v>
      </c>
      <c r="D1013" s="7">
        <v>49</v>
      </c>
      <c r="E1013" s="157">
        <v>49.000046222550914</v>
      </c>
      <c r="F1013" s="154">
        <v>2756233</v>
      </c>
      <c r="G1013" s="3" t="s">
        <v>2657</v>
      </c>
      <c r="H1013" s="1" t="s">
        <v>2658</v>
      </c>
      <c r="I1013" s="1">
        <v>5.6249599999999997</v>
      </c>
    </row>
    <row r="1014" spans="1:9" ht="15.75" thickBot="1" x14ac:dyDescent="0.3">
      <c r="A1014" s="3">
        <v>1012</v>
      </c>
      <c r="B1014" s="5" t="s">
        <v>4826</v>
      </c>
      <c r="C1014" s="3" t="s">
        <v>2159</v>
      </c>
      <c r="D1014" s="7">
        <v>49</v>
      </c>
      <c r="E1014" s="157">
        <v>48.726373257238258</v>
      </c>
      <c r="F1014" s="154">
        <v>7180294</v>
      </c>
      <c r="G1014" s="3" t="s">
        <v>4827</v>
      </c>
      <c r="H1014" s="1" t="s">
        <v>4828</v>
      </c>
      <c r="I1014" s="1">
        <v>14.735949999999999</v>
      </c>
    </row>
    <row r="1015" spans="1:9" ht="15.75" thickTop="1" x14ac:dyDescent="0.25">
      <c r="A1015" s="2">
        <v>1013</v>
      </c>
      <c r="B1015" s="5" t="s">
        <v>3919</v>
      </c>
      <c r="C1015" s="3" t="s">
        <v>2159</v>
      </c>
      <c r="D1015" s="7">
        <v>49</v>
      </c>
      <c r="E1015" s="157">
        <v>49.000000000000007</v>
      </c>
      <c r="F1015" s="154">
        <v>1813000</v>
      </c>
      <c r="G1015" s="3" t="s">
        <v>3920</v>
      </c>
      <c r="H1015" s="1" t="s">
        <v>3921</v>
      </c>
      <c r="I1015" s="1">
        <v>3.6999999999999997</v>
      </c>
    </row>
    <row r="1016" spans="1:9" ht="15.75" thickBot="1" x14ac:dyDescent="0.3">
      <c r="A1016" s="3">
        <v>1014</v>
      </c>
      <c r="B1016" s="5" t="s">
        <v>2647</v>
      </c>
      <c r="C1016" s="3" t="s">
        <v>2159</v>
      </c>
      <c r="D1016" s="7">
        <v>49</v>
      </c>
      <c r="E1016" s="157">
        <v>48.999660441426144</v>
      </c>
      <c r="F1016" s="154">
        <v>14430400</v>
      </c>
      <c r="G1016" s="3" t="s">
        <v>2648</v>
      </c>
      <c r="H1016" s="1" t="s">
        <v>2649</v>
      </c>
      <c r="I1016" s="1">
        <v>29.45</v>
      </c>
    </row>
    <row r="1017" spans="1:9" ht="15.75" thickTop="1" x14ac:dyDescent="0.25">
      <c r="A1017" s="2">
        <v>1015</v>
      </c>
      <c r="B1017" s="5" t="s">
        <v>3996</v>
      </c>
      <c r="C1017" s="3" t="s">
        <v>2159</v>
      </c>
      <c r="D1017" s="7">
        <v>49</v>
      </c>
      <c r="E1017" s="157">
        <v>49</v>
      </c>
      <c r="F1017" s="154">
        <v>5733000</v>
      </c>
      <c r="G1017" s="3" t="s">
        <v>3997</v>
      </c>
      <c r="H1017" s="1" t="s">
        <v>3998</v>
      </c>
      <c r="I1017" s="1">
        <v>11.7</v>
      </c>
    </row>
    <row r="1018" spans="1:9" ht="15.75" thickBot="1" x14ac:dyDescent="0.3">
      <c r="A1018" s="3">
        <v>1016</v>
      </c>
      <c r="B1018" s="5" t="s">
        <v>4439</v>
      </c>
      <c r="C1018" s="3" t="s">
        <v>2159</v>
      </c>
      <c r="D1018" s="7">
        <v>49</v>
      </c>
      <c r="E1018" s="157">
        <v>49</v>
      </c>
      <c r="F1018" s="154">
        <v>1470000</v>
      </c>
      <c r="G1018" s="3" t="s">
        <v>4440</v>
      </c>
      <c r="H1018" s="1" t="s">
        <v>4441</v>
      </c>
      <c r="I1018" s="1">
        <v>3</v>
      </c>
    </row>
    <row r="1019" spans="1:9" ht="15.75" thickTop="1" x14ac:dyDescent="0.25">
      <c r="A1019" s="2">
        <v>1017</v>
      </c>
      <c r="B1019" s="5" t="s">
        <v>2659</v>
      </c>
      <c r="C1019" s="3" t="s">
        <v>2159</v>
      </c>
      <c r="D1019" s="7">
        <v>49</v>
      </c>
      <c r="E1019" s="157">
        <v>49.000007062296525</v>
      </c>
      <c r="F1019" s="154">
        <v>3469127</v>
      </c>
      <c r="G1019" s="3" t="s">
        <v>2660</v>
      </c>
      <c r="H1019" s="1" t="s">
        <v>2661</v>
      </c>
      <c r="I1019" s="1">
        <v>7.0798499999999995</v>
      </c>
    </row>
    <row r="1020" spans="1:9" ht="15.75" thickBot="1" x14ac:dyDescent="0.3">
      <c r="A1020" s="3">
        <v>1018</v>
      </c>
      <c r="B1020" s="5" t="s">
        <v>2653</v>
      </c>
      <c r="C1020" s="3" t="s">
        <v>2159</v>
      </c>
      <c r="D1020" s="7">
        <v>49</v>
      </c>
      <c r="E1020" s="157">
        <v>48.864171181040639</v>
      </c>
      <c r="F1020" s="154">
        <v>121545961</v>
      </c>
      <c r="G1020" s="3" t="s">
        <v>2654</v>
      </c>
      <c r="H1020" s="1" t="s">
        <v>2655</v>
      </c>
      <c r="I1020" s="1">
        <v>248.74249999999998</v>
      </c>
    </row>
    <row r="1021" spans="1:9" ht="15.75" thickTop="1" x14ac:dyDescent="0.25">
      <c r="A1021" s="2">
        <v>1019</v>
      </c>
      <c r="B1021" s="5" t="s">
        <v>3945</v>
      </c>
      <c r="C1021" s="3" t="s">
        <v>2159</v>
      </c>
      <c r="D1021" s="7">
        <v>49</v>
      </c>
      <c r="E1021" s="157">
        <v>49.073642830115375</v>
      </c>
      <c r="F1021" s="154">
        <v>1932417</v>
      </c>
      <c r="G1021" s="3" t="s">
        <v>3946</v>
      </c>
      <c r="H1021" s="1" t="s">
        <v>3947</v>
      </c>
      <c r="I1021" s="1">
        <v>3.9377899999999997</v>
      </c>
    </row>
    <row r="1022" spans="1:9" ht="15.75" thickBot="1" x14ac:dyDescent="0.3">
      <c r="A1022" s="3">
        <v>1020</v>
      </c>
      <c r="B1022" s="5" t="s">
        <v>398</v>
      </c>
      <c r="C1022" s="3" t="s">
        <v>2159</v>
      </c>
      <c r="D1022" s="7">
        <v>49</v>
      </c>
      <c r="E1022" s="157">
        <v>48.66319444444445</v>
      </c>
      <c r="F1022" s="154">
        <v>7007500</v>
      </c>
      <c r="G1022" s="3" t="s">
        <v>1083</v>
      </c>
      <c r="H1022" s="1" t="s">
        <v>1712</v>
      </c>
      <c r="I1022" s="1">
        <v>14.399999999999999</v>
      </c>
    </row>
    <row r="1023" spans="1:9" ht="15.75" thickTop="1" x14ac:dyDescent="0.25">
      <c r="A1023" s="2">
        <v>1021</v>
      </c>
      <c r="B1023" s="5" t="s">
        <v>4144</v>
      </c>
      <c r="C1023" s="3" t="s">
        <v>2159</v>
      </c>
      <c r="D1023" s="7">
        <v>0</v>
      </c>
      <c r="E1023" s="157" t="e">
        <v>#VALUE!</v>
      </c>
      <c r="F1023" s="154" t="s">
        <v>4501</v>
      </c>
      <c r="G1023" s="3" t="s">
        <v>4145</v>
      </c>
      <c r="H1023" s="1" t="s">
        <v>4146</v>
      </c>
      <c r="I1023" s="1">
        <v>30.24</v>
      </c>
    </row>
    <row r="1024" spans="1:9" ht="15.75" thickBot="1" x14ac:dyDescent="0.3">
      <c r="A1024" s="3">
        <v>1022</v>
      </c>
      <c r="B1024" s="5" t="s">
        <v>4829</v>
      </c>
      <c r="C1024" s="3" t="s">
        <v>2159</v>
      </c>
      <c r="D1024" s="7" t="s">
        <v>4664</v>
      </c>
      <c r="E1024" s="157" t="e">
        <v>#VALUE!</v>
      </c>
      <c r="F1024" s="154" t="s">
        <v>4664</v>
      </c>
      <c r="G1024" s="3" t="s">
        <v>4665</v>
      </c>
      <c r="H1024" s="1" t="s">
        <v>4664</v>
      </c>
      <c r="I1024" s="1" t="s">
        <v>4664</v>
      </c>
    </row>
    <row r="1025" spans="1:9" ht="15.75" thickTop="1" x14ac:dyDescent="0.25">
      <c r="A1025" s="2">
        <v>1023</v>
      </c>
      <c r="B1025" s="5" t="s">
        <v>4830</v>
      </c>
      <c r="C1025" s="3" t="s">
        <v>2159</v>
      </c>
      <c r="D1025" s="7" t="s">
        <v>4664</v>
      </c>
      <c r="E1025" s="157" t="e">
        <v>#VALUE!</v>
      </c>
      <c r="F1025" s="154" t="s">
        <v>4664</v>
      </c>
      <c r="G1025" s="3" t="s">
        <v>4665</v>
      </c>
      <c r="H1025" s="1" t="s">
        <v>4664</v>
      </c>
      <c r="I1025" s="1" t="s">
        <v>4664</v>
      </c>
    </row>
    <row r="1026" spans="1:9" ht="15.75" thickBot="1" x14ac:dyDescent="0.3">
      <c r="A1026" s="3">
        <v>1024</v>
      </c>
      <c r="B1026" s="5" t="s">
        <v>4289</v>
      </c>
      <c r="C1026" s="3" t="s">
        <v>2159</v>
      </c>
      <c r="D1026" s="7">
        <v>49</v>
      </c>
      <c r="E1026" s="157">
        <v>25.036873083761833</v>
      </c>
      <c r="F1026" s="154">
        <v>520992292</v>
      </c>
      <c r="G1026" s="3" t="s">
        <v>4290</v>
      </c>
      <c r="H1026" s="1" t="s">
        <v>4291</v>
      </c>
      <c r="I1026" s="1">
        <v>2080.9</v>
      </c>
    </row>
    <row r="1027" spans="1:9" ht="15.75" thickTop="1" x14ac:dyDescent="0.25">
      <c r="A1027" s="2">
        <v>1025</v>
      </c>
      <c r="B1027" s="5" t="s">
        <v>2674</v>
      </c>
      <c r="C1027" s="3" t="s">
        <v>2159</v>
      </c>
      <c r="D1027" s="7">
        <v>49</v>
      </c>
      <c r="E1027" s="157">
        <v>49.000000000000007</v>
      </c>
      <c r="F1027" s="154">
        <v>1078000</v>
      </c>
      <c r="G1027" s="3" t="s">
        <v>2675</v>
      </c>
      <c r="H1027" s="1" t="s">
        <v>2676</v>
      </c>
      <c r="I1027" s="1">
        <v>2.1999999999999997</v>
      </c>
    </row>
    <row r="1028" spans="1:9" ht="15.75" thickBot="1" x14ac:dyDescent="0.3">
      <c r="A1028" s="3">
        <v>1026</v>
      </c>
      <c r="B1028" s="5" t="s">
        <v>2680</v>
      </c>
      <c r="C1028" s="3" t="s">
        <v>2159</v>
      </c>
      <c r="D1028" s="7">
        <v>49</v>
      </c>
      <c r="E1028" s="157">
        <v>42.581747609089362</v>
      </c>
      <c r="F1028" s="154">
        <v>4102943</v>
      </c>
      <c r="G1028" s="3" t="s">
        <v>2681</v>
      </c>
      <c r="H1028" s="1" t="s">
        <v>2682</v>
      </c>
      <c r="I1028" s="1">
        <v>9.6354499999999987</v>
      </c>
    </row>
    <row r="1029" spans="1:9" ht="15.75" thickTop="1" x14ac:dyDescent="0.25">
      <c r="A1029" s="2">
        <v>1027</v>
      </c>
      <c r="B1029" s="5" t="s">
        <v>2686</v>
      </c>
      <c r="C1029" s="3" t="s">
        <v>2159</v>
      </c>
      <c r="D1029" s="7">
        <v>49</v>
      </c>
      <c r="E1029" s="157">
        <v>46.753336585365851</v>
      </c>
      <c r="F1029" s="154">
        <v>9584434</v>
      </c>
      <c r="G1029" s="3" t="s">
        <v>2687</v>
      </c>
      <c r="H1029" s="1" t="s">
        <v>2688</v>
      </c>
      <c r="I1029" s="1">
        <v>20.5</v>
      </c>
    </row>
    <row r="1030" spans="1:9" ht="15.75" thickBot="1" x14ac:dyDescent="0.3">
      <c r="A1030" s="3">
        <v>1028</v>
      </c>
      <c r="B1030" s="5" t="s">
        <v>4515</v>
      </c>
      <c r="C1030" s="3" t="s">
        <v>2159</v>
      </c>
      <c r="D1030" s="7">
        <v>49</v>
      </c>
      <c r="E1030" s="157">
        <v>110.95559237933014</v>
      </c>
      <c r="F1030" s="154">
        <v>7191387</v>
      </c>
      <c r="G1030" s="3" t="s">
        <v>4516</v>
      </c>
      <c r="H1030" s="1" t="s">
        <v>4517</v>
      </c>
      <c r="I1030" s="1">
        <v>6.4813199999999993</v>
      </c>
    </row>
    <row r="1031" spans="1:9" ht="15.75" thickTop="1" x14ac:dyDescent="0.25">
      <c r="A1031" s="2">
        <v>1029</v>
      </c>
      <c r="B1031" s="5" t="s">
        <v>4133</v>
      </c>
      <c r="C1031" s="3" t="s">
        <v>2159</v>
      </c>
      <c r="D1031" s="7">
        <v>49</v>
      </c>
      <c r="E1031" s="157">
        <v>49</v>
      </c>
      <c r="F1031" s="154">
        <v>8820000</v>
      </c>
      <c r="G1031" s="3" t="s">
        <v>4359</v>
      </c>
      <c r="H1031" s="1" t="s">
        <v>4134</v>
      </c>
      <c r="I1031" s="1">
        <v>18</v>
      </c>
    </row>
    <row r="1032" spans="1:9" ht="15.75" thickBot="1" x14ac:dyDescent="0.3">
      <c r="A1032" s="3">
        <v>1030</v>
      </c>
      <c r="B1032" s="5" t="s">
        <v>4831</v>
      </c>
      <c r="C1032" s="3" t="s">
        <v>2159</v>
      </c>
      <c r="D1032" s="7">
        <v>49</v>
      </c>
      <c r="E1032" s="157">
        <v>49</v>
      </c>
      <c r="F1032" s="154">
        <v>5145000</v>
      </c>
      <c r="G1032" s="3" t="s">
        <v>4832</v>
      </c>
      <c r="H1032" s="1" t="s">
        <v>4833</v>
      </c>
      <c r="I1032" s="1">
        <v>10.5</v>
      </c>
    </row>
    <row r="1033" spans="1:9" ht="15.75" thickTop="1" x14ac:dyDescent="0.25">
      <c r="A1033" s="2">
        <v>1031</v>
      </c>
      <c r="B1033" s="5" t="s">
        <v>2692</v>
      </c>
      <c r="C1033" s="3" t="s">
        <v>2159</v>
      </c>
      <c r="D1033" s="7">
        <v>49</v>
      </c>
      <c r="E1033" s="157">
        <v>48.992997689237455</v>
      </c>
      <c r="F1033" s="154">
        <v>13993380</v>
      </c>
      <c r="G1033" s="3" t="s">
        <v>2693</v>
      </c>
      <c r="H1033" s="1" t="s">
        <v>2694</v>
      </c>
      <c r="I1033" s="1">
        <v>28.561999999999998</v>
      </c>
    </row>
    <row r="1034" spans="1:9" ht="15.75" thickBot="1" x14ac:dyDescent="0.3">
      <c r="A1034" s="3">
        <v>1032</v>
      </c>
      <c r="B1034" s="5" t="s">
        <v>2341</v>
      </c>
      <c r="C1034" s="3" t="s">
        <v>2159</v>
      </c>
      <c r="D1034" s="7">
        <v>49</v>
      </c>
      <c r="E1034" s="157">
        <v>49</v>
      </c>
      <c r="F1034" s="154">
        <v>550515</v>
      </c>
      <c r="G1034" s="3" t="s">
        <v>2342</v>
      </c>
      <c r="H1034" s="1" t="s">
        <v>2343</v>
      </c>
      <c r="I1034" s="1">
        <v>1.1234999999999999</v>
      </c>
    </row>
    <row r="1035" spans="1:9" ht="15.75" thickTop="1" x14ac:dyDescent="0.25">
      <c r="A1035" s="2">
        <v>1033</v>
      </c>
      <c r="B1035" s="5" t="s">
        <v>2695</v>
      </c>
      <c r="C1035" s="3" t="s">
        <v>2159</v>
      </c>
      <c r="D1035" s="7">
        <v>49</v>
      </c>
      <c r="E1035" s="157">
        <v>49.000135627373481</v>
      </c>
      <c r="F1035" s="154">
        <v>505799</v>
      </c>
      <c r="G1035" s="3" t="s">
        <v>2696</v>
      </c>
      <c r="H1035" s="1" t="s">
        <v>2697</v>
      </c>
      <c r="I1035" s="1">
        <v>1.03224</v>
      </c>
    </row>
    <row r="1036" spans="1:9" ht="15.75" thickBot="1" x14ac:dyDescent="0.3">
      <c r="A1036" s="3">
        <v>1034</v>
      </c>
      <c r="B1036" s="5" t="s">
        <v>2518</v>
      </c>
      <c r="C1036" s="3" t="s">
        <v>2159</v>
      </c>
      <c r="D1036" s="7">
        <v>49</v>
      </c>
      <c r="E1036" s="157">
        <v>49.000000000000007</v>
      </c>
      <c r="F1036" s="154">
        <v>1764000</v>
      </c>
      <c r="G1036" s="3" t="s">
        <v>2519</v>
      </c>
      <c r="H1036" s="1" t="s">
        <v>2520</v>
      </c>
      <c r="I1036" s="1">
        <v>3.5999999999999996</v>
      </c>
    </row>
    <row r="1037" spans="1:9" ht="15.75" thickTop="1" x14ac:dyDescent="0.25">
      <c r="A1037" s="2">
        <v>1035</v>
      </c>
      <c r="B1037" s="5" t="s">
        <v>2701</v>
      </c>
      <c r="C1037" s="3" t="s">
        <v>2159</v>
      </c>
      <c r="D1037" s="7">
        <v>49</v>
      </c>
      <c r="E1037" s="157">
        <v>48.999707548894165</v>
      </c>
      <c r="F1037" s="154">
        <v>1340387</v>
      </c>
      <c r="G1037" s="3" t="s">
        <v>2702</v>
      </c>
      <c r="H1037" s="1" t="s">
        <v>2703</v>
      </c>
      <c r="I1037" s="1">
        <v>2.7355</v>
      </c>
    </row>
    <row r="1038" spans="1:9" ht="15.75" thickBot="1" x14ac:dyDescent="0.3">
      <c r="A1038" s="3">
        <v>1036</v>
      </c>
      <c r="B1038" s="5" t="s">
        <v>2707</v>
      </c>
      <c r="C1038" s="3" t="s">
        <v>2159</v>
      </c>
      <c r="D1038" s="7">
        <v>49</v>
      </c>
      <c r="E1038" s="157">
        <v>48.942130427786587</v>
      </c>
      <c r="F1038" s="154">
        <v>21291295</v>
      </c>
      <c r="G1038" s="3" t="s">
        <v>2708</v>
      </c>
      <c r="H1038" s="1" t="s">
        <v>2709</v>
      </c>
      <c r="I1038" s="1">
        <v>43.503</v>
      </c>
    </row>
    <row r="1039" spans="1:9" ht="15.75" thickTop="1" x14ac:dyDescent="0.25">
      <c r="A1039" s="2">
        <v>1037</v>
      </c>
      <c r="B1039" s="5" t="s">
        <v>2713</v>
      </c>
      <c r="C1039" s="3" t="s">
        <v>2159</v>
      </c>
      <c r="D1039" s="7">
        <v>49</v>
      </c>
      <c r="E1039" s="157">
        <v>48.990566037735853</v>
      </c>
      <c r="F1039" s="154">
        <v>519300</v>
      </c>
      <c r="G1039" s="3" t="s">
        <v>2714</v>
      </c>
      <c r="H1039" s="1" t="s">
        <v>2715</v>
      </c>
      <c r="I1039" s="1">
        <v>1.06</v>
      </c>
    </row>
    <row r="1040" spans="1:9" ht="15.75" thickBot="1" x14ac:dyDescent="0.3">
      <c r="A1040" s="3">
        <v>1038</v>
      </c>
      <c r="B1040" s="5" t="s">
        <v>4135</v>
      </c>
      <c r="C1040" s="3" t="s">
        <v>2159</v>
      </c>
      <c r="D1040" s="7">
        <v>49</v>
      </c>
      <c r="E1040" s="157">
        <v>49</v>
      </c>
      <c r="F1040" s="154">
        <v>980000</v>
      </c>
      <c r="G1040" s="3" t="s">
        <v>4136</v>
      </c>
      <c r="H1040" s="1" t="s">
        <v>4137</v>
      </c>
      <c r="I1040" s="1">
        <v>2</v>
      </c>
    </row>
    <row r="1041" spans="1:9" ht="15.75" thickTop="1" x14ac:dyDescent="0.25">
      <c r="A1041" s="2">
        <v>1039</v>
      </c>
      <c r="B1041" s="5" t="s">
        <v>4834</v>
      </c>
      <c r="C1041" s="3" t="s">
        <v>2159</v>
      </c>
      <c r="D1041" s="7" t="s">
        <v>4664</v>
      </c>
      <c r="E1041" s="157" t="e">
        <v>#VALUE!</v>
      </c>
      <c r="F1041" s="154" t="s">
        <v>4664</v>
      </c>
      <c r="G1041" s="3" t="s">
        <v>4665</v>
      </c>
      <c r="H1041" s="1" t="s">
        <v>4664</v>
      </c>
      <c r="I1041" s="1" t="s">
        <v>4664</v>
      </c>
    </row>
    <row r="1042" spans="1:9" ht="15.75" thickBot="1" x14ac:dyDescent="0.3">
      <c r="A1042" s="3">
        <v>1040</v>
      </c>
      <c r="B1042" s="5" t="s">
        <v>2734</v>
      </c>
      <c r="C1042" s="3" t="s">
        <v>2159</v>
      </c>
      <c r="D1042" s="7">
        <v>49</v>
      </c>
      <c r="E1042" s="157">
        <v>48.816613008137686</v>
      </c>
      <c r="F1042" s="154">
        <v>8345571</v>
      </c>
      <c r="G1042" s="3" t="s">
        <v>2735</v>
      </c>
      <c r="H1042" s="1" t="s">
        <v>2736</v>
      </c>
      <c r="I1042" s="1">
        <v>17.095759999999999</v>
      </c>
    </row>
    <row r="1043" spans="1:9" ht="15.75" thickTop="1" x14ac:dyDescent="0.25">
      <c r="A1043" s="2">
        <v>1041</v>
      </c>
      <c r="B1043" s="5" t="s">
        <v>2749</v>
      </c>
      <c r="C1043" s="3" t="s">
        <v>2159</v>
      </c>
      <c r="D1043" s="7">
        <v>49</v>
      </c>
      <c r="E1043" s="157">
        <v>48.830988731556765</v>
      </c>
      <c r="F1043" s="154">
        <v>3809950</v>
      </c>
      <c r="G1043" s="3" t="s">
        <v>2750</v>
      </c>
      <c r="H1043" s="1" t="s">
        <v>2751</v>
      </c>
      <c r="I1043" s="1">
        <v>7.8023199999999999</v>
      </c>
    </row>
    <row r="1044" spans="1:9" ht="15.75" thickBot="1" x14ac:dyDescent="0.3">
      <c r="A1044" s="3">
        <v>1042</v>
      </c>
      <c r="B1044" s="5" t="s">
        <v>4206</v>
      </c>
      <c r="C1044" s="3" t="s">
        <v>2159</v>
      </c>
      <c r="D1044" s="7">
        <v>49</v>
      </c>
      <c r="E1044" s="157">
        <v>49</v>
      </c>
      <c r="F1044" s="154">
        <v>4900000</v>
      </c>
      <c r="G1044" s="3" t="s">
        <v>4207</v>
      </c>
      <c r="H1044" s="1" t="s">
        <v>4208</v>
      </c>
      <c r="I1044" s="1">
        <v>10</v>
      </c>
    </row>
    <row r="1045" spans="1:9" ht="15.75" thickTop="1" x14ac:dyDescent="0.25">
      <c r="A1045" s="2">
        <v>1043</v>
      </c>
      <c r="B1045" s="5" t="s">
        <v>4367</v>
      </c>
      <c r="C1045" s="3" t="s">
        <v>2159</v>
      </c>
      <c r="D1045" s="7">
        <v>49</v>
      </c>
      <c r="E1045" s="157">
        <v>3.4324350000000003</v>
      </c>
      <c r="F1045" s="154">
        <v>686487</v>
      </c>
      <c r="G1045" s="3" t="s">
        <v>4368</v>
      </c>
      <c r="H1045" s="1" t="s">
        <v>4369</v>
      </c>
      <c r="I1045" s="1">
        <v>20</v>
      </c>
    </row>
    <row r="1046" spans="1:9" ht="15.75" thickBot="1" x14ac:dyDescent="0.3">
      <c r="A1046" s="3">
        <v>1044</v>
      </c>
      <c r="B1046" s="5" t="s">
        <v>2799</v>
      </c>
      <c r="C1046" s="3" t="s">
        <v>2159</v>
      </c>
      <c r="D1046" s="7">
        <v>49</v>
      </c>
      <c r="E1046" s="157">
        <v>17.57</v>
      </c>
      <c r="F1046" s="154">
        <v>527100</v>
      </c>
      <c r="G1046" s="3" t="s">
        <v>2800</v>
      </c>
      <c r="H1046" s="1" t="s">
        <v>2801</v>
      </c>
      <c r="I1046" s="1">
        <v>3</v>
      </c>
    </row>
    <row r="1047" spans="1:9" ht="15.75" thickTop="1" x14ac:dyDescent="0.25">
      <c r="A1047" s="2">
        <v>1045</v>
      </c>
      <c r="B1047" s="5" t="s">
        <v>2722</v>
      </c>
      <c r="C1047" s="3" t="s">
        <v>2159</v>
      </c>
      <c r="D1047" s="7">
        <v>49</v>
      </c>
      <c r="E1047" s="157">
        <v>49.000062646677556</v>
      </c>
      <c r="F1047" s="154">
        <v>3050445</v>
      </c>
      <c r="G1047" s="3" t="s">
        <v>2723</v>
      </c>
      <c r="H1047" s="1" t="s">
        <v>2724</v>
      </c>
      <c r="I1047" s="1">
        <v>6.22539</v>
      </c>
    </row>
    <row r="1048" spans="1:9" ht="15.75" thickBot="1" x14ac:dyDescent="0.3">
      <c r="A1048" s="3">
        <v>1046</v>
      </c>
      <c r="B1048" s="5" t="s">
        <v>2784</v>
      </c>
      <c r="C1048" s="3" t="s">
        <v>2159</v>
      </c>
      <c r="D1048" s="7">
        <v>0</v>
      </c>
      <c r="E1048" s="157" t="e">
        <v>#VALUE!</v>
      </c>
      <c r="F1048" s="154" t="s">
        <v>4501</v>
      </c>
      <c r="G1048" s="3" t="s">
        <v>2785</v>
      </c>
      <c r="H1048" s="1" t="s">
        <v>2786</v>
      </c>
      <c r="I1048" s="1">
        <v>7.9375</v>
      </c>
    </row>
    <row r="1049" spans="1:9" ht="15.75" thickTop="1" x14ac:dyDescent="0.25">
      <c r="A1049" s="2">
        <v>1047</v>
      </c>
      <c r="B1049" s="5" t="s">
        <v>4112</v>
      </c>
      <c r="C1049" s="3" t="s">
        <v>2159</v>
      </c>
      <c r="D1049" s="7">
        <v>49</v>
      </c>
      <c r="E1049" s="157">
        <v>49</v>
      </c>
      <c r="F1049" s="154">
        <v>980000</v>
      </c>
      <c r="G1049" s="3" t="s">
        <v>4113</v>
      </c>
      <c r="H1049" s="1" t="s">
        <v>4114</v>
      </c>
      <c r="I1049" s="1">
        <v>2</v>
      </c>
    </row>
    <row r="1050" spans="1:9" ht="15.75" thickBot="1" x14ac:dyDescent="0.3">
      <c r="A1050" s="3">
        <v>1048</v>
      </c>
      <c r="B1050" s="5" t="s">
        <v>2725</v>
      </c>
      <c r="C1050" s="3" t="s">
        <v>2159</v>
      </c>
      <c r="D1050" s="7">
        <v>49</v>
      </c>
      <c r="E1050" s="157">
        <v>49</v>
      </c>
      <c r="F1050" s="154">
        <v>69113520</v>
      </c>
      <c r="G1050" s="3" t="s">
        <v>2726</v>
      </c>
      <c r="H1050" s="1" t="s">
        <v>2727</v>
      </c>
      <c r="I1050" s="1">
        <v>141.048</v>
      </c>
    </row>
    <row r="1051" spans="1:9" ht="15.75" thickTop="1" x14ac:dyDescent="0.25">
      <c r="A1051" s="2">
        <v>1049</v>
      </c>
      <c r="B1051" s="5" t="s">
        <v>4835</v>
      </c>
      <c r="C1051" s="3" t="s">
        <v>2159</v>
      </c>
      <c r="D1051" s="7" t="s">
        <v>4664</v>
      </c>
      <c r="E1051" s="157" t="e">
        <v>#VALUE!</v>
      </c>
      <c r="F1051" s="154" t="s">
        <v>4664</v>
      </c>
      <c r="G1051" s="3" t="s">
        <v>4665</v>
      </c>
      <c r="H1051" s="1" t="s">
        <v>4664</v>
      </c>
      <c r="I1051" s="1" t="s">
        <v>4664</v>
      </c>
    </row>
    <row r="1052" spans="1:9" ht="15.75" thickBot="1" x14ac:dyDescent="0.3">
      <c r="A1052" s="3">
        <v>1050</v>
      </c>
      <c r="B1052" s="5" t="s">
        <v>2820</v>
      </c>
      <c r="C1052" s="3" t="s">
        <v>2159</v>
      </c>
      <c r="D1052" s="7">
        <v>49</v>
      </c>
      <c r="E1052" s="157">
        <v>46.33</v>
      </c>
      <c r="F1052" s="154">
        <v>2316500</v>
      </c>
      <c r="G1052" s="3" t="s">
        <v>2821</v>
      </c>
      <c r="H1052" s="1" t="s">
        <v>2822</v>
      </c>
      <c r="I1052" s="1">
        <v>5</v>
      </c>
    </row>
    <row r="1053" spans="1:9" ht="15.75" thickTop="1" x14ac:dyDescent="0.25">
      <c r="A1053" s="2">
        <v>1051</v>
      </c>
      <c r="B1053" s="5" t="s">
        <v>3374</v>
      </c>
      <c r="C1053" s="3" t="s">
        <v>2159</v>
      </c>
      <c r="D1053" s="7">
        <v>49</v>
      </c>
      <c r="E1053" s="157">
        <v>49</v>
      </c>
      <c r="F1053" s="154">
        <v>739851</v>
      </c>
      <c r="G1053" s="3" t="s">
        <v>3375</v>
      </c>
      <c r="H1053" s="1" t="s">
        <v>3376</v>
      </c>
      <c r="I1053" s="1">
        <v>1.5099</v>
      </c>
    </row>
    <row r="1054" spans="1:9" ht="15.75" thickBot="1" x14ac:dyDescent="0.3">
      <c r="A1054" s="3">
        <v>1052</v>
      </c>
      <c r="B1054" s="5" t="s">
        <v>4311</v>
      </c>
      <c r="C1054" s="3" t="s">
        <v>2159</v>
      </c>
      <c r="D1054" s="7">
        <v>49</v>
      </c>
      <c r="E1054" s="157">
        <v>48.996585365853655</v>
      </c>
      <c r="F1054" s="154">
        <v>10044300</v>
      </c>
      <c r="G1054" s="3" t="s">
        <v>4312</v>
      </c>
      <c r="H1054" s="1" t="s">
        <v>4313</v>
      </c>
      <c r="I1054" s="1">
        <v>20.5</v>
      </c>
    </row>
    <row r="1055" spans="1:9" ht="15.75" thickTop="1" x14ac:dyDescent="0.25">
      <c r="A1055" s="2">
        <v>1053</v>
      </c>
      <c r="B1055" s="5" t="s">
        <v>4314</v>
      </c>
      <c r="C1055" s="3" t="s">
        <v>2159</v>
      </c>
      <c r="D1055" s="7">
        <v>0</v>
      </c>
      <c r="E1055" s="157" t="e">
        <v>#VALUE!</v>
      </c>
      <c r="F1055" s="154" t="s">
        <v>4501</v>
      </c>
      <c r="G1055" s="3" t="s">
        <v>4315</v>
      </c>
      <c r="H1055" s="1" t="s">
        <v>4316</v>
      </c>
      <c r="I1055" s="1">
        <v>220</v>
      </c>
    </row>
    <row r="1056" spans="1:9" ht="15.75" thickBot="1" x14ac:dyDescent="0.3">
      <c r="A1056" s="3">
        <v>1054</v>
      </c>
      <c r="B1056" s="5" t="s">
        <v>2761</v>
      </c>
      <c r="C1056" s="3" t="s">
        <v>2159</v>
      </c>
      <c r="D1056" s="7">
        <v>49</v>
      </c>
      <c r="E1056" s="157">
        <v>48.956972072987753</v>
      </c>
      <c r="F1056" s="154">
        <v>4551750</v>
      </c>
      <c r="G1056" s="3" t="s">
        <v>2762</v>
      </c>
      <c r="H1056" s="1" t="s">
        <v>2763</v>
      </c>
      <c r="I1056" s="1">
        <v>9.2974499999999995</v>
      </c>
    </row>
    <row r="1057" spans="1:9" ht="15.75" thickTop="1" x14ac:dyDescent="0.25">
      <c r="A1057" s="2">
        <v>1055</v>
      </c>
      <c r="B1057" s="5" t="s">
        <v>3999</v>
      </c>
      <c r="C1057" s="3" t="s">
        <v>2159</v>
      </c>
      <c r="D1057" s="7">
        <v>100</v>
      </c>
      <c r="E1057" s="157">
        <v>100</v>
      </c>
      <c r="F1057" s="154">
        <v>3297860</v>
      </c>
      <c r="G1057" s="3" t="s">
        <v>4000</v>
      </c>
      <c r="H1057" s="1" t="s">
        <v>4001</v>
      </c>
      <c r="I1057" s="1">
        <v>3.29786</v>
      </c>
    </row>
    <row r="1058" spans="1:9" ht="15.75" thickBot="1" x14ac:dyDescent="0.3">
      <c r="A1058" s="3">
        <v>1056</v>
      </c>
      <c r="B1058" s="5" t="s">
        <v>2772</v>
      </c>
      <c r="C1058" s="3" t="s">
        <v>2159</v>
      </c>
      <c r="D1058" s="7">
        <v>49</v>
      </c>
      <c r="E1058" s="157">
        <v>48.999999598043118</v>
      </c>
      <c r="F1058" s="154">
        <v>12190362</v>
      </c>
      <c r="G1058" s="3" t="s">
        <v>2773</v>
      </c>
      <c r="H1058" s="1" t="s">
        <v>2774</v>
      </c>
      <c r="I1058" s="1">
        <v>24.87829</v>
      </c>
    </row>
    <row r="1059" spans="1:9" ht="15.75" thickTop="1" x14ac:dyDescent="0.25">
      <c r="A1059" s="2">
        <v>1057</v>
      </c>
      <c r="B1059" s="5" t="s">
        <v>2862</v>
      </c>
      <c r="C1059" s="3" t="s">
        <v>2159</v>
      </c>
      <c r="D1059" s="7">
        <v>49</v>
      </c>
      <c r="E1059" s="157">
        <v>49.000004411572242</v>
      </c>
      <c r="F1059" s="154">
        <v>9996437</v>
      </c>
      <c r="G1059" s="3" t="s">
        <v>2863</v>
      </c>
      <c r="H1059" s="1" t="s">
        <v>2864</v>
      </c>
      <c r="I1059" s="1">
        <v>20.40089</v>
      </c>
    </row>
    <row r="1060" spans="1:9" ht="15.75" thickBot="1" x14ac:dyDescent="0.3">
      <c r="A1060" s="3">
        <v>1058</v>
      </c>
      <c r="B1060" s="5" t="s">
        <v>2728</v>
      </c>
      <c r="C1060" s="3" t="s">
        <v>2159</v>
      </c>
      <c r="D1060" s="7">
        <v>49</v>
      </c>
      <c r="E1060" s="157">
        <v>50.397290485192194</v>
      </c>
      <c r="F1060" s="154">
        <v>959766</v>
      </c>
      <c r="G1060" s="3" t="s">
        <v>2729</v>
      </c>
      <c r="H1060" s="1" t="s">
        <v>2730</v>
      </c>
      <c r="I1060" s="1">
        <v>1.9043999999999999</v>
      </c>
    </row>
    <row r="1061" spans="1:9" ht="15.75" thickTop="1" x14ac:dyDescent="0.25">
      <c r="A1061" s="2">
        <v>1059</v>
      </c>
      <c r="B1061" s="5" t="s">
        <v>2731</v>
      </c>
      <c r="C1061" s="3" t="s">
        <v>2159</v>
      </c>
      <c r="D1061" s="7">
        <v>49</v>
      </c>
      <c r="E1061" s="157">
        <v>48.998124999999995</v>
      </c>
      <c r="F1061" s="154">
        <v>7839700</v>
      </c>
      <c r="G1061" s="3" t="s">
        <v>2732</v>
      </c>
      <c r="H1061" s="1" t="s">
        <v>2733</v>
      </c>
      <c r="I1061" s="1">
        <v>16</v>
      </c>
    </row>
    <row r="1062" spans="1:9" ht="15.75" thickBot="1" x14ac:dyDescent="0.3">
      <c r="A1062" s="3">
        <v>1060</v>
      </c>
      <c r="B1062" s="5" t="s">
        <v>4424</v>
      </c>
      <c r="C1062" s="3" t="s">
        <v>2159</v>
      </c>
      <c r="D1062" s="7">
        <v>49</v>
      </c>
      <c r="E1062" s="157">
        <v>49.000056892359659</v>
      </c>
      <c r="F1062" s="154">
        <v>3272851</v>
      </c>
      <c r="G1062" s="3" t="s">
        <v>4425</v>
      </c>
      <c r="H1062" s="1" t="s">
        <v>4426</v>
      </c>
      <c r="I1062" s="1">
        <v>6.6792799999999994</v>
      </c>
    </row>
    <row r="1063" spans="1:9" ht="15.75" thickTop="1" x14ac:dyDescent="0.25">
      <c r="A1063" s="2">
        <v>1061</v>
      </c>
      <c r="B1063" s="5" t="s">
        <v>4593</v>
      </c>
      <c r="C1063" s="3" t="s">
        <v>2159</v>
      </c>
      <c r="D1063" s="7">
        <v>100</v>
      </c>
      <c r="E1063" s="157">
        <v>100</v>
      </c>
      <c r="F1063" s="154">
        <v>10920000</v>
      </c>
      <c r="G1063" s="3" t="s">
        <v>4594</v>
      </c>
      <c r="H1063" s="1" t="s">
        <v>4639</v>
      </c>
      <c r="I1063" s="1">
        <v>10.92</v>
      </c>
    </row>
    <row r="1064" spans="1:9" ht="15.75" thickBot="1" x14ac:dyDescent="0.3">
      <c r="A1064" s="3">
        <v>1062</v>
      </c>
      <c r="B1064" s="5" t="s">
        <v>2737</v>
      </c>
      <c r="C1064" s="3" t="s">
        <v>2159</v>
      </c>
      <c r="D1064" s="7">
        <v>49</v>
      </c>
      <c r="E1064" s="157">
        <v>48.965596330275233</v>
      </c>
      <c r="F1064" s="154">
        <v>2561880</v>
      </c>
      <c r="G1064" s="3" t="s">
        <v>2738</v>
      </c>
      <c r="H1064" s="1" t="s">
        <v>2739</v>
      </c>
      <c r="I1064" s="1">
        <v>5.2320000000000002</v>
      </c>
    </row>
    <row r="1065" spans="1:9" ht="15.75" thickTop="1" x14ac:dyDescent="0.25">
      <c r="A1065" s="2">
        <v>1063</v>
      </c>
      <c r="B1065" s="5" t="s">
        <v>2850</v>
      </c>
      <c r="C1065" s="3" t="s">
        <v>2159</v>
      </c>
      <c r="D1065" s="7">
        <v>49</v>
      </c>
      <c r="E1065" s="157">
        <v>53.364956463508697</v>
      </c>
      <c r="F1065" s="154">
        <v>11547200</v>
      </c>
      <c r="G1065" s="3" t="s">
        <v>2851</v>
      </c>
      <c r="H1065" s="1" t="s">
        <v>2852</v>
      </c>
      <c r="I1065" s="1">
        <v>21.638169999999999</v>
      </c>
    </row>
    <row r="1066" spans="1:9" ht="15.75" thickBot="1" x14ac:dyDescent="0.3">
      <c r="A1066" s="3">
        <v>1064</v>
      </c>
      <c r="B1066" s="5" t="s">
        <v>2740</v>
      </c>
      <c r="C1066" s="3" t="s">
        <v>2159</v>
      </c>
      <c r="D1066" s="7">
        <v>49</v>
      </c>
      <c r="E1066" s="157">
        <v>49</v>
      </c>
      <c r="F1066" s="154">
        <v>1102500</v>
      </c>
      <c r="G1066" s="3" t="s">
        <v>2741</v>
      </c>
      <c r="H1066" s="1" t="s">
        <v>2742</v>
      </c>
      <c r="I1066" s="1">
        <v>2.25</v>
      </c>
    </row>
    <row r="1067" spans="1:9" ht="15.75" thickTop="1" x14ac:dyDescent="0.25">
      <c r="A1067" s="2">
        <v>1065</v>
      </c>
      <c r="B1067" s="5" t="s">
        <v>4836</v>
      </c>
      <c r="C1067" s="3" t="s">
        <v>2159</v>
      </c>
      <c r="D1067" s="7" t="s">
        <v>4501</v>
      </c>
      <c r="E1067" s="157" t="e">
        <v>#VALUE!</v>
      </c>
      <c r="F1067" s="154" t="s">
        <v>4501</v>
      </c>
      <c r="G1067" s="3" t="s">
        <v>4837</v>
      </c>
      <c r="H1067" s="1" t="s">
        <v>4838</v>
      </c>
      <c r="I1067" s="1">
        <v>2</v>
      </c>
    </row>
    <row r="1068" spans="1:9" ht="15.75" thickBot="1" x14ac:dyDescent="0.3">
      <c r="A1068" s="3">
        <v>1066</v>
      </c>
      <c r="B1068" s="5" t="s">
        <v>2746</v>
      </c>
      <c r="C1068" s="3" t="s">
        <v>2159</v>
      </c>
      <c r="D1068" s="7">
        <v>5</v>
      </c>
      <c r="E1068" s="157">
        <v>4.9391499999999997</v>
      </c>
      <c r="F1068" s="154">
        <v>493915</v>
      </c>
      <c r="G1068" s="3" t="s">
        <v>2747</v>
      </c>
      <c r="H1068" s="1" t="s">
        <v>2748</v>
      </c>
      <c r="I1068" s="1">
        <v>10</v>
      </c>
    </row>
    <row r="1069" spans="1:9" ht="15.75" thickTop="1" x14ac:dyDescent="0.25">
      <c r="A1069" s="2">
        <v>1067</v>
      </c>
      <c r="B1069" s="5" t="s">
        <v>408</v>
      </c>
      <c r="C1069" s="3" t="s">
        <v>2159</v>
      </c>
      <c r="D1069" s="7">
        <v>49</v>
      </c>
      <c r="E1069" s="157">
        <v>48.848196301043778</v>
      </c>
      <c r="F1069" s="154">
        <v>8216208</v>
      </c>
      <c r="G1069" s="3" t="s">
        <v>1093</v>
      </c>
      <c r="H1069" s="1" t="s">
        <v>1722</v>
      </c>
      <c r="I1069" s="1">
        <v>16.819879999999998</v>
      </c>
    </row>
    <row r="1070" spans="1:9" ht="15.75" thickBot="1" x14ac:dyDescent="0.3">
      <c r="A1070" s="3">
        <v>1068</v>
      </c>
      <c r="B1070" s="5" t="s">
        <v>2539</v>
      </c>
      <c r="C1070" s="3" t="s">
        <v>2159</v>
      </c>
      <c r="D1070" s="7">
        <v>65.333299999999994</v>
      </c>
      <c r="E1070" s="157">
        <v>47.337499999999999</v>
      </c>
      <c r="F1070" s="154">
        <v>3787000</v>
      </c>
      <c r="G1070" s="3" t="s">
        <v>2540</v>
      </c>
      <c r="H1070" s="1" t="s">
        <v>2541</v>
      </c>
      <c r="I1070" s="1">
        <v>8</v>
      </c>
    </row>
    <row r="1071" spans="1:9" ht="15.75" thickTop="1" x14ac:dyDescent="0.25">
      <c r="A1071" s="2">
        <v>1069</v>
      </c>
      <c r="B1071" s="5" t="s">
        <v>3948</v>
      </c>
      <c r="C1071" s="3" t="s">
        <v>2159</v>
      </c>
      <c r="D1071" s="7">
        <v>49</v>
      </c>
      <c r="E1071" s="157">
        <v>48.99999905904405</v>
      </c>
      <c r="F1071" s="154">
        <v>15622410</v>
      </c>
      <c r="G1071" s="3" t="s">
        <v>3949</v>
      </c>
      <c r="H1071" s="1" t="s">
        <v>3950</v>
      </c>
      <c r="I1071" s="1">
        <v>31.882469999999998</v>
      </c>
    </row>
    <row r="1072" spans="1:9" ht="15.75" thickBot="1" x14ac:dyDescent="0.3">
      <c r="A1072" s="3">
        <v>1070</v>
      </c>
      <c r="B1072" s="5" t="s">
        <v>2752</v>
      </c>
      <c r="C1072" s="3" t="s">
        <v>2159</v>
      </c>
      <c r="D1072" s="7">
        <v>49</v>
      </c>
      <c r="E1072" s="157">
        <v>49</v>
      </c>
      <c r="F1072" s="154">
        <v>2058000</v>
      </c>
      <c r="G1072" s="3" t="s">
        <v>2753</v>
      </c>
      <c r="H1072" s="1" t="s">
        <v>2754</v>
      </c>
      <c r="I1072" s="1">
        <v>4.2</v>
      </c>
    </row>
    <row r="1073" spans="1:9" ht="15.75" thickTop="1" x14ac:dyDescent="0.25">
      <c r="A1073" s="2">
        <v>1071</v>
      </c>
      <c r="B1073" s="5" t="s">
        <v>2755</v>
      </c>
      <c r="C1073" s="3" t="s">
        <v>2159</v>
      </c>
      <c r="D1073" s="7">
        <v>49</v>
      </c>
      <c r="E1073" s="157">
        <v>49.000000000000007</v>
      </c>
      <c r="F1073" s="154">
        <v>2156000</v>
      </c>
      <c r="G1073" s="3" t="s">
        <v>2756</v>
      </c>
      <c r="H1073" s="1" t="s">
        <v>2757</v>
      </c>
      <c r="I1073" s="1">
        <v>4.3999999999999995</v>
      </c>
    </row>
    <row r="1074" spans="1:9" ht="15.75" thickBot="1" x14ac:dyDescent="0.3">
      <c r="A1074" s="3">
        <v>1072</v>
      </c>
      <c r="B1074" s="5" t="s">
        <v>4002</v>
      </c>
      <c r="C1074" s="3" t="s">
        <v>2159</v>
      </c>
      <c r="D1074" s="7">
        <v>49</v>
      </c>
      <c r="E1074" s="157">
        <v>49.000000000000007</v>
      </c>
      <c r="F1074" s="154">
        <v>1078000</v>
      </c>
      <c r="G1074" s="3" t="s">
        <v>4003</v>
      </c>
      <c r="H1074" s="1" t="s">
        <v>4004</v>
      </c>
      <c r="I1074" s="1">
        <v>2.1999999999999997</v>
      </c>
    </row>
    <row r="1075" spans="1:9" ht="15.75" thickTop="1" x14ac:dyDescent="0.25">
      <c r="A1075" s="2">
        <v>1073</v>
      </c>
      <c r="B1075" s="5" t="s">
        <v>2758</v>
      </c>
      <c r="C1075" s="3" t="s">
        <v>2159</v>
      </c>
      <c r="D1075" s="7">
        <v>49</v>
      </c>
      <c r="E1075" s="157">
        <v>49.169156569998407</v>
      </c>
      <c r="F1075" s="154">
        <v>18954228</v>
      </c>
      <c r="G1075" s="3" t="s">
        <v>2759</v>
      </c>
      <c r="H1075" s="1" t="s">
        <v>2760</v>
      </c>
      <c r="I1075" s="1">
        <v>38.549019999999999</v>
      </c>
    </row>
    <row r="1076" spans="1:9" ht="15.75" thickBot="1" x14ac:dyDescent="0.3">
      <c r="A1076" s="3">
        <v>1074</v>
      </c>
      <c r="B1076" s="5" t="s">
        <v>4048</v>
      </c>
      <c r="C1076" s="3" t="s">
        <v>2159</v>
      </c>
      <c r="D1076" s="7">
        <v>49</v>
      </c>
      <c r="E1076" s="157">
        <v>49</v>
      </c>
      <c r="F1076" s="154">
        <v>2940000</v>
      </c>
      <c r="G1076" s="3" t="s">
        <v>4049</v>
      </c>
      <c r="H1076" s="1" t="s">
        <v>4050</v>
      </c>
      <c r="I1076" s="1">
        <v>6</v>
      </c>
    </row>
    <row r="1077" spans="1:9" ht="15.75" thickTop="1" x14ac:dyDescent="0.25">
      <c r="A1077" s="2">
        <v>1075</v>
      </c>
      <c r="B1077" s="5" t="s">
        <v>2767</v>
      </c>
      <c r="C1077" s="3" t="s">
        <v>2159</v>
      </c>
      <c r="D1077" s="7">
        <v>49</v>
      </c>
      <c r="E1077" s="157">
        <v>49.00003562947208</v>
      </c>
      <c r="F1077" s="154">
        <v>3163114</v>
      </c>
      <c r="G1077" s="3" t="s">
        <v>4360</v>
      </c>
      <c r="H1077" s="1" t="s">
        <v>2768</v>
      </c>
      <c r="I1077" s="1">
        <v>6.45533</v>
      </c>
    </row>
    <row r="1078" spans="1:9" ht="15.75" thickBot="1" x14ac:dyDescent="0.3">
      <c r="A1078" s="3">
        <v>1076</v>
      </c>
      <c r="B1078" s="5" t="s">
        <v>2769</v>
      </c>
      <c r="C1078" s="3" t="s">
        <v>2159</v>
      </c>
      <c r="D1078" s="7">
        <v>49</v>
      </c>
      <c r="E1078" s="157">
        <v>49</v>
      </c>
      <c r="F1078" s="154">
        <v>622300</v>
      </c>
      <c r="G1078" s="3" t="s">
        <v>2770</v>
      </c>
      <c r="H1078" s="1" t="s">
        <v>2771</v>
      </c>
      <c r="I1078" s="1">
        <v>1.27</v>
      </c>
    </row>
    <row r="1079" spans="1:9" ht="15.75" thickTop="1" x14ac:dyDescent="0.25">
      <c r="A1079" s="2">
        <v>1077</v>
      </c>
      <c r="B1079" s="5" t="s">
        <v>4839</v>
      </c>
      <c r="C1079" s="3" t="s">
        <v>2159</v>
      </c>
      <c r="D1079" s="7">
        <v>83.839100000000002</v>
      </c>
      <c r="E1079" s="157">
        <v>83.839116719242895</v>
      </c>
      <c r="F1079" s="154">
        <v>53154</v>
      </c>
      <c r="G1079" s="3" t="s">
        <v>5007</v>
      </c>
      <c r="H1079" s="1" t="s">
        <v>4840</v>
      </c>
      <c r="I1079" s="1">
        <v>6.3399999999999998E-2</v>
      </c>
    </row>
    <row r="1080" spans="1:9" ht="15.75" thickBot="1" x14ac:dyDescent="0.3">
      <c r="A1080" s="3">
        <v>1078</v>
      </c>
      <c r="B1080" s="5" t="s">
        <v>2775</v>
      </c>
      <c r="C1080" s="3" t="s">
        <v>2159</v>
      </c>
      <c r="D1080" s="7" t="s">
        <v>4501</v>
      </c>
      <c r="E1080" s="157" t="e">
        <v>#VALUE!</v>
      </c>
      <c r="F1080" s="154" t="s">
        <v>4501</v>
      </c>
      <c r="G1080" s="3" t="s">
        <v>2776</v>
      </c>
      <c r="H1080" s="1" t="s">
        <v>2777</v>
      </c>
      <c r="I1080" s="1">
        <v>5.8960999999999997</v>
      </c>
    </row>
    <row r="1081" spans="1:9" ht="15.75" thickTop="1" x14ac:dyDescent="0.25">
      <c r="A1081" s="2">
        <v>1079</v>
      </c>
      <c r="B1081" s="5" t="s">
        <v>2778</v>
      </c>
      <c r="C1081" s="3" t="s">
        <v>2159</v>
      </c>
      <c r="D1081" s="7">
        <v>49</v>
      </c>
      <c r="E1081" s="157">
        <v>49</v>
      </c>
      <c r="F1081" s="154">
        <v>705600</v>
      </c>
      <c r="G1081" s="3" t="s">
        <v>2779</v>
      </c>
      <c r="H1081" s="1" t="s">
        <v>2780</v>
      </c>
      <c r="I1081" s="1">
        <v>1.44</v>
      </c>
    </row>
    <row r="1082" spans="1:9" ht="15.75" thickBot="1" x14ac:dyDescent="0.3">
      <c r="A1082" s="3">
        <v>1080</v>
      </c>
      <c r="B1082" s="5" t="s">
        <v>2781</v>
      </c>
      <c r="C1082" s="3" t="s">
        <v>2159</v>
      </c>
      <c r="D1082" s="7">
        <v>49</v>
      </c>
      <c r="E1082" s="157">
        <v>49</v>
      </c>
      <c r="F1082" s="154">
        <v>676200</v>
      </c>
      <c r="G1082" s="3" t="s">
        <v>2782</v>
      </c>
      <c r="H1082" s="1" t="s">
        <v>2783</v>
      </c>
      <c r="I1082" s="1">
        <v>1.38</v>
      </c>
    </row>
    <row r="1083" spans="1:9" ht="15.75" thickTop="1" x14ac:dyDescent="0.25">
      <c r="A1083" s="2">
        <v>1081</v>
      </c>
      <c r="B1083" s="5" t="s">
        <v>2787</v>
      </c>
      <c r="C1083" s="3" t="s">
        <v>2159</v>
      </c>
      <c r="D1083" s="7">
        <v>49</v>
      </c>
      <c r="E1083" s="157">
        <v>26.606685325660223</v>
      </c>
      <c r="F1083" s="154">
        <v>5486083</v>
      </c>
      <c r="G1083" s="3" t="s">
        <v>2788</v>
      </c>
      <c r="H1083" s="1" t="s">
        <v>2789</v>
      </c>
      <c r="I1083" s="1">
        <v>20.61919</v>
      </c>
    </row>
    <row r="1084" spans="1:9" ht="15.75" thickBot="1" x14ac:dyDescent="0.3">
      <c r="A1084" s="3">
        <v>1082</v>
      </c>
      <c r="B1084" s="5" t="s">
        <v>3901</v>
      </c>
      <c r="C1084" s="3" t="s">
        <v>2159</v>
      </c>
      <c r="D1084" s="7">
        <v>49</v>
      </c>
      <c r="E1084" s="157">
        <v>48.99666666666667</v>
      </c>
      <c r="F1084" s="154">
        <v>29398000</v>
      </c>
      <c r="G1084" s="3" t="s">
        <v>3902</v>
      </c>
      <c r="H1084" s="1" t="s">
        <v>3903</v>
      </c>
      <c r="I1084" s="1">
        <v>60</v>
      </c>
    </row>
    <row r="1085" spans="1:9" ht="15.75" thickTop="1" x14ac:dyDescent="0.25">
      <c r="A1085" s="2">
        <v>1083</v>
      </c>
      <c r="B1085" s="5" t="s">
        <v>4442</v>
      </c>
      <c r="C1085" s="3" t="s">
        <v>2159</v>
      </c>
      <c r="D1085" s="7">
        <v>49</v>
      </c>
      <c r="E1085" s="157">
        <v>49</v>
      </c>
      <c r="F1085" s="154">
        <v>3675000</v>
      </c>
      <c r="G1085" s="3" t="s">
        <v>4443</v>
      </c>
      <c r="H1085" s="1" t="s">
        <v>4444</v>
      </c>
      <c r="I1085" s="1">
        <v>7.5</v>
      </c>
    </row>
    <row r="1086" spans="1:9" ht="15.75" thickBot="1" x14ac:dyDescent="0.3">
      <c r="A1086" s="3">
        <v>1084</v>
      </c>
      <c r="B1086" s="5" t="s">
        <v>2793</v>
      </c>
      <c r="C1086" s="3" t="s">
        <v>2159</v>
      </c>
      <c r="D1086" s="7">
        <v>49</v>
      </c>
      <c r="E1086" s="157">
        <v>48.92</v>
      </c>
      <c r="F1086" s="154">
        <v>1956800</v>
      </c>
      <c r="G1086" s="3" t="s">
        <v>2794</v>
      </c>
      <c r="H1086" s="1" t="s">
        <v>2795</v>
      </c>
      <c r="I1086" s="1">
        <v>4</v>
      </c>
    </row>
    <row r="1087" spans="1:9" ht="15.75" thickTop="1" x14ac:dyDescent="0.25">
      <c r="A1087" s="2">
        <v>1085</v>
      </c>
      <c r="B1087" s="5" t="s">
        <v>2796</v>
      </c>
      <c r="C1087" s="3" t="s">
        <v>2159</v>
      </c>
      <c r="D1087" s="7">
        <v>49</v>
      </c>
      <c r="E1087" s="157">
        <v>48.627958838649029</v>
      </c>
      <c r="F1087" s="154">
        <v>16748923</v>
      </c>
      <c r="G1087" s="3" t="s">
        <v>2797</v>
      </c>
      <c r="H1087" s="1" t="s">
        <v>2798</v>
      </c>
      <c r="I1087" s="1">
        <v>34.442990000000002</v>
      </c>
    </row>
    <row r="1088" spans="1:9" ht="15.75" thickBot="1" x14ac:dyDescent="0.3">
      <c r="A1088" s="3">
        <v>1086</v>
      </c>
      <c r="B1088" s="5" t="s">
        <v>2683</v>
      </c>
      <c r="C1088" s="3" t="s">
        <v>2159</v>
      </c>
      <c r="D1088" s="7">
        <v>49</v>
      </c>
      <c r="E1088" s="157">
        <v>49</v>
      </c>
      <c r="F1088" s="154">
        <v>5394900</v>
      </c>
      <c r="G1088" s="3" t="s">
        <v>2684</v>
      </c>
      <c r="H1088" s="1" t="s">
        <v>2685</v>
      </c>
      <c r="I1088" s="1">
        <v>11.01</v>
      </c>
    </row>
    <row r="1089" spans="1:9" ht="15.75" thickTop="1" x14ac:dyDescent="0.25">
      <c r="A1089" s="2">
        <v>1087</v>
      </c>
      <c r="B1089" s="5" t="s">
        <v>130</v>
      </c>
      <c r="C1089" s="3" t="s">
        <v>2159</v>
      </c>
      <c r="D1089" s="7">
        <v>49</v>
      </c>
      <c r="E1089" s="157">
        <v>47.702068646607962</v>
      </c>
      <c r="F1089" s="154">
        <v>21167979</v>
      </c>
      <c r="G1089" s="3" t="s">
        <v>837</v>
      </c>
      <c r="H1089" s="1" t="s">
        <v>1452</v>
      </c>
      <c r="I1089" s="1">
        <v>44.375389999999996</v>
      </c>
    </row>
    <row r="1090" spans="1:9" ht="15.75" thickBot="1" x14ac:dyDescent="0.3">
      <c r="A1090" s="3">
        <v>1088</v>
      </c>
      <c r="B1090" s="5" t="s">
        <v>2802</v>
      </c>
      <c r="C1090" s="3" t="s">
        <v>2159</v>
      </c>
      <c r="D1090" s="7">
        <v>49</v>
      </c>
      <c r="E1090" s="157">
        <v>48.763636363636365</v>
      </c>
      <c r="F1090" s="154">
        <v>804600</v>
      </c>
      <c r="G1090" s="3" t="s">
        <v>2803</v>
      </c>
      <c r="H1090" s="1" t="s">
        <v>2804</v>
      </c>
      <c r="I1090" s="1">
        <v>1.65</v>
      </c>
    </row>
    <row r="1091" spans="1:9" ht="15.75" thickTop="1" x14ac:dyDescent="0.25">
      <c r="A1091" s="2">
        <v>1089</v>
      </c>
      <c r="B1091" s="5" t="s">
        <v>3922</v>
      </c>
      <c r="C1091" s="3" t="s">
        <v>2159</v>
      </c>
      <c r="D1091" s="7">
        <v>49</v>
      </c>
      <c r="E1091" s="157">
        <v>49.000038296861952</v>
      </c>
      <c r="F1091" s="154">
        <v>3198698</v>
      </c>
      <c r="G1091" s="3" t="s">
        <v>3923</v>
      </c>
      <c r="H1091" s="1" t="s">
        <v>3924</v>
      </c>
      <c r="I1091" s="1">
        <v>6.5279499999999997</v>
      </c>
    </row>
    <row r="1092" spans="1:9" ht="15.75" thickBot="1" x14ac:dyDescent="0.3">
      <c r="A1092" s="3">
        <v>1090</v>
      </c>
      <c r="B1092" s="5" t="s">
        <v>2808</v>
      </c>
      <c r="C1092" s="3" t="s">
        <v>2159</v>
      </c>
      <c r="D1092" s="7">
        <v>49</v>
      </c>
      <c r="E1092" s="157">
        <v>48.884749999999997</v>
      </c>
      <c r="F1092" s="154">
        <v>3910780</v>
      </c>
      <c r="G1092" s="3" t="s">
        <v>2809</v>
      </c>
      <c r="H1092" s="1" t="s">
        <v>2810</v>
      </c>
      <c r="I1092" s="1">
        <v>8</v>
      </c>
    </row>
    <row r="1093" spans="1:9" ht="15.75" thickTop="1" x14ac:dyDescent="0.25">
      <c r="A1093" s="2">
        <v>1091</v>
      </c>
      <c r="B1093" s="5" t="s">
        <v>2805</v>
      </c>
      <c r="C1093" s="3" t="s">
        <v>2159</v>
      </c>
      <c r="D1093" s="7">
        <v>49</v>
      </c>
      <c r="E1093" s="157">
        <v>49</v>
      </c>
      <c r="F1093" s="154">
        <v>4410000</v>
      </c>
      <c r="G1093" s="3" t="s">
        <v>2806</v>
      </c>
      <c r="H1093" s="1" t="s">
        <v>2807</v>
      </c>
      <c r="I1093" s="1">
        <v>9</v>
      </c>
    </row>
    <row r="1094" spans="1:9" ht="15.75" thickBot="1" x14ac:dyDescent="0.3">
      <c r="A1094" s="3">
        <v>1092</v>
      </c>
      <c r="B1094" s="5" t="s">
        <v>4841</v>
      </c>
      <c r="C1094" s="3" t="s">
        <v>2159</v>
      </c>
      <c r="D1094" s="7">
        <v>49</v>
      </c>
      <c r="E1094" s="157">
        <v>49</v>
      </c>
      <c r="F1094" s="154">
        <v>857500</v>
      </c>
      <c r="G1094" s="3" t="s">
        <v>4842</v>
      </c>
      <c r="H1094" s="1" t="s">
        <v>4843</v>
      </c>
      <c r="I1094" s="1">
        <v>1.75</v>
      </c>
    </row>
    <row r="1095" spans="1:9" ht="15.75" thickTop="1" x14ac:dyDescent="0.25">
      <c r="A1095" s="2">
        <v>1093</v>
      </c>
      <c r="B1095" s="5" t="s">
        <v>4305</v>
      </c>
      <c r="C1095" s="3" t="s">
        <v>2159</v>
      </c>
      <c r="D1095" s="7">
        <v>49</v>
      </c>
      <c r="E1095" s="157">
        <v>49</v>
      </c>
      <c r="F1095" s="154">
        <v>1411200</v>
      </c>
      <c r="G1095" s="3" t="s">
        <v>4306</v>
      </c>
      <c r="H1095" s="1" t="s">
        <v>4307</v>
      </c>
      <c r="I1095" s="1">
        <v>2.88</v>
      </c>
    </row>
    <row r="1096" spans="1:9" ht="15.75" thickBot="1" x14ac:dyDescent="0.3">
      <c r="A1096" s="3">
        <v>1094</v>
      </c>
      <c r="B1096" s="5" t="s">
        <v>4844</v>
      </c>
      <c r="C1096" s="3" t="s">
        <v>2159</v>
      </c>
      <c r="D1096" s="7" t="s">
        <v>4664</v>
      </c>
      <c r="E1096" s="157" t="e">
        <v>#VALUE!</v>
      </c>
      <c r="F1096" s="154" t="s">
        <v>4664</v>
      </c>
      <c r="G1096" s="3" t="s">
        <v>4665</v>
      </c>
      <c r="H1096" s="1" t="s">
        <v>4664</v>
      </c>
      <c r="I1096" s="1" t="s">
        <v>4664</v>
      </c>
    </row>
    <row r="1097" spans="1:9" ht="15.75" thickTop="1" x14ac:dyDescent="0.25">
      <c r="A1097" s="2">
        <v>1095</v>
      </c>
      <c r="B1097" s="5" t="s">
        <v>2719</v>
      </c>
      <c r="C1097" s="3" t="s">
        <v>2159</v>
      </c>
      <c r="D1097" s="7">
        <v>49</v>
      </c>
      <c r="E1097" s="157">
        <v>49</v>
      </c>
      <c r="F1097" s="154">
        <v>7105000</v>
      </c>
      <c r="G1097" s="3" t="s">
        <v>2720</v>
      </c>
      <c r="H1097" s="1" t="s">
        <v>2721</v>
      </c>
      <c r="I1097" s="1">
        <v>14.5</v>
      </c>
    </row>
    <row r="1098" spans="1:9" ht="15.75" thickBot="1" x14ac:dyDescent="0.3">
      <c r="A1098" s="3">
        <v>1096</v>
      </c>
      <c r="B1098" s="5" t="s">
        <v>3898</v>
      </c>
      <c r="C1098" s="3" t="s">
        <v>2159</v>
      </c>
      <c r="D1098" s="7">
        <v>49</v>
      </c>
      <c r="E1098" s="157">
        <v>48.98183278146869</v>
      </c>
      <c r="F1098" s="154">
        <v>110532012</v>
      </c>
      <c r="G1098" s="3" t="s">
        <v>3899</v>
      </c>
      <c r="H1098" s="1" t="s">
        <v>3900</v>
      </c>
      <c r="I1098" s="1">
        <v>225.6592</v>
      </c>
    </row>
    <row r="1099" spans="1:9" ht="15.75" thickTop="1" x14ac:dyDescent="0.25">
      <c r="A1099" s="2">
        <v>1097</v>
      </c>
      <c r="B1099" s="5" t="s">
        <v>4308</v>
      </c>
      <c r="C1099" s="3" t="s">
        <v>2159</v>
      </c>
      <c r="D1099" s="7">
        <v>0</v>
      </c>
      <c r="E1099" s="157" t="e">
        <v>#VALUE!</v>
      </c>
      <c r="F1099" s="154" t="s">
        <v>4501</v>
      </c>
      <c r="G1099" s="3" t="s">
        <v>4309</v>
      </c>
      <c r="H1099" s="1" t="s">
        <v>4310</v>
      </c>
      <c r="I1099" s="1">
        <v>6.2908999999999997</v>
      </c>
    </row>
    <row r="1100" spans="1:9" ht="15.75" thickBot="1" x14ac:dyDescent="0.3">
      <c r="A1100" s="3">
        <v>1098</v>
      </c>
      <c r="B1100" s="5" t="s">
        <v>2841</v>
      </c>
      <c r="C1100" s="3" t="s">
        <v>2159</v>
      </c>
      <c r="D1100" s="7">
        <v>49</v>
      </c>
      <c r="E1100" s="157">
        <v>48.996502203313383</v>
      </c>
      <c r="F1100" s="154">
        <v>39226095</v>
      </c>
      <c r="G1100" s="3" t="s">
        <v>2842</v>
      </c>
      <c r="H1100" s="1" t="s">
        <v>2843</v>
      </c>
      <c r="I1100" s="1">
        <v>80.058970000000002</v>
      </c>
    </row>
    <row r="1101" spans="1:9" ht="15.75" thickTop="1" x14ac:dyDescent="0.25">
      <c r="A1101" s="2">
        <v>1099</v>
      </c>
      <c r="B1101" s="5" t="s">
        <v>2823</v>
      </c>
      <c r="C1101" s="3" t="s">
        <v>2159</v>
      </c>
      <c r="D1101" s="7">
        <v>49</v>
      </c>
      <c r="E1101" s="157">
        <v>49</v>
      </c>
      <c r="F1101" s="154">
        <v>2695000</v>
      </c>
      <c r="G1101" s="3" t="s">
        <v>2824</v>
      </c>
      <c r="H1101" s="1" t="s">
        <v>2825</v>
      </c>
      <c r="I1101" s="1">
        <v>5.5</v>
      </c>
    </row>
    <row r="1102" spans="1:9" ht="15.75" thickBot="1" x14ac:dyDescent="0.3">
      <c r="A1102" s="3">
        <v>1100</v>
      </c>
      <c r="B1102" s="5" t="s">
        <v>3653</v>
      </c>
      <c r="C1102" s="3" t="s">
        <v>2159</v>
      </c>
      <c r="D1102" s="7">
        <v>49</v>
      </c>
      <c r="E1102" s="157">
        <v>49.001703267760647</v>
      </c>
      <c r="F1102" s="154">
        <v>36652000</v>
      </c>
      <c r="G1102" s="3" t="s">
        <v>3654</v>
      </c>
      <c r="H1102" s="1" t="s">
        <v>3655</v>
      </c>
      <c r="I1102" s="1">
        <v>74.797399999999996</v>
      </c>
    </row>
    <row r="1103" spans="1:9" ht="15.75" thickTop="1" x14ac:dyDescent="0.25">
      <c r="A1103" s="2">
        <v>1101</v>
      </c>
      <c r="B1103" s="5" t="s">
        <v>2790</v>
      </c>
      <c r="C1103" s="3" t="s">
        <v>2159</v>
      </c>
      <c r="D1103" s="7">
        <v>49</v>
      </c>
      <c r="E1103" s="157">
        <v>49.000003890127246</v>
      </c>
      <c r="F1103" s="154">
        <v>6297995</v>
      </c>
      <c r="G1103" s="3" t="s">
        <v>2791</v>
      </c>
      <c r="H1103" s="1" t="s">
        <v>2792</v>
      </c>
      <c r="I1103" s="1">
        <v>12.85305</v>
      </c>
    </row>
    <row r="1104" spans="1:9" ht="15.75" thickBot="1" x14ac:dyDescent="0.3">
      <c r="A1104" s="3">
        <v>1102</v>
      </c>
      <c r="B1104" s="5" t="s">
        <v>2826</v>
      </c>
      <c r="C1104" s="3" t="s">
        <v>2159</v>
      </c>
      <c r="D1104" s="7">
        <v>49</v>
      </c>
      <c r="E1104" s="157">
        <v>51.511812315432572</v>
      </c>
      <c r="F1104" s="154">
        <v>1883890</v>
      </c>
      <c r="G1104" s="3" t="s">
        <v>2827</v>
      </c>
      <c r="H1104" s="1" t="s">
        <v>2828</v>
      </c>
      <c r="I1104" s="1">
        <v>3.6572</v>
      </c>
    </row>
    <row r="1105" spans="1:9" ht="15.75" thickTop="1" x14ac:dyDescent="0.25">
      <c r="A1105" s="2">
        <v>1103</v>
      </c>
      <c r="B1105" s="5" t="s">
        <v>2716</v>
      </c>
      <c r="C1105" s="3" t="s">
        <v>2159</v>
      </c>
      <c r="D1105" s="7">
        <v>49</v>
      </c>
      <c r="E1105" s="157">
        <v>47.941482822240864</v>
      </c>
      <c r="F1105" s="154">
        <v>13987594</v>
      </c>
      <c r="G1105" s="3" t="s">
        <v>2717</v>
      </c>
      <c r="H1105" s="1" t="s">
        <v>2718</v>
      </c>
      <c r="I1105" s="1">
        <v>29.176389999999998</v>
      </c>
    </row>
    <row r="1106" spans="1:9" ht="15.75" thickBot="1" x14ac:dyDescent="0.3">
      <c r="A1106" s="3">
        <v>1104</v>
      </c>
      <c r="B1106" s="5" t="s">
        <v>2365</v>
      </c>
      <c r="C1106" s="3" t="s">
        <v>2159</v>
      </c>
      <c r="D1106" s="7">
        <v>49</v>
      </c>
      <c r="E1106" s="157">
        <v>49</v>
      </c>
      <c r="F1106" s="154">
        <v>1176000</v>
      </c>
      <c r="G1106" s="3" t="s">
        <v>2366</v>
      </c>
      <c r="H1106" s="1" t="s">
        <v>2367</v>
      </c>
      <c r="I1106" s="1">
        <v>2.4</v>
      </c>
    </row>
    <row r="1107" spans="1:9" ht="15.75" thickTop="1" x14ac:dyDescent="0.25">
      <c r="A1107" s="2">
        <v>1105</v>
      </c>
      <c r="B1107" s="5" t="s">
        <v>2829</v>
      </c>
      <c r="C1107" s="3" t="s">
        <v>2159</v>
      </c>
      <c r="D1107" s="7">
        <v>49</v>
      </c>
      <c r="E1107" s="157">
        <v>48.998794932698011</v>
      </c>
      <c r="F1107" s="154">
        <v>4070129</v>
      </c>
      <c r="G1107" s="3" t="s">
        <v>2830</v>
      </c>
      <c r="H1107" s="1" t="s">
        <v>2831</v>
      </c>
      <c r="I1107" s="1">
        <v>8.3065899999999999</v>
      </c>
    </row>
    <row r="1108" spans="1:9" ht="15.75" thickBot="1" x14ac:dyDescent="0.3">
      <c r="A1108" s="3">
        <v>1106</v>
      </c>
      <c r="B1108" s="5" t="s">
        <v>2476</v>
      </c>
      <c r="C1108" s="3" t="s">
        <v>2159</v>
      </c>
      <c r="D1108" s="7">
        <v>49</v>
      </c>
      <c r="E1108" s="157">
        <v>49</v>
      </c>
      <c r="F1108" s="154">
        <v>627200</v>
      </c>
      <c r="G1108" s="3" t="s">
        <v>2477</v>
      </c>
      <c r="H1108" s="1" t="s">
        <v>2478</v>
      </c>
      <c r="I1108" s="1">
        <v>1.28</v>
      </c>
    </row>
    <row r="1109" spans="1:9" ht="15.75" thickTop="1" x14ac:dyDescent="0.25">
      <c r="A1109" s="2">
        <v>1107</v>
      </c>
      <c r="B1109" s="5" t="s">
        <v>4085</v>
      </c>
      <c r="C1109" s="3" t="s">
        <v>2159</v>
      </c>
      <c r="D1109" s="7">
        <v>49</v>
      </c>
      <c r="E1109" s="157">
        <v>48.989285714285714</v>
      </c>
      <c r="F1109" s="154">
        <v>4115100</v>
      </c>
      <c r="G1109" s="3" t="s">
        <v>4086</v>
      </c>
      <c r="H1109" s="1" t="s">
        <v>4087</v>
      </c>
      <c r="I1109" s="1">
        <v>8.4</v>
      </c>
    </row>
    <row r="1110" spans="1:9" ht="15.75" thickBot="1" x14ac:dyDescent="0.3">
      <c r="A1110" s="3">
        <v>1108</v>
      </c>
      <c r="B1110" s="5" t="s">
        <v>2832</v>
      </c>
      <c r="C1110" s="3" t="s">
        <v>2159</v>
      </c>
      <c r="D1110" s="7">
        <v>49</v>
      </c>
      <c r="E1110" s="157">
        <v>38.721350479810759</v>
      </c>
      <c r="F1110" s="154">
        <v>3082386</v>
      </c>
      <c r="G1110" s="3" t="s">
        <v>2833</v>
      </c>
      <c r="H1110" s="1" t="s">
        <v>2834</v>
      </c>
      <c r="I1110" s="1">
        <v>7.9604299999999997</v>
      </c>
    </row>
    <row r="1111" spans="1:9" ht="15.75" thickTop="1" x14ac:dyDescent="0.25">
      <c r="A1111" s="2">
        <v>1109</v>
      </c>
      <c r="B1111" s="5" t="s">
        <v>2581</v>
      </c>
      <c r="C1111" s="3" t="s">
        <v>2159</v>
      </c>
      <c r="D1111" s="7">
        <v>49</v>
      </c>
      <c r="E1111" s="157">
        <v>48.796666666666667</v>
      </c>
      <c r="F1111" s="154">
        <v>1463900</v>
      </c>
      <c r="G1111" s="3" t="s">
        <v>2582</v>
      </c>
      <c r="H1111" s="1" t="s">
        <v>2583</v>
      </c>
      <c r="I1111" s="1">
        <v>3</v>
      </c>
    </row>
    <row r="1112" spans="1:9" ht="15.75" thickBot="1" x14ac:dyDescent="0.3">
      <c r="A1112" s="3">
        <v>1110</v>
      </c>
      <c r="B1112" s="5" t="s">
        <v>2835</v>
      </c>
      <c r="C1112" s="3" t="s">
        <v>2159</v>
      </c>
      <c r="D1112" s="7">
        <v>49</v>
      </c>
      <c r="E1112" s="157">
        <v>46.90871121880091</v>
      </c>
      <c r="F1112" s="154">
        <v>3461497</v>
      </c>
      <c r="G1112" s="3" t="s">
        <v>2836</v>
      </c>
      <c r="H1112" s="1" t="s">
        <v>2837</v>
      </c>
      <c r="I1112" s="1">
        <v>7.3792199999999992</v>
      </c>
    </row>
    <row r="1113" spans="1:9" ht="15.75" thickTop="1" x14ac:dyDescent="0.25">
      <c r="A1113" s="2">
        <v>1111</v>
      </c>
      <c r="B1113" s="5" t="s">
        <v>3677</v>
      </c>
      <c r="C1113" s="3" t="s">
        <v>2159</v>
      </c>
      <c r="D1113" s="7">
        <v>49</v>
      </c>
      <c r="E1113" s="157">
        <v>49.000000000000007</v>
      </c>
      <c r="F1113" s="154">
        <v>1323000</v>
      </c>
      <c r="G1113" s="3" t="s">
        <v>3678</v>
      </c>
      <c r="H1113" s="1" t="s">
        <v>3679</v>
      </c>
      <c r="I1113" s="1">
        <v>2.6999999999999997</v>
      </c>
    </row>
    <row r="1114" spans="1:9" ht="15.75" thickBot="1" x14ac:dyDescent="0.3">
      <c r="A1114" s="3">
        <v>1112</v>
      </c>
      <c r="B1114" s="5" t="s">
        <v>4138</v>
      </c>
      <c r="C1114" s="3" t="s">
        <v>2159</v>
      </c>
      <c r="D1114" s="7">
        <v>49</v>
      </c>
      <c r="E1114" s="157">
        <v>49</v>
      </c>
      <c r="F1114" s="154">
        <v>980000</v>
      </c>
      <c r="G1114" s="3" t="s">
        <v>4139</v>
      </c>
      <c r="H1114" s="1" t="s">
        <v>4140</v>
      </c>
      <c r="I1114" s="1">
        <v>2</v>
      </c>
    </row>
    <row r="1115" spans="1:9" ht="15.75" thickTop="1" x14ac:dyDescent="0.25">
      <c r="A1115" s="2">
        <v>1113</v>
      </c>
      <c r="B1115" s="5" t="s">
        <v>2838</v>
      </c>
      <c r="C1115" s="3" t="s">
        <v>2159</v>
      </c>
      <c r="D1115" s="7">
        <v>49</v>
      </c>
      <c r="E1115" s="157">
        <v>48.999999191450286</v>
      </c>
      <c r="F1115" s="154">
        <v>36361400</v>
      </c>
      <c r="G1115" s="3" t="s">
        <v>2839</v>
      </c>
      <c r="H1115" s="1" t="s">
        <v>2840</v>
      </c>
      <c r="I1115" s="1">
        <v>74.206940000000003</v>
      </c>
    </row>
    <row r="1116" spans="1:9" ht="15.75" thickBot="1" x14ac:dyDescent="0.3">
      <c r="A1116" s="3">
        <v>1114</v>
      </c>
      <c r="B1116" s="5" t="s">
        <v>3964</v>
      </c>
      <c r="C1116" s="3" t="s">
        <v>2159</v>
      </c>
      <c r="D1116" s="151">
        <v>49</v>
      </c>
      <c r="E1116" s="158">
        <v>49</v>
      </c>
      <c r="F1116" s="6">
        <v>3105816</v>
      </c>
      <c r="G1116" s="3" t="s">
        <v>3965</v>
      </c>
      <c r="H1116" s="1" t="s">
        <v>3966</v>
      </c>
      <c r="I1116" s="1">
        <v>6.3384</v>
      </c>
    </row>
    <row r="1117" spans="1:9" ht="15.75" thickTop="1" x14ac:dyDescent="0.25">
      <c r="A1117" s="2">
        <v>1115</v>
      </c>
      <c r="B1117" s="5" t="s">
        <v>2844</v>
      </c>
      <c r="C1117" s="3" t="s">
        <v>2159</v>
      </c>
      <c r="D1117" s="7">
        <v>49</v>
      </c>
      <c r="E1117" s="157">
        <v>48.998770437663225</v>
      </c>
      <c r="F1117" s="154">
        <v>3857536</v>
      </c>
      <c r="G1117" s="3" t="s">
        <v>2845</v>
      </c>
      <c r="H1117" s="1" t="s">
        <v>2846</v>
      </c>
      <c r="I1117" s="1">
        <v>7.8727199999999993</v>
      </c>
    </row>
    <row r="1118" spans="1:9" ht="15.75" thickBot="1" x14ac:dyDescent="0.3">
      <c r="A1118" s="3">
        <v>1116</v>
      </c>
      <c r="B1118" s="5" t="s">
        <v>2847</v>
      </c>
      <c r="C1118" s="3" t="s">
        <v>2159</v>
      </c>
      <c r="D1118" s="7">
        <v>49</v>
      </c>
      <c r="E1118" s="157">
        <v>45.151400000000002</v>
      </c>
      <c r="F1118" s="154">
        <v>4515140</v>
      </c>
      <c r="G1118" s="3" t="s">
        <v>2848</v>
      </c>
      <c r="H1118" s="1" t="s">
        <v>2849</v>
      </c>
      <c r="I1118" s="1">
        <v>10</v>
      </c>
    </row>
    <row r="1119" spans="1:9" ht="15.75" thickTop="1" x14ac:dyDescent="0.25">
      <c r="A1119" s="2">
        <v>1117</v>
      </c>
      <c r="B1119" s="5" t="s">
        <v>4845</v>
      </c>
      <c r="C1119" s="3" t="s">
        <v>2159</v>
      </c>
      <c r="D1119" s="7" t="s">
        <v>4664</v>
      </c>
      <c r="E1119" s="157" t="e">
        <v>#VALUE!</v>
      </c>
      <c r="F1119" s="154" t="s">
        <v>4664</v>
      </c>
      <c r="G1119" s="3" t="s">
        <v>4665</v>
      </c>
      <c r="H1119" s="1" t="s">
        <v>4664</v>
      </c>
      <c r="I1119" s="1" t="s">
        <v>4664</v>
      </c>
    </row>
    <row r="1120" spans="1:9" ht="15.75" thickBot="1" x14ac:dyDescent="0.3">
      <c r="A1120" s="3">
        <v>1118</v>
      </c>
      <c r="B1120" s="5" t="s">
        <v>2853</v>
      </c>
      <c r="C1120" s="3" t="s">
        <v>2159</v>
      </c>
      <c r="D1120" s="7">
        <v>49</v>
      </c>
      <c r="E1120" s="157">
        <v>48.979555555555557</v>
      </c>
      <c r="F1120" s="154">
        <v>11020400</v>
      </c>
      <c r="G1120" s="3" t="s">
        <v>2854</v>
      </c>
      <c r="H1120" s="1" t="s">
        <v>2855</v>
      </c>
      <c r="I1120" s="1">
        <v>22.5</v>
      </c>
    </row>
    <row r="1121" spans="1:9" ht="15.75" thickTop="1" x14ac:dyDescent="0.25">
      <c r="A1121" s="2">
        <v>1119</v>
      </c>
      <c r="B1121" s="5" t="s">
        <v>2856</v>
      </c>
      <c r="C1121" s="3" t="s">
        <v>2159</v>
      </c>
      <c r="D1121" s="7">
        <v>49</v>
      </c>
      <c r="E1121" s="157">
        <v>48.986672885986536</v>
      </c>
      <c r="F1121" s="154">
        <v>735143</v>
      </c>
      <c r="G1121" s="3" t="s">
        <v>2857</v>
      </c>
      <c r="H1121" s="1" t="s">
        <v>2858</v>
      </c>
      <c r="I1121" s="1">
        <v>1.5006999999999999</v>
      </c>
    </row>
    <row r="1122" spans="1:9" ht="15.75" thickBot="1" x14ac:dyDescent="0.3">
      <c r="A1122" s="3">
        <v>1120</v>
      </c>
      <c r="B1122" s="5" t="s">
        <v>4846</v>
      </c>
      <c r="C1122" s="3" t="s">
        <v>2159</v>
      </c>
      <c r="D1122" s="7" t="s">
        <v>4664</v>
      </c>
      <c r="E1122" s="157" t="e">
        <v>#VALUE!</v>
      </c>
      <c r="F1122" s="154" t="s">
        <v>4664</v>
      </c>
      <c r="G1122" s="3" t="s">
        <v>4665</v>
      </c>
      <c r="H1122" s="1" t="s">
        <v>4664</v>
      </c>
      <c r="I1122" s="1" t="s">
        <v>4664</v>
      </c>
    </row>
    <row r="1123" spans="1:9" ht="15.75" thickTop="1" x14ac:dyDescent="0.25">
      <c r="A1123" s="2">
        <v>1121</v>
      </c>
      <c r="B1123" s="5" t="s">
        <v>2859</v>
      </c>
      <c r="C1123" s="3" t="s">
        <v>2159</v>
      </c>
      <c r="D1123" s="7">
        <v>49</v>
      </c>
      <c r="E1123" s="157">
        <v>49.000004866659616</v>
      </c>
      <c r="F1123" s="154">
        <v>8054807</v>
      </c>
      <c r="G1123" s="3" t="s">
        <v>2860</v>
      </c>
      <c r="H1123" s="1" t="s">
        <v>2861</v>
      </c>
      <c r="I1123" s="1">
        <v>16.438379999999999</v>
      </c>
    </row>
    <row r="1124" spans="1:9" ht="15.75" thickBot="1" x14ac:dyDescent="0.3">
      <c r="A1124" s="3">
        <v>1122</v>
      </c>
      <c r="B1124" s="5" t="s">
        <v>2865</v>
      </c>
      <c r="C1124" s="3" t="s">
        <v>2159</v>
      </c>
      <c r="D1124" s="7">
        <v>49</v>
      </c>
      <c r="E1124" s="157">
        <v>48.993333333333332</v>
      </c>
      <c r="F1124" s="154">
        <v>7349000</v>
      </c>
      <c r="G1124" s="3" t="s">
        <v>2866</v>
      </c>
      <c r="H1124" s="1" t="s">
        <v>2867</v>
      </c>
      <c r="I1124" s="1">
        <v>15</v>
      </c>
    </row>
    <row r="1125" spans="1:9" ht="15.75" thickTop="1" x14ac:dyDescent="0.25">
      <c r="A1125" s="2">
        <v>1123</v>
      </c>
      <c r="B1125" s="5" t="s">
        <v>2743</v>
      </c>
      <c r="C1125" s="3" t="s">
        <v>2159</v>
      </c>
      <c r="D1125" s="7">
        <v>49</v>
      </c>
      <c r="E1125" s="157">
        <v>42.088871780280854</v>
      </c>
      <c r="F1125" s="154">
        <v>3772152</v>
      </c>
      <c r="G1125" s="3" t="s">
        <v>2744</v>
      </c>
      <c r="H1125" s="1" t="s">
        <v>2745</v>
      </c>
      <c r="I1125" s="1">
        <v>8.9623499999999989</v>
      </c>
    </row>
    <row r="1126" spans="1:9" ht="15.75" thickBot="1" x14ac:dyDescent="0.3">
      <c r="A1126" s="3">
        <v>1124</v>
      </c>
      <c r="B1126" s="5" t="s">
        <v>2868</v>
      </c>
      <c r="C1126" s="3" t="s">
        <v>2159</v>
      </c>
      <c r="D1126" s="7">
        <v>49</v>
      </c>
      <c r="E1126" s="157">
        <v>48.116</v>
      </c>
      <c r="F1126" s="154">
        <v>3608700</v>
      </c>
      <c r="G1126" s="3" t="s">
        <v>2869</v>
      </c>
      <c r="H1126" s="1" t="s">
        <v>2870</v>
      </c>
      <c r="I1126" s="1">
        <v>7.5</v>
      </c>
    </row>
    <row r="1127" spans="1:9" ht="15.75" thickTop="1" x14ac:dyDescent="0.25">
      <c r="A1127" s="2">
        <v>1125</v>
      </c>
      <c r="B1127" s="5" t="s">
        <v>4847</v>
      </c>
      <c r="C1127" s="3" t="s">
        <v>2159</v>
      </c>
      <c r="D1127" s="7">
        <v>49</v>
      </c>
      <c r="E1127" s="157">
        <v>48.996000000000002</v>
      </c>
      <c r="F1127" s="154">
        <v>4899600</v>
      </c>
      <c r="G1127" s="3" t="s">
        <v>4848</v>
      </c>
      <c r="H1127" s="1" t="s">
        <v>4849</v>
      </c>
      <c r="I1127" s="1">
        <v>10</v>
      </c>
    </row>
    <row r="1128" spans="1:9" ht="15.75" thickBot="1" x14ac:dyDescent="0.3">
      <c r="A1128" s="3">
        <v>1126</v>
      </c>
      <c r="B1128" s="5" t="s">
        <v>4445</v>
      </c>
      <c r="C1128" s="3" t="s">
        <v>2159</v>
      </c>
      <c r="D1128" s="7">
        <v>100</v>
      </c>
      <c r="E1128" s="157">
        <v>100.17565628091283</v>
      </c>
      <c r="F1128" s="154">
        <v>87597100</v>
      </c>
      <c r="G1128" s="3" t="s">
        <v>4446</v>
      </c>
      <c r="H1128" s="1" t="s">
        <v>4447</v>
      </c>
      <c r="I1128" s="1">
        <v>87.4435</v>
      </c>
    </row>
    <row r="1129" spans="1:9" ht="15.75" thickTop="1" x14ac:dyDescent="0.25">
      <c r="A1129" s="2">
        <v>1127</v>
      </c>
      <c r="B1129" s="5" t="s">
        <v>4051</v>
      </c>
      <c r="C1129" s="3" t="s">
        <v>2159</v>
      </c>
      <c r="D1129" s="7">
        <v>49</v>
      </c>
      <c r="E1129" s="157">
        <v>48.302775441547524</v>
      </c>
      <c r="F1129" s="154">
        <v>5743200</v>
      </c>
      <c r="G1129" s="3" t="s">
        <v>4052</v>
      </c>
      <c r="H1129" s="1" t="s">
        <v>4053</v>
      </c>
      <c r="I1129" s="1">
        <v>11.889999999999999</v>
      </c>
    </row>
    <row r="1130" spans="1:9" ht="15.75" thickBot="1" x14ac:dyDescent="0.3">
      <c r="A1130" s="3">
        <v>1128</v>
      </c>
      <c r="B1130" s="5" t="s">
        <v>4054</v>
      </c>
      <c r="C1130" s="3" t="s">
        <v>2159</v>
      </c>
      <c r="D1130" s="7">
        <v>49</v>
      </c>
      <c r="E1130" s="157">
        <v>48.982287822878234</v>
      </c>
      <c r="F1130" s="154">
        <v>6637100</v>
      </c>
      <c r="G1130" s="3" t="s">
        <v>4055</v>
      </c>
      <c r="H1130" s="1" t="s">
        <v>4056</v>
      </c>
      <c r="I1130" s="1">
        <v>13.549999999999999</v>
      </c>
    </row>
    <row r="1131" spans="1:9" ht="15.75" thickTop="1" x14ac:dyDescent="0.25">
      <c r="A1131" s="2">
        <v>1129</v>
      </c>
      <c r="B1131" s="5" t="s">
        <v>2817</v>
      </c>
      <c r="C1131" s="3" t="s">
        <v>2159</v>
      </c>
      <c r="D1131" s="7">
        <v>49</v>
      </c>
      <c r="E1131" s="157">
        <v>48.999450000000003</v>
      </c>
      <c r="F1131" s="154">
        <v>9799890</v>
      </c>
      <c r="G1131" s="3" t="s">
        <v>2818</v>
      </c>
      <c r="H1131" s="1" t="s">
        <v>2819</v>
      </c>
      <c r="I1131" s="1">
        <v>20</v>
      </c>
    </row>
    <row r="1132" spans="1:9" ht="15.75" thickBot="1" x14ac:dyDescent="0.3">
      <c r="A1132" s="3">
        <v>1130</v>
      </c>
      <c r="B1132" s="5" t="s">
        <v>4850</v>
      </c>
      <c r="C1132" s="3" t="s">
        <v>2159</v>
      </c>
      <c r="D1132" s="7">
        <v>100</v>
      </c>
      <c r="E1132" s="157">
        <v>99.999999999999986</v>
      </c>
      <c r="F1132" s="154">
        <v>31800</v>
      </c>
      <c r="G1132" s="3" t="s">
        <v>4851</v>
      </c>
      <c r="H1132" s="1" t="s">
        <v>4852</v>
      </c>
      <c r="I1132" s="1">
        <v>3.1800000000000002E-2</v>
      </c>
    </row>
    <row r="1133" spans="1:9" ht="15.75" thickTop="1" x14ac:dyDescent="0.25">
      <c r="A1133" s="2">
        <v>1131</v>
      </c>
      <c r="B1133" s="5" t="s">
        <v>2874</v>
      </c>
      <c r="C1133" s="3" t="s">
        <v>2159</v>
      </c>
      <c r="D1133" s="7">
        <v>49</v>
      </c>
      <c r="E1133" s="157">
        <v>49</v>
      </c>
      <c r="F1133" s="154">
        <v>1715000</v>
      </c>
      <c r="G1133" s="3" t="s">
        <v>2875</v>
      </c>
      <c r="H1133" s="1" t="s">
        <v>2876</v>
      </c>
      <c r="I1133" s="1">
        <v>3.5</v>
      </c>
    </row>
    <row r="1134" spans="1:9" ht="15.75" thickBot="1" x14ac:dyDescent="0.3">
      <c r="A1134" s="3">
        <v>1132</v>
      </c>
      <c r="B1134" s="5" t="s">
        <v>4853</v>
      </c>
      <c r="C1134" s="3" t="s">
        <v>2159</v>
      </c>
      <c r="D1134" s="7" t="s">
        <v>4501</v>
      </c>
      <c r="E1134" s="157" t="e">
        <v>#VALUE!</v>
      </c>
      <c r="F1134" s="154" t="s">
        <v>4501</v>
      </c>
      <c r="G1134" s="3" t="s">
        <v>4854</v>
      </c>
      <c r="H1134" s="1" t="s">
        <v>4855</v>
      </c>
      <c r="I1134" s="1">
        <v>1.5241199999999999</v>
      </c>
    </row>
    <row r="1135" spans="1:9" ht="15.75" thickTop="1" x14ac:dyDescent="0.25">
      <c r="A1135" s="2">
        <v>1133</v>
      </c>
      <c r="B1135" s="5" t="s">
        <v>2880</v>
      </c>
      <c r="C1135" s="3" t="s">
        <v>2159</v>
      </c>
      <c r="D1135" s="7">
        <v>49</v>
      </c>
      <c r="E1135" s="157">
        <v>40.805263157894736</v>
      </c>
      <c r="F1135" s="154">
        <v>1550600</v>
      </c>
      <c r="G1135" s="3" t="s">
        <v>2881</v>
      </c>
      <c r="H1135" s="1" t="s">
        <v>2882</v>
      </c>
      <c r="I1135" s="1">
        <v>3.8</v>
      </c>
    </row>
    <row r="1136" spans="1:9" ht="15.75" thickBot="1" x14ac:dyDescent="0.3">
      <c r="A1136" s="3">
        <v>1134</v>
      </c>
      <c r="B1136" s="5" t="s">
        <v>146</v>
      </c>
      <c r="C1136" s="3" t="s">
        <v>2159</v>
      </c>
      <c r="D1136" s="7">
        <v>49</v>
      </c>
      <c r="E1136" s="157">
        <v>46.330678535176084</v>
      </c>
      <c r="F1136" s="154">
        <v>5933570</v>
      </c>
      <c r="G1136" s="3" t="s">
        <v>852</v>
      </c>
      <c r="H1136" s="1" t="s">
        <v>1466</v>
      </c>
      <c r="I1136" s="1">
        <v>12.806999999999999</v>
      </c>
    </row>
    <row r="1137" spans="1:9" ht="15.75" thickTop="1" x14ac:dyDescent="0.25">
      <c r="A1137" s="2">
        <v>1135</v>
      </c>
      <c r="B1137" s="5" t="s">
        <v>2883</v>
      </c>
      <c r="C1137" s="3" t="s">
        <v>2159</v>
      </c>
      <c r="D1137" s="7">
        <v>49</v>
      </c>
      <c r="E1137" s="157">
        <v>49</v>
      </c>
      <c r="F1137" s="154">
        <v>1960000</v>
      </c>
      <c r="G1137" s="3" t="s">
        <v>2884</v>
      </c>
      <c r="H1137" s="1" t="s">
        <v>2885</v>
      </c>
      <c r="I1137" s="1">
        <v>4</v>
      </c>
    </row>
    <row r="1138" spans="1:9" ht="15.75" thickBot="1" x14ac:dyDescent="0.3">
      <c r="A1138" s="3">
        <v>1136</v>
      </c>
      <c r="B1138" s="5" t="s">
        <v>2359</v>
      </c>
      <c r="C1138" s="3" t="s">
        <v>2159</v>
      </c>
      <c r="D1138" s="7">
        <v>49</v>
      </c>
      <c r="E1138" s="157">
        <v>49</v>
      </c>
      <c r="F1138" s="154">
        <v>7840000</v>
      </c>
      <c r="G1138" s="3" t="s">
        <v>2360</v>
      </c>
      <c r="H1138" s="1" t="s">
        <v>2361</v>
      </c>
      <c r="I1138" s="1">
        <v>16</v>
      </c>
    </row>
    <row r="1139" spans="1:9" ht="15.75" thickTop="1" x14ac:dyDescent="0.25">
      <c r="A1139" s="2">
        <v>1137</v>
      </c>
      <c r="B1139" s="5" t="s">
        <v>4005</v>
      </c>
      <c r="C1139" s="3" t="s">
        <v>2159</v>
      </c>
      <c r="D1139" s="7">
        <v>49</v>
      </c>
      <c r="E1139" s="157">
        <v>48.703291</v>
      </c>
      <c r="F1139" s="154">
        <v>146109873</v>
      </c>
      <c r="G1139" s="3" t="s">
        <v>4006</v>
      </c>
      <c r="H1139" s="1" t="s">
        <v>4007</v>
      </c>
      <c r="I1139" s="1">
        <v>300</v>
      </c>
    </row>
    <row r="1140" spans="1:9" ht="15.75" thickBot="1" x14ac:dyDescent="0.3">
      <c r="A1140" s="3">
        <v>1138</v>
      </c>
      <c r="B1140" s="5" t="s">
        <v>3015</v>
      </c>
      <c r="C1140" s="3" t="s">
        <v>2159</v>
      </c>
      <c r="D1140" s="7">
        <v>49</v>
      </c>
      <c r="E1140" s="157">
        <v>49</v>
      </c>
      <c r="F1140" s="154">
        <v>1715000</v>
      </c>
      <c r="G1140" s="3" t="s">
        <v>3016</v>
      </c>
      <c r="H1140" s="1" t="s">
        <v>3017</v>
      </c>
      <c r="I1140" s="1">
        <v>3.5</v>
      </c>
    </row>
    <row r="1141" spans="1:9" ht="15.75" thickTop="1" x14ac:dyDescent="0.25">
      <c r="A1141" s="2">
        <v>1139</v>
      </c>
      <c r="B1141" s="5" t="s">
        <v>2892</v>
      </c>
      <c r="C1141" s="3" t="s">
        <v>2159</v>
      </c>
      <c r="D1141" s="7">
        <v>100</v>
      </c>
      <c r="E1141" s="157">
        <v>0.70026983859947411</v>
      </c>
      <c r="F1141" s="154">
        <v>610222</v>
      </c>
      <c r="G1141" s="3" t="s">
        <v>2893</v>
      </c>
      <c r="H1141" s="1" t="s">
        <v>2894</v>
      </c>
      <c r="I1141" s="1">
        <v>87.140979999999999</v>
      </c>
    </row>
    <row r="1142" spans="1:9" ht="15.75" thickBot="1" x14ac:dyDescent="0.3">
      <c r="A1142" s="3">
        <v>1140</v>
      </c>
      <c r="B1142" s="5" t="s">
        <v>2895</v>
      </c>
      <c r="C1142" s="3" t="s">
        <v>2159</v>
      </c>
      <c r="D1142" s="7">
        <v>49</v>
      </c>
      <c r="E1142" s="157">
        <v>48.999215656980653</v>
      </c>
      <c r="F1142" s="154">
        <v>1049524</v>
      </c>
      <c r="G1142" s="3" t="s">
        <v>2896</v>
      </c>
      <c r="H1142" s="1" t="s">
        <v>2897</v>
      </c>
      <c r="I1142" s="1">
        <v>2.1419199999999998</v>
      </c>
    </row>
    <row r="1143" spans="1:9" ht="15.75" thickTop="1" x14ac:dyDescent="0.25">
      <c r="A1143" s="2">
        <v>1141</v>
      </c>
      <c r="B1143" s="5" t="s">
        <v>4141</v>
      </c>
      <c r="C1143" s="3" t="s">
        <v>2159</v>
      </c>
      <c r="D1143" s="7">
        <v>100</v>
      </c>
      <c r="E1143" s="157">
        <v>100</v>
      </c>
      <c r="F1143" s="154">
        <v>1571000</v>
      </c>
      <c r="G1143" s="3" t="s">
        <v>4142</v>
      </c>
      <c r="H1143" s="1" t="s">
        <v>4143</v>
      </c>
      <c r="I1143" s="1">
        <v>1.571</v>
      </c>
    </row>
    <row r="1144" spans="1:9" ht="15.75" thickBot="1" x14ac:dyDescent="0.3">
      <c r="A1144" s="3">
        <v>1142</v>
      </c>
      <c r="B1144" s="5" t="s">
        <v>4008</v>
      </c>
      <c r="C1144" s="3" t="s">
        <v>2159</v>
      </c>
      <c r="D1144" s="7">
        <v>69.416700000000006</v>
      </c>
      <c r="E1144" s="157">
        <v>48.757534563255625</v>
      </c>
      <c r="F1144" s="154">
        <v>8288776</v>
      </c>
      <c r="G1144" s="3" t="s">
        <v>4269</v>
      </c>
      <c r="H1144" s="1" t="s">
        <v>4009</v>
      </c>
      <c r="I1144" s="1">
        <v>16.99999</v>
      </c>
    </row>
    <row r="1145" spans="1:9" ht="15.75" thickTop="1" x14ac:dyDescent="0.25">
      <c r="A1145" s="2">
        <v>1143</v>
      </c>
      <c r="B1145" s="5" t="s">
        <v>4498</v>
      </c>
      <c r="C1145" s="3" t="s">
        <v>2159</v>
      </c>
      <c r="D1145" s="7">
        <v>49</v>
      </c>
      <c r="E1145" s="157">
        <v>48.541322932619629</v>
      </c>
      <c r="F1145" s="154">
        <v>2950861</v>
      </c>
      <c r="G1145" s="3" t="s">
        <v>4499</v>
      </c>
      <c r="H1145" s="1" t="s">
        <v>4500</v>
      </c>
      <c r="I1145" s="1">
        <v>6.0790699999999998</v>
      </c>
    </row>
    <row r="1146" spans="1:9" ht="15.75" thickBot="1" x14ac:dyDescent="0.3">
      <c r="A1146" s="3">
        <v>1144</v>
      </c>
      <c r="B1146" s="5" t="s">
        <v>2898</v>
      </c>
      <c r="C1146" s="3" t="s">
        <v>2159</v>
      </c>
      <c r="D1146" s="7">
        <v>49</v>
      </c>
      <c r="E1146" s="157">
        <v>48.24455407590127</v>
      </c>
      <c r="F1146" s="154">
        <v>1736775</v>
      </c>
      <c r="G1146" s="3" t="s">
        <v>2899</v>
      </c>
      <c r="H1146" s="1" t="s">
        <v>2900</v>
      </c>
      <c r="I1146" s="1">
        <v>3.5999399999999997</v>
      </c>
    </row>
    <row r="1147" spans="1:9" ht="15.75" thickTop="1" x14ac:dyDescent="0.25">
      <c r="A1147" s="2">
        <v>1145</v>
      </c>
      <c r="B1147" s="5" t="s">
        <v>2901</v>
      </c>
      <c r="C1147" s="3" t="s">
        <v>2159</v>
      </c>
      <c r="D1147" s="7">
        <v>49</v>
      </c>
      <c r="E1147" s="157">
        <v>48.983333333333334</v>
      </c>
      <c r="F1147" s="154">
        <v>587800</v>
      </c>
      <c r="G1147" s="3" t="s">
        <v>2902</v>
      </c>
      <c r="H1147" s="1" t="s">
        <v>2903</v>
      </c>
      <c r="I1147" s="1">
        <v>1.2</v>
      </c>
    </row>
    <row r="1148" spans="1:9" ht="15.75" thickBot="1" x14ac:dyDescent="0.3">
      <c r="A1148" s="3">
        <v>1146</v>
      </c>
      <c r="B1148" s="5" t="s">
        <v>4856</v>
      </c>
      <c r="C1148" s="3" t="s">
        <v>2159</v>
      </c>
      <c r="D1148" s="7">
        <v>51</v>
      </c>
      <c r="E1148" s="157">
        <v>47.333333333333336</v>
      </c>
      <c r="F1148" s="154">
        <v>4260000</v>
      </c>
      <c r="G1148" s="3" t="s">
        <v>4857</v>
      </c>
      <c r="H1148" s="1" t="s">
        <v>4858</v>
      </c>
      <c r="I1148" s="1">
        <v>9</v>
      </c>
    </row>
    <row r="1149" spans="1:9" ht="15.75" thickTop="1" x14ac:dyDescent="0.25">
      <c r="A1149" s="2">
        <v>1147</v>
      </c>
      <c r="B1149" s="5" t="s">
        <v>2889</v>
      </c>
      <c r="C1149" s="3" t="s">
        <v>2159</v>
      </c>
      <c r="D1149" s="7">
        <v>49</v>
      </c>
      <c r="E1149" s="157">
        <v>49</v>
      </c>
      <c r="F1149" s="154">
        <v>4410000</v>
      </c>
      <c r="G1149" s="3" t="s">
        <v>2890</v>
      </c>
      <c r="H1149" s="1" t="s">
        <v>2891</v>
      </c>
      <c r="I1149" s="1">
        <v>9</v>
      </c>
    </row>
    <row r="1150" spans="1:9" ht="15.75" thickBot="1" x14ac:dyDescent="0.3">
      <c r="A1150" s="3">
        <v>1148</v>
      </c>
      <c r="B1150" s="5" t="s">
        <v>4212</v>
      </c>
      <c r="C1150" s="3" t="s">
        <v>2159</v>
      </c>
      <c r="D1150" s="7">
        <v>0</v>
      </c>
      <c r="E1150" s="157" t="e">
        <v>#VALUE!</v>
      </c>
      <c r="F1150" s="154" t="s">
        <v>4501</v>
      </c>
      <c r="G1150" s="3" t="s">
        <v>4213</v>
      </c>
      <c r="H1150" s="1" t="s">
        <v>4214</v>
      </c>
      <c r="I1150" s="1">
        <v>17.5</v>
      </c>
    </row>
    <row r="1151" spans="1:9" ht="15.75" thickTop="1" x14ac:dyDescent="0.25">
      <c r="A1151" s="2">
        <v>1149</v>
      </c>
      <c r="B1151" s="5" t="s">
        <v>4270</v>
      </c>
      <c r="C1151" s="3" t="s">
        <v>2159</v>
      </c>
      <c r="D1151" s="7">
        <v>0</v>
      </c>
      <c r="E1151" s="157" t="e">
        <v>#VALUE!</v>
      </c>
      <c r="F1151" s="154" t="s">
        <v>4501</v>
      </c>
      <c r="G1151" s="3" t="s">
        <v>4271</v>
      </c>
      <c r="H1151" s="1" t="s">
        <v>4272</v>
      </c>
      <c r="I1151" s="1">
        <v>36</v>
      </c>
    </row>
    <row r="1152" spans="1:9" ht="15.75" thickBot="1" x14ac:dyDescent="0.3">
      <c r="A1152" s="3">
        <v>1150</v>
      </c>
      <c r="B1152" s="5" t="s">
        <v>4859</v>
      </c>
      <c r="C1152" s="3" t="s">
        <v>2159</v>
      </c>
      <c r="D1152" s="7">
        <v>72.839600000000004</v>
      </c>
      <c r="E1152" s="157">
        <v>72.841530054644807</v>
      </c>
      <c r="F1152" s="154">
        <v>27993</v>
      </c>
      <c r="G1152" s="3" t="s">
        <v>4860</v>
      </c>
      <c r="H1152" s="1" t="s">
        <v>4861</v>
      </c>
      <c r="I1152" s="1">
        <v>3.8429999999999999E-2</v>
      </c>
    </row>
    <row r="1153" spans="1:9" ht="15.75" thickTop="1" x14ac:dyDescent="0.25">
      <c r="A1153" s="2">
        <v>1151</v>
      </c>
      <c r="B1153" s="5" t="s">
        <v>2904</v>
      </c>
      <c r="C1153" s="3" t="s">
        <v>2159</v>
      </c>
      <c r="D1153" s="7">
        <v>49</v>
      </c>
      <c r="E1153" s="157">
        <v>48.497730314568464</v>
      </c>
      <c r="F1153" s="154">
        <v>43210629</v>
      </c>
      <c r="G1153" s="3" t="s">
        <v>2905</v>
      </c>
      <c r="H1153" s="1" t="s">
        <v>2906</v>
      </c>
      <c r="I1153" s="1">
        <v>89.098249999999993</v>
      </c>
    </row>
    <row r="1154" spans="1:9" ht="15.75" thickBot="1" x14ac:dyDescent="0.3">
      <c r="A1154" s="3">
        <v>1152</v>
      </c>
      <c r="B1154" s="5" t="s">
        <v>2907</v>
      </c>
      <c r="C1154" s="3" t="s">
        <v>2159</v>
      </c>
      <c r="D1154" s="7">
        <v>49</v>
      </c>
      <c r="E1154" s="157">
        <v>49.000000000000007</v>
      </c>
      <c r="F1154" s="154">
        <v>4312000</v>
      </c>
      <c r="G1154" s="3" t="s">
        <v>2908</v>
      </c>
      <c r="H1154" s="1" t="s">
        <v>2909</v>
      </c>
      <c r="I1154" s="1">
        <v>8.7999999999999989</v>
      </c>
    </row>
    <row r="1155" spans="1:9" ht="15.75" thickTop="1" x14ac:dyDescent="0.25">
      <c r="A1155" s="2">
        <v>1153</v>
      </c>
      <c r="B1155" s="5" t="s">
        <v>2913</v>
      </c>
      <c r="C1155" s="3" t="s">
        <v>2159</v>
      </c>
      <c r="D1155" s="7">
        <v>49</v>
      </c>
      <c r="E1155" s="157">
        <v>48.899245295274177</v>
      </c>
      <c r="F1155" s="154">
        <v>5872149</v>
      </c>
      <c r="G1155" s="3" t="s">
        <v>2914</v>
      </c>
      <c r="H1155" s="1" t="s">
        <v>2915</v>
      </c>
      <c r="I1155" s="1">
        <v>12.008669999999999</v>
      </c>
    </row>
    <row r="1156" spans="1:9" ht="15.75" thickBot="1" x14ac:dyDescent="0.3">
      <c r="A1156" s="3">
        <v>1154</v>
      </c>
      <c r="B1156" s="5" t="s">
        <v>2916</v>
      </c>
      <c r="C1156" s="3" t="s">
        <v>2159</v>
      </c>
      <c r="D1156" s="7">
        <v>49</v>
      </c>
      <c r="E1156" s="157">
        <v>49</v>
      </c>
      <c r="F1156" s="154">
        <v>7938000</v>
      </c>
      <c r="G1156" s="3" t="s">
        <v>2917</v>
      </c>
      <c r="H1156" s="1" t="s">
        <v>2918</v>
      </c>
      <c r="I1156" s="1">
        <v>16.2</v>
      </c>
    </row>
    <row r="1157" spans="1:9" ht="15.75" thickTop="1" x14ac:dyDescent="0.25">
      <c r="A1157" s="2">
        <v>1155</v>
      </c>
      <c r="B1157" s="5" t="s">
        <v>4862</v>
      </c>
      <c r="C1157" s="3" t="s">
        <v>2159</v>
      </c>
      <c r="D1157" s="7" t="s">
        <v>4501</v>
      </c>
      <c r="E1157" s="157" t="e">
        <v>#VALUE!</v>
      </c>
      <c r="F1157" s="154" t="s">
        <v>4501</v>
      </c>
      <c r="G1157" s="3" t="s">
        <v>4863</v>
      </c>
      <c r="H1157" s="1" t="s">
        <v>4864</v>
      </c>
      <c r="I1157" s="1">
        <v>1.5101</v>
      </c>
    </row>
    <row r="1158" spans="1:9" ht="15.75" thickBot="1" x14ac:dyDescent="0.3">
      <c r="A1158" s="3">
        <v>1156</v>
      </c>
      <c r="B1158" s="5" t="s">
        <v>154</v>
      </c>
      <c r="C1158" s="3" t="s">
        <v>2159</v>
      </c>
      <c r="D1158" s="7">
        <v>49</v>
      </c>
      <c r="E1158" s="157">
        <v>48.96637916666667</v>
      </c>
      <c r="F1158" s="154">
        <v>11751931</v>
      </c>
      <c r="G1158" s="3" t="s">
        <v>860</v>
      </c>
      <c r="H1158" s="1" t="s">
        <v>1474</v>
      </c>
      <c r="I1158" s="1">
        <v>24</v>
      </c>
    </row>
    <row r="1159" spans="1:9" ht="15.75" thickTop="1" x14ac:dyDescent="0.25">
      <c r="A1159" s="2">
        <v>1157</v>
      </c>
      <c r="B1159" s="5" t="s">
        <v>2922</v>
      </c>
      <c r="C1159" s="3" t="s">
        <v>2159</v>
      </c>
      <c r="D1159" s="7">
        <v>49</v>
      </c>
      <c r="E1159" s="157">
        <v>48.99996750767631</v>
      </c>
      <c r="F1159" s="154">
        <v>603219</v>
      </c>
      <c r="G1159" s="3" t="s">
        <v>2923</v>
      </c>
      <c r="H1159" s="1" t="s">
        <v>2924</v>
      </c>
      <c r="I1159" s="1">
        <v>1.23106</v>
      </c>
    </row>
    <row r="1160" spans="1:9" ht="15.75" thickBot="1" x14ac:dyDescent="0.3">
      <c r="A1160" s="3">
        <v>1158</v>
      </c>
      <c r="B1160" s="5" t="s">
        <v>2928</v>
      </c>
      <c r="C1160" s="3" t="s">
        <v>2159</v>
      </c>
      <c r="D1160" s="7">
        <v>49</v>
      </c>
      <c r="E1160" s="157">
        <v>48.766666666666666</v>
      </c>
      <c r="F1160" s="154">
        <v>731500</v>
      </c>
      <c r="G1160" s="3" t="s">
        <v>2929</v>
      </c>
      <c r="H1160" s="1" t="s">
        <v>2930</v>
      </c>
      <c r="I1160" s="1">
        <v>1.5</v>
      </c>
    </row>
    <row r="1161" spans="1:9" ht="15.75" thickTop="1" x14ac:dyDescent="0.25">
      <c r="A1161" s="2">
        <v>1159</v>
      </c>
      <c r="B1161" s="5" t="s">
        <v>2931</v>
      </c>
      <c r="C1161" s="3" t="s">
        <v>2159</v>
      </c>
      <c r="D1161" s="7">
        <v>49</v>
      </c>
      <c r="E1161" s="157">
        <v>29.674694642857141</v>
      </c>
      <c r="F1161" s="154">
        <v>16617829</v>
      </c>
      <c r="G1161" s="3" t="s">
        <v>2932</v>
      </c>
      <c r="H1161" s="1" t="s">
        <v>2933</v>
      </c>
      <c r="I1161" s="1">
        <v>56</v>
      </c>
    </row>
    <row r="1162" spans="1:9" ht="15.75" thickBot="1" x14ac:dyDescent="0.3">
      <c r="A1162" s="3">
        <v>1160</v>
      </c>
      <c r="B1162" s="5" t="s">
        <v>4403</v>
      </c>
      <c r="C1162" s="3" t="s">
        <v>2159</v>
      </c>
      <c r="D1162" s="7">
        <v>0</v>
      </c>
      <c r="E1162" s="157" t="e">
        <v>#VALUE!</v>
      </c>
      <c r="F1162" s="154" t="s">
        <v>4501</v>
      </c>
      <c r="G1162" s="3" t="s">
        <v>4404</v>
      </c>
      <c r="H1162" s="1" t="s">
        <v>4405</v>
      </c>
      <c r="I1162" s="1">
        <v>36.47383</v>
      </c>
    </row>
    <row r="1163" spans="1:9" ht="15.75" thickTop="1" x14ac:dyDescent="0.25">
      <c r="A1163" s="2">
        <v>1161</v>
      </c>
      <c r="B1163" s="5" t="s">
        <v>4333</v>
      </c>
      <c r="C1163" s="3" t="s">
        <v>2159</v>
      </c>
      <c r="D1163" s="7">
        <v>49</v>
      </c>
      <c r="E1163" s="157">
        <v>46.515536840196852</v>
      </c>
      <c r="F1163" s="154">
        <v>6568138</v>
      </c>
      <c r="G1163" s="3" t="s">
        <v>4334</v>
      </c>
      <c r="H1163" s="1" t="s">
        <v>4335</v>
      </c>
      <c r="I1163" s="1">
        <v>14.12031</v>
      </c>
    </row>
    <row r="1164" spans="1:9" ht="15.75" thickBot="1" x14ac:dyDescent="0.3">
      <c r="A1164" s="3">
        <v>1162</v>
      </c>
      <c r="B1164" s="5" t="s">
        <v>2949</v>
      </c>
      <c r="C1164" s="3" t="s">
        <v>2159</v>
      </c>
      <c r="D1164" s="7">
        <v>49</v>
      </c>
      <c r="E1164" s="157">
        <v>60.39582463465554</v>
      </c>
      <c r="F1164" s="154">
        <v>723240</v>
      </c>
      <c r="G1164" s="3" t="s">
        <v>2950</v>
      </c>
      <c r="H1164" s="1" t="s">
        <v>2951</v>
      </c>
      <c r="I1164" s="1">
        <v>1.1975</v>
      </c>
    </row>
    <row r="1165" spans="1:9" ht="15.75" thickTop="1" x14ac:dyDescent="0.25">
      <c r="A1165" s="2">
        <v>1163</v>
      </c>
      <c r="B1165" s="5" t="s">
        <v>2940</v>
      </c>
      <c r="C1165" s="3" t="s">
        <v>2159</v>
      </c>
      <c r="D1165" s="7">
        <v>49</v>
      </c>
      <c r="E1165" s="157">
        <v>49.087980765525899</v>
      </c>
      <c r="F1165" s="154">
        <v>12740000</v>
      </c>
      <c r="G1165" s="3" t="s">
        <v>2941</v>
      </c>
      <c r="H1165" s="1" t="s">
        <v>2942</v>
      </c>
      <c r="I1165" s="1">
        <v>25.953399999999998</v>
      </c>
    </row>
    <row r="1166" spans="1:9" ht="15.75" thickBot="1" x14ac:dyDescent="0.3">
      <c r="A1166" s="3">
        <v>1164</v>
      </c>
      <c r="B1166" s="5" t="s">
        <v>436</v>
      </c>
      <c r="C1166" s="3" t="s">
        <v>2159</v>
      </c>
      <c r="D1166" s="7">
        <v>49</v>
      </c>
      <c r="E1166" s="157">
        <v>46.601757493422305</v>
      </c>
      <c r="F1166" s="154">
        <v>13549694</v>
      </c>
      <c r="G1166" s="3" t="s">
        <v>4648</v>
      </c>
      <c r="H1166" s="1" t="s">
        <v>1748</v>
      </c>
      <c r="I1166" s="1">
        <v>29.075499999999998</v>
      </c>
    </row>
    <row r="1167" spans="1:9" ht="15.75" thickTop="1" x14ac:dyDescent="0.25">
      <c r="A1167" s="2">
        <v>1165</v>
      </c>
      <c r="B1167" s="5" t="s">
        <v>437</v>
      </c>
      <c r="C1167" s="3" t="s">
        <v>2159</v>
      </c>
      <c r="D1167" s="7">
        <v>49</v>
      </c>
      <c r="E1167" s="157">
        <v>48.881666666666668</v>
      </c>
      <c r="F1167" s="154">
        <v>5865800</v>
      </c>
      <c r="G1167" s="3" t="s">
        <v>4357</v>
      </c>
      <c r="H1167" s="1" t="s">
        <v>1749</v>
      </c>
      <c r="I1167" s="1">
        <v>12</v>
      </c>
    </row>
    <row r="1168" spans="1:9" ht="15.75" thickBot="1" x14ac:dyDescent="0.3">
      <c r="A1168" s="3">
        <v>1166</v>
      </c>
      <c r="B1168" s="5" t="s">
        <v>2934</v>
      </c>
      <c r="C1168" s="3" t="s">
        <v>2159</v>
      </c>
      <c r="D1168" s="7">
        <v>49</v>
      </c>
      <c r="E1168" s="157">
        <v>49</v>
      </c>
      <c r="F1168" s="154">
        <v>12460700</v>
      </c>
      <c r="G1168" s="3" t="s">
        <v>2935</v>
      </c>
      <c r="H1168" s="1" t="s">
        <v>2936</v>
      </c>
      <c r="I1168" s="1">
        <v>25.43</v>
      </c>
    </row>
    <row r="1169" spans="1:9" ht="15.75" thickTop="1" x14ac:dyDescent="0.25">
      <c r="A1169" s="2">
        <v>1167</v>
      </c>
      <c r="B1169" s="5" t="s">
        <v>2946</v>
      </c>
      <c r="C1169" s="3" t="s">
        <v>2159</v>
      </c>
      <c r="D1169" s="7">
        <v>30</v>
      </c>
      <c r="E1169" s="157">
        <v>30.356365416488746</v>
      </c>
      <c r="F1169" s="154">
        <v>97108738</v>
      </c>
      <c r="G1169" s="3" t="s">
        <v>2947</v>
      </c>
      <c r="H1169" s="1" t="s">
        <v>2948</v>
      </c>
      <c r="I1169" s="1">
        <v>319.89580000000001</v>
      </c>
    </row>
    <row r="1170" spans="1:9" ht="15.75" thickBot="1" x14ac:dyDescent="0.3">
      <c r="A1170" s="3">
        <v>1168</v>
      </c>
      <c r="B1170" s="5" t="s">
        <v>4865</v>
      </c>
      <c r="C1170" s="3" t="s">
        <v>2159</v>
      </c>
      <c r="D1170" s="7" t="s">
        <v>4501</v>
      </c>
      <c r="E1170" s="157" t="e">
        <v>#VALUE!</v>
      </c>
      <c r="F1170" s="154" t="s">
        <v>4501</v>
      </c>
      <c r="G1170" s="3" t="s">
        <v>4866</v>
      </c>
      <c r="H1170" s="1" t="s">
        <v>4867</v>
      </c>
      <c r="I1170" s="1">
        <v>93.427359999999993</v>
      </c>
    </row>
    <row r="1171" spans="1:9" ht="15.75" thickTop="1" x14ac:dyDescent="0.25">
      <c r="A1171" s="2">
        <v>1169</v>
      </c>
      <c r="B1171" s="5" t="s">
        <v>162</v>
      </c>
      <c r="C1171" s="3" t="s">
        <v>2159</v>
      </c>
      <c r="D1171" s="7">
        <v>49</v>
      </c>
      <c r="E1171" s="157">
        <v>48.707330661551246</v>
      </c>
      <c r="F1171" s="154">
        <v>28011430</v>
      </c>
      <c r="G1171" s="3" t="s">
        <v>4662</v>
      </c>
      <c r="H1171" s="1" t="s">
        <v>1481</v>
      </c>
      <c r="I1171" s="1">
        <v>57.509679999999996</v>
      </c>
    </row>
    <row r="1172" spans="1:9" ht="15.75" thickBot="1" x14ac:dyDescent="0.3">
      <c r="A1172" s="3">
        <v>1170</v>
      </c>
      <c r="B1172" s="5" t="s">
        <v>2937</v>
      </c>
      <c r="C1172" s="3" t="s">
        <v>2159</v>
      </c>
      <c r="D1172" s="7">
        <v>48.999899999999997</v>
      </c>
      <c r="E1172" s="157">
        <v>22.706530966237317</v>
      </c>
      <c r="F1172" s="154">
        <v>740930</v>
      </c>
      <c r="G1172" s="3" t="s">
        <v>2938</v>
      </c>
      <c r="H1172" s="1" t="s">
        <v>2939</v>
      </c>
      <c r="I1172" s="1">
        <v>3.2630699999999999</v>
      </c>
    </row>
    <row r="1173" spans="1:9" ht="15.75" thickTop="1" x14ac:dyDescent="0.25">
      <c r="A1173" s="2">
        <v>1171</v>
      </c>
      <c r="B1173" s="5" t="s">
        <v>2997</v>
      </c>
      <c r="C1173" s="3" t="s">
        <v>2159</v>
      </c>
      <c r="D1173" s="7">
        <v>49</v>
      </c>
      <c r="E1173" s="157">
        <v>49</v>
      </c>
      <c r="F1173" s="154">
        <v>735000</v>
      </c>
      <c r="G1173" s="3" t="s">
        <v>2998</v>
      </c>
      <c r="H1173" s="1" t="s">
        <v>2999</v>
      </c>
      <c r="I1173" s="1">
        <v>1.5</v>
      </c>
    </row>
    <row r="1174" spans="1:9" ht="15.75" thickBot="1" x14ac:dyDescent="0.3">
      <c r="A1174" s="3">
        <v>1172</v>
      </c>
      <c r="B1174" s="5" t="s">
        <v>3069</v>
      </c>
      <c r="C1174" s="3" t="s">
        <v>2159</v>
      </c>
      <c r="D1174" s="7">
        <v>49</v>
      </c>
      <c r="E1174" s="157">
        <v>49</v>
      </c>
      <c r="F1174" s="154">
        <v>15190000</v>
      </c>
      <c r="G1174" s="3" t="s">
        <v>3070</v>
      </c>
      <c r="H1174" s="1" t="s">
        <v>3071</v>
      </c>
      <c r="I1174" s="1">
        <v>31</v>
      </c>
    </row>
    <row r="1175" spans="1:9" ht="15.75" thickTop="1" x14ac:dyDescent="0.25">
      <c r="A1175" s="2">
        <v>1173</v>
      </c>
      <c r="B1175" s="5" t="s">
        <v>4868</v>
      </c>
      <c r="C1175" s="3" t="s">
        <v>2159</v>
      </c>
      <c r="D1175" s="7" t="s">
        <v>4501</v>
      </c>
      <c r="E1175" s="157" t="e">
        <v>#VALUE!</v>
      </c>
      <c r="F1175" s="154" t="s">
        <v>4501</v>
      </c>
      <c r="G1175" s="3" t="s">
        <v>4869</v>
      </c>
      <c r="H1175" s="1" t="s">
        <v>4870</v>
      </c>
      <c r="I1175" s="1">
        <v>49.432339999999996</v>
      </c>
    </row>
    <row r="1176" spans="1:9" ht="15.75" thickBot="1" x14ac:dyDescent="0.3">
      <c r="A1176" s="3">
        <v>1174</v>
      </c>
      <c r="B1176" s="5" t="s">
        <v>2952</v>
      </c>
      <c r="C1176" s="3" t="s">
        <v>2159</v>
      </c>
      <c r="D1176" s="7">
        <v>49</v>
      </c>
      <c r="E1176" s="157">
        <v>49</v>
      </c>
      <c r="F1176" s="154">
        <v>98000000</v>
      </c>
      <c r="G1176" s="3" t="s">
        <v>2953</v>
      </c>
      <c r="H1176" s="1" t="s">
        <v>2954</v>
      </c>
      <c r="I1176" s="1">
        <v>200</v>
      </c>
    </row>
    <row r="1177" spans="1:9" ht="15.75" thickTop="1" x14ac:dyDescent="0.25">
      <c r="A1177" s="2">
        <v>1175</v>
      </c>
      <c r="B1177" s="5" t="s">
        <v>2955</v>
      </c>
      <c r="C1177" s="3" t="s">
        <v>2159</v>
      </c>
      <c r="D1177" s="7">
        <v>49</v>
      </c>
      <c r="E1177" s="157">
        <v>48.168109452736331</v>
      </c>
      <c r="F1177" s="154">
        <v>19363580</v>
      </c>
      <c r="G1177" s="3" t="s">
        <v>2956</v>
      </c>
      <c r="H1177" s="1" t="s">
        <v>2957</v>
      </c>
      <c r="I1177" s="1">
        <v>40.199999999999996</v>
      </c>
    </row>
    <row r="1178" spans="1:9" ht="15.75" thickBot="1" x14ac:dyDescent="0.3">
      <c r="A1178" s="3">
        <v>1176</v>
      </c>
      <c r="B1178" s="5" t="s">
        <v>2958</v>
      </c>
      <c r="C1178" s="3" t="s">
        <v>2159</v>
      </c>
      <c r="D1178" s="7">
        <v>100</v>
      </c>
      <c r="E1178" s="157">
        <v>33.955729166666664</v>
      </c>
      <c r="F1178" s="154">
        <v>6519500</v>
      </c>
      <c r="G1178" s="3" t="s">
        <v>2959</v>
      </c>
      <c r="H1178" s="1" t="s">
        <v>2960</v>
      </c>
      <c r="I1178" s="1">
        <v>19.2</v>
      </c>
    </row>
    <row r="1179" spans="1:9" ht="15.75" thickTop="1" x14ac:dyDescent="0.25">
      <c r="A1179" s="2">
        <v>1177</v>
      </c>
      <c r="B1179" s="5" t="s">
        <v>4215</v>
      </c>
      <c r="C1179" s="3" t="s">
        <v>2159</v>
      </c>
      <c r="D1179" s="7">
        <v>48.999899999999997</v>
      </c>
      <c r="E1179" s="157">
        <v>48.999942164533635</v>
      </c>
      <c r="F1179" s="154">
        <v>593061</v>
      </c>
      <c r="G1179" s="3" t="s">
        <v>4216</v>
      </c>
      <c r="H1179" s="1" t="s">
        <v>4217</v>
      </c>
      <c r="I1179" s="1">
        <v>1.2103299999999999</v>
      </c>
    </row>
    <row r="1180" spans="1:9" ht="15.75" thickBot="1" x14ac:dyDescent="0.3">
      <c r="A1180" s="3">
        <v>1178</v>
      </c>
      <c r="B1180" s="5" t="s">
        <v>452</v>
      </c>
      <c r="C1180" s="3" t="s">
        <v>2159</v>
      </c>
      <c r="D1180" s="7">
        <v>49</v>
      </c>
      <c r="E1180" s="157">
        <v>48.753768844221106</v>
      </c>
      <c r="F1180" s="154">
        <v>1940400</v>
      </c>
      <c r="G1180" s="3" t="s">
        <v>4358</v>
      </c>
      <c r="H1180" s="1" t="s">
        <v>1764</v>
      </c>
      <c r="I1180" s="1">
        <v>3.98</v>
      </c>
    </row>
    <row r="1181" spans="1:9" ht="15.75" thickTop="1" x14ac:dyDescent="0.25">
      <c r="A1181" s="2">
        <v>1179</v>
      </c>
      <c r="B1181" s="5" t="s">
        <v>2964</v>
      </c>
      <c r="C1181" s="3" t="s">
        <v>2159</v>
      </c>
      <c r="D1181" s="7">
        <v>49</v>
      </c>
      <c r="E1181" s="157">
        <v>48.875</v>
      </c>
      <c r="F1181" s="154">
        <v>2346000</v>
      </c>
      <c r="G1181" s="3" t="s">
        <v>2965</v>
      </c>
      <c r="H1181" s="1" t="s">
        <v>2966</v>
      </c>
      <c r="I1181" s="1">
        <v>4.8</v>
      </c>
    </row>
    <row r="1182" spans="1:9" ht="15.75" thickBot="1" x14ac:dyDescent="0.3">
      <c r="A1182" s="3">
        <v>1180</v>
      </c>
      <c r="B1182" s="5" t="s">
        <v>2967</v>
      </c>
      <c r="C1182" s="3" t="s">
        <v>2159</v>
      </c>
      <c r="D1182" s="7">
        <v>49</v>
      </c>
      <c r="E1182" s="157">
        <v>48.999995168708686</v>
      </c>
      <c r="F1182" s="154">
        <v>4056886</v>
      </c>
      <c r="G1182" s="3" t="s">
        <v>2968</v>
      </c>
      <c r="H1182" s="1" t="s">
        <v>2969</v>
      </c>
      <c r="I1182" s="1">
        <v>8.2793600000000005</v>
      </c>
    </row>
    <row r="1183" spans="1:9" ht="15.75" thickTop="1" x14ac:dyDescent="0.25">
      <c r="A1183" s="2">
        <v>1181</v>
      </c>
      <c r="B1183" s="5" t="s">
        <v>3000</v>
      </c>
      <c r="C1183" s="3" t="s">
        <v>2159</v>
      </c>
      <c r="D1183" s="7">
        <v>49</v>
      </c>
      <c r="E1183" s="157">
        <v>49</v>
      </c>
      <c r="F1183" s="154">
        <v>2695000</v>
      </c>
      <c r="G1183" s="3" t="s">
        <v>3001</v>
      </c>
      <c r="H1183" s="1" t="s">
        <v>3002</v>
      </c>
      <c r="I1183" s="1">
        <v>5.5</v>
      </c>
    </row>
    <row r="1184" spans="1:9" ht="15.75" thickBot="1" x14ac:dyDescent="0.3">
      <c r="A1184" s="3">
        <v>1182</v>
      </c>
      <c r="B1184" s="5" t="s">
        <v>2973</v>
      </c>
      <c r="C1184" s="3" t="s">
        <v>2159</v>
      </c>
      <c r="D1184" s="7">
        <v>49</v>
      </c>
      <c r="E1184" s="157">
        <v>49</v>
      </c>
      <c r="F1184" s="154">
        <v>5978000</v>
      </c>
      <c r="G1184" s="3" t="s">
        <v>2974</v>
      </c>
      <c r="H1184" s="1" t="s">
        <v>2975</v>
      </c>
      <c r="I1184" s="1">
        <v>12.2</v>
      </c>
    </row>
    <row r="1185" spans="1:9" ht="15.75" thickTop="1" x14ac:dyDescent="0.25">
      <c r="A1185" s="2">
        <v>1183</v>
      </c>
      <c r="B1185" s="5" t="s">
        <v>2976</v>
      </c>
      <c r="C1185" s="3" t="s">
        <v>2159</v>
      </c>
      <c r="D1185" s="7">
        <v>49</v>
      </c>
      <c r="E1185" s="157">
        <v>49</v>
      </c>
      <c r="F1185" s="154">
        <v>735000</v>
      </c>
      <c r="G1185" s="3" t="s">
        <v>2977</v>
      </c>
      <c r="H1185" s="1" t="s">
        <v>2978</v>
      </c>
      <c r="I1185" s="1">
        <v>1.5</v>
      </c>
    </row>
    <row r="1186" spans="1:9" ht="15.75" thickBot="1" x14ac:dyDescent="0.3">
      <c r="A1186" s="3">
        <v>1184</v>
      </c>
      <c r="B1186" s="5" t="s">
        <v>2979</v>
      </c>
      <c r="C1186" s="3" t="s">
        <v>2159</v>
      </c>
      <c r="D1186" s="7">
        <v>49</v>
      </c>
      <c r="E1186" s="157">
        <v>49.000066792373339</v>
      </c>
      <c r="F1186" s="154">
        <v>2861109</v>
      </c>
      <c r="G1186" s="3" t="s">
        <v>2980</v>
      </c>
      <c r="H1186" s="1" t="s">
        <v>2981</v>
      </c>
      <c r="I1186" s="1">
        <v>5.8389899999999999</v>
      </c>
    </row>
    <row r="1187" spans="1:9" ht="15.75" thickTop="1" x14ac:dyDescent="0.25">
      <c r="A1187" s="2">
        <v>1185</v>
      </c>
      <c r="B1187" s="5" t="s">
        <v>3003</v>
      </c>
      <c r="C1187" s="3" t="s">
        <v>2159</v>
      </c>
      <c r="D1187" s="7">
        <v>49</v>
      </c>
      <c r="E1187" s="157">
        <v>48.999968313317908</v>
      </c>
      <c r="F1187" s="154">
        <v>927834</v>
      </c>
      <c r="G1187" s="3" t="s">
        <v>3004</v>
      </c>
      <c r="H1187" s="1" t="s">
        <v>3005</v>
      </c>
      <c r="I1187" s="1">
        <v>1.89354</v>
      </c>
    </row>
    <row r="1188" spans="1:9" ht="15.75" thickBot="1" x14ac:dyDescent="0.3">
      <c r="A1188" s="3">
        <v>1186</v>
      </c>
      <c r="B1188" s="5" t="s">
        <v>2982</v>
      </c>
      <c r="C1188" s="3" t="s">
        <v>2159</v>
      </c>
      <c r="D1188" s="7">
        <v>49</v>
      </c>
      <c r="E1188" s="157">
        <v>49.04544592518679</v>
      </c>
      <c r="F1188" s="154">
        <v>10577391</v>
      </c>
      <c r="G1188" s="3" t="s">
        <v>2983</v>
      </c>
      <c r="H1188" s="1" t="s">
        <v>2984</v>
      </c>
      <c r="I1188" s="1">
        <v>21.566509999999997</v>
      </c>
    </row>
    <row r="1189" spans="1:9" ht="15.75" thickTop="1" x14ac:dyDescent="0.25">
      <c r="A1189" s="2">
        <v>1187</v>
      </c>
      <c r="B1189" s="5" t="s">
        <v>4075</v>
      </c>
      <c r="C1189" s="3" t="s">
        <v>2159</v>
      </c>
      <c r="D1189" s="7">
        <v>49</v>
      </c>
      <c r="E1189" s="157">
        <v>48.999981374526108</v>
      </c>
      <c r="F1189" s="154">
        <v>8681655</v>
      </c>
      <c r="G1189" s="3" t="s">
        <v>4076</v>
      </c>
      <c r="H1189" s="1" t="s">
        <v>4077</v>
      </c>
      <c r="I1189" s="1">
        <v>17.717669999999998</v>
      </c>
    </row>
    <row r="1190" spans="1:9" ht="15.75" thickBot="1" x14ac:dyDescent="0.3">
      <c r="A1190" s="3">
        <v>1188</v>
      </c>
      <c r="B1190" s="5" t="s">
        <v>4273</v>
      </c>
      <c r="C1190" s="3" t="s">
        <v>2159</v>
      </c>
      <c r="D1190" s="7">
        <v>100</v>
      </c>
      <c r="E1190" s="157">
        <v>100</v>
      </c>
      <c r="F1190" s="154">
        <v>78800000</v>
      </c>
      <c r="G1190" s="3" t="s">
        <v>4274</v>
      </c>
      <c r="H1190" s="1" t="s">
        <v>4275</v>
      </c>
      <c r="I1190" s="1">
        <v>78.8</v>
      </c>
    </row>
    <row r="1191" spans="1:9" ht="15.75" thickTop="1" x14ac:dyDescent="0.25">
      <c r="A1191" s="2">
        <v>1189</v>
      </c>
      <c r="B1191" s="5" t="s">
        <v>2985</v>
      </c>
      <c r="C1191" s="3" t="s">
        <v>2159</v>
      </c>
      <c r="D1191" s="7">
        <v>49</v>
      </c>
      <c r="E1191" s="157">
        <v>49</v>
      </c>
      <c r="F1191" s="154">
        <v>44100000</v>
      </c>
      <c r="G1191" s="3" t="s">
        <v>2986</v>
      </c>
      <c r="H1191" s="1" t="s">
        <v>2987</v>
      </c>
      <c r="I1191" s="1">
        <v>90</v>
      </c>
    </row>
    <row r="1192" spans="1:9" ht="15.75" thickBot="1" x14ac:dyDescent="0.3">
      <c r="A1192" s="3">
        <v>1190</v>
      </c>
      <c r="B1192" s="5" t="s">
        <v>2961</v>
      </c>
      <c r="C1192" s="3" t="s">
        <v>2159</v>
      </c>
      <c r="D1192" s="7">
        <v>49</v>
      </c>
      <c r="E1192" s="157">
        <v>50.898741183610909</v>
      </c>
      <c r="F1192" s="154">
        <v>3430000</v>
      </c>
      <c r="G1192" s="3" t="s">
        <v>2962</v>
      </c>
      <c r="H1192" s="1" t="s">
        <v>2963</v>
      </c>
      <c r="I1192" s="1">
        <v>6.7388699999999995</v>
      </c>
    </row>
    <row r="1193" spans="1:9" ht="15.75" thickTop="1" x14ac:dyDescent="0.25">
      <c r="A1193" s="2">
        <v>1191</v>
      </c>
      <c r="B1193" s="5" t="s">
        <v>4057</v>
      </c>
      <c r="C1193" s="3" t="s">
        <v>2159</v>
      </c>
      <c r="D1193" s="7">
        <v>49</v>
      </c>
      <c r="E1193" s="157">
        <v>49</v>
      </c>
      <c r="F1193" s="154">
        <v>2463034</v>
      </c>
      <c r="G1193" s="3" t="s">
        <v>4058</v>
      </c>
      <c r="H1193" s="1" t="s">
        <v>4059</v>
      </c>
      <c r="I1193" s="1">
        <v>5.0266000000000002</v>
      </c>
    </row>
    <row r="1194" spans="1:9" ht="15.75" thickBot="1" x14ac:dyDescent="0.3">
      <c r="A1194" s="3">
        <v>1192</v>
      </c>
      <c r="B1194" s="5" t="s">
        <v>2991</v>
      </c>
      <c r="C1194" s="3" t="s">
        <v>2159</v>
      </c>
      <c r="D1194" s="7">
        <v>49</v>
      </c>
      <c r="E1194" s="157">
        <v>49.000001254294389</v>
      </c>
      <c r="F1194" s="154">
        <v>39065790</v>
      </c>
      <c r="G1194" s="3" t="s">
        <v>2992</v>
      </c>
      <c r="H1194" s="1" t="s">
        <v>2993</v>
      </c>
      <c r="I1194" s="1">
        <v>79.726100000000002</v>
      </c>
    </row>
    <row r="1195" spans="1:9" ht="15.75" thickTop="1" x14ac:dyDescent="0.25">
      <c r="A1195" s="2">
        <v>1193</v>
      </c>
      <c r="B1195" s="5" t="s">
        <v>2970</v>
      </c>
      <c r="C1195" s="3" t="s">
        <v>2159</v>
      </c>
      <c r="D1195" s="7">
        <v>49</v>
      </c>
      <c r="E1195" s="157">
        <v>49.000000000000007</v>
      </c>
      <c r="F1195" s="154">
        <v>4189500</v>
      </c>
      <c r="G1195" s="3" t="s">
        <v>2971</v>
      </c>
      <c r="H1195" s="1" t="s">
        <v>2972</v>
      </c>
      <c r="I1195" s="1">
        <v>8.5499999999999989</v>
      </c>
    </row>
    <row r="1196" spans="1:9" ht="15.75" thickBot="1" x14ac:dyDescent="0.3">
      <c r="A1196" s="3">
        <v>1194</v>
      </c>
      <c r="B1196" s="5" t="s">
        <v>2195</v>
      </c>
      <c r="C1196" s="3" t="s">
        <v>2159</v>
      </c>
      <c r="D1196" s="7">
        <v>49</v>
      </c>
      <c r="E1196" s="157">
        <v>13.03762</v>
      </c>
      <c r="F1196" s="154">
        <v>3911286</v>
      </c>
      <c r="G1196" s="3" t="s">
        <v>2196</v>
      </c>
      <c r="H1196" s="1" t="s">
        <v>2197</v>
      </c>
      <c r="I1196" s="1">
        <v>30</v>
      </c>
    </row>
    <row r="1197" spans="1:9" ht="15.75" thickTop="1" x14ac:dyDescent="0.25">
      <c r="A1197" s="2">
        <v>1195</v>
      </c>
      <c r="B1197" s="5" t="s">
        <v>2988</v>
      </c>
      <c r="C1197" s="3" t="s">
        <v>2159</v>
      </c>
      <c r="D1197" s="7">
        <v>49</v>
      </c>
      <c r="E1197" s="157">
        <v>46.384</v>
      </c>
      <c r="F1197" s="154">
        <v>1159600</v>
      </c>
      <c r="G1197" s="3" t="s">
        <v>2989</v>
      </c>
      <c r="H1197" s="1" t="s">
        <v>2990</v>
      </c>
      <c r="I1197" s="1">
        <v>2.5</v>
      </c>
    </row>
    <row r="1198" spans="1:9" ht="15.75" thickBot="1" x14ac:dyDescent="0.3">
      <c r="A1198" s="3">
        <v>1196</v>
      </c>
      <c r="B1198" s="5" t="s">
        <v>2994</v>
      </c>
      <c r="C1198" s="3" t="s">
        <v>2159</v>
      </c>
      <c r="D1198" s="7">
        <v>49</v>
      </c>
      <c r="E1198" s="157">
        <v>48.343689320388357</v>
      </c>
      <c r="F1198" s="154">
        <v>2489700</v>
      </c>
      <c r="G1198" s="3" t="s">
        <v>2995</v>
      </c>
      <c r="H1198" s="1" t="s">
        <v>2996</v>
      </c>
      <c r="I1198" s="1">
        <v>5.1499999999999995</v>
      </c>
    </row>
    <row r="1199" spans="1:9" ht="15.75" thickTop="1" x14ac:dyDescent="0.25">
      <c r="A1199" s="2">
        <v>1197</v>
      </c>
      <c r="B1199" s="5" t="s">
        <v>4871</v>
      </c>
      <c r="C1199" s="3" t="s">
        <v>2159</v>
      </c>
      <c r="D1199" s="7">
        <v>51</v>
      </c>
      <c r="E1199" s="157">
        <v>51.000041311970989</v>
      </c>
      <c r="F1199" s="154">
        <v>4197334</v>
      </c>
      <c r="G1199" s="3" t="s">
        <v>4872</v>
      </c>
      <c r="H1199" s="1" t="s">
        <v>4873</v>
      </c>
      <c r="I1199" s="1">
        <v>8.2300599999999999</v>
      </c>
    </row>
    <row r="1200" spans="1:9" ht="15.75" thickBot="1" x14ac:dyDescent="0.3">
      <c r="A1200" s="3">
        <v>1198</v>
      </c>
      <c r="B1200" s="5" t="s">
        <v>464</v>
      </c>
      <c r="C1200" s="3" t="s">
        <v>2159</v>
      </c>
      <c r="D1200" s="7">
        <v>49</v>
      </c>
      <c r="E1200" s="157">
        <v>46.598124727431326</v>
      </c>
      <c r="F1200" s="154">
        <v>2136990</v>
      </c>
      <c r="G1200" s="3" t="s">
        <v>1141</v>
      </c>
      <c r="H1200" s="1" t="s">
        <v>1775</v>
      </c>
      <c r="I1200" s="1">
        <v>4.5859999999999994</v>
      </c>
    </row>
    <row r="1201" spans="1:9" ht="15.75" thickTop="1" x14ac:dyDescent="0.25">
      <c r="A1201" s="2">
        <v>1199</v>
      </c>
      <c r="B1201" s="5" t="s">
        <v>3904</v>
      </c>
      <c r="C1201" s="3" t="s">
        <v>2159</v>
      </c>
      <c r="D1201" s="7">
        <v>5</v>
      </c>
      <c r="E1201" s="157">
        <v>0.71962500229410975</v>
      </c>
      <c r="F1201" s="154">
        <v>6391307</v>
      </c>
      <c r="G1201" s="3" t="s">
        <v>3905</v>
      </c>
      <c r="H1201" s="1" t="s">
        <v>3906</v>
      </c>
      <c r="I1201" s="1">
        <v>888.14409999999998</v>
      </c>
    </row>
    <row r="1202" spans="1:9" ht="15.75" thickBot="1" x14ac:dyDescent="0.3">
      <c r="A1202" s="3">
        <v>1200</v>
      </c>
      <c r="B1202" s="5" t="s">
        <v>4147</v>
      </c>
      <c r="C1202" s="3" t="s">
        <v>2159</v>
      </c>
      <c r="D1202" s="7">
        <v>49</v>
      </c>
      <c r="E1202" s="157">
        <v>49</v>
      </c>
      <c r="F1202" s="154">
        <v>588000</v>
      </c>
      <c r="G1202" s="3" t="s">
        <v>4148</v>
      </c>
      <c r="H1202" s="1" t="s">
        <v>4149</v>
      </c>
      <c r="I1202" s="1">
        <v>1.2</v>
      </c>
    </row>
    <row r="1203" spans="1:9" ht="15.75" thickTop="1" x14ac:dyDescent="0.25">
      <c r="A1203" s="2">
        <v>1201</v>
      </c>
      <c r="B1203" s="5" t="s">
        <v>3021</v>
      </c>
      <c r="C1203" s="3" t="s">
        <v>2159</v>
      </c>
      <c r="D1203" s="7">
        <v>49</v>
      </c>
      <c r="E1203" s="157">
        <v>48.999994556697438</v>
      </c>
      <c r="F1203" s="154">
        <v>27005661</v>
      </c>
      <c r="G1203" s="3" t="s">
        <v>3022</v>
      </c>
      <c r="H1203" s="1" t="s">
        <v>3023</v>
      </c>
      <c r="I1203" s="1">
        <v>55.113599999999998</v>
      </c>
    </row>
    <row r="1204" spans="1:9" ht="15.75" thickBot="1" x14ac:dyDescent="0.3">
      <c r="A1204" s="3">
        <v>1202</v>
      </c>
      <c r="B1204" s="5" t="s">
        <v>3024</v>
      </c>
      <c r="C1204" s="3" t="s">
        <v>2159</v>
      </c>
      <c r="D1204" s="7">
        <v>49</v>
      </c>
      <c r="E1204" s="157">
        <v>40.595888474881157</v>
      </c>
      <c r="F1204" s="154">
        <v>1579789</v>
      </c>
      <c r="G1204" s="3" t="s">
        <v>3025</v>
      </c>
      <c r="H1204" s="1" t="s">
        <v>3026</v>
      </c>
      <c r="I1204" s="1">
        <v>3.8914999999999997</v>
      </c>
    </row>
    <row r="1205" spans="1:9" ht="15.75" thickTop="1" x14ac:dyDescent="0.25">
      <c r="A1205" s="2">
        <v>1203</v>
      </c>
      <c r="B1205" s="5" t="s">
        <v>4063</v>
      </c>
      <c r="C1205" s="3" t="s">
        <v>2159</v>
      </c>
      <c r="D1205" s="7">
        <v>49</v>
      </c>
      <c r="E1205" s="157">
        <v>48.382815475866572</v>
      </c>
      <c r="F1205" s="154">
        <v>1778262</v>
      </c>
      <c r="G1205" s="3" t="s">
        <v>4064</v>
      </c>
      <c r="H1205" s="1" t="s">
        <v>4065</v>
      </c>
      <c r="I1205" s="1">
        <v>3.6753999999999998</v>
      </c>
    </row>
    <row r="1206" spans="1:9" ht="15.75" thickBot="1" x14ac:dyDescent="0.3">
      <c r="A1206" s="3">
        <v>1204</v>
      </c>
      <c r="B1206" s="5" t="s">
        <v>3027</v>
      </c>
      <c r="C1206" s="3" t="s">
        <v>2159</v>
      </c>
      <c r="D1206" s="7">
        <v>49</v>
      </c>
      <c r="E1206" s="157">
        <v>49.000000000000007</v>
      </c>
      <c r="F1206" s="154">
        <v>9114000</v>
      </c>
      <c r="G1206" s="3" t="s">
        <v>3028</v>
      </c>
      <c r="H1206" s="1" t="s">
        <v>3029</v>
      </c>
      <c r="I1206" s="1">
        <v>18.599999999999998</v>
      </c>
    </row>
    <row r="1207" spans="1:9" ht="15.75" thickTop="1" x14ac:dyDescent="0.25">
      <c r="A1207" s="2">
        <v>1205</v>
      </c>
      <c r="B1207" s="5" t="s">
        <v>4874</v>
      </c>
      <c r="C1207" s="3" t="s">
        <v>2159</v>
      </c>
      <c r="D1207" s="7">
        <v>49</v>
      </c>
      <c r="E1207" s="157">
        <v>43.562962889549297</v>
      </c>
      <c r="F1207" s="154">
        <v>3076839</v>
      </c>
      <c r="G1207" s="3" t="s">
        <v>4875</v>
      </c>
      <c r="H1207" s="1" t="s">
        <v>4876</v>
      </c>
      <c r="I1207" s="1">
        <v>7.06297</v>
      </c>
    </row>
    <row r="1208" spans="1:9" ht="15.75" thickBot="1" x14ac:dyDescent="0.3">
      <c r="A1208" s="3">
        <v>1206</v>
      </c>
      <c r="B1208" s="5" t="s">
        <v>2919</v>
      </c>
      <c r="C1208" s="3" t="s">
        <v>2159</v>
      </c>
      <c r="D1208" s="7">
        <v>49</v>
      </c>
      <c r="E1208" s="157">
        <v>49.346108131536198</v>
      </c>
      <c r="F1208" s="154">
        <v>7423214</v>
      </c>
      <c r="G1208" s="3" t="s">
        <v>2920</v>
      </c>
      <c r="H1208" s="1" t="s">
        <v>2921</v>
      </c>
      <c r="I1208" s="1">
        <v>15.043159999999999</v>
      </c>
    </row>
    <row r="1209" spans="1:9" ht="15.75" thickTop="1" x14ac:dyDescent="0.25">
      <c r="A1209" s="2">
        <v>1207</v>
      </c>
      <c r="B1209" s="5" t="s">
        <v>3036</v>
      </c>
      <c r="C1209" s="3" t="s">
        <v>2159</v>
      </c>
      <c r="D1209" s="7">
        <v>49</v>
      </c>
      <c r="E1209" s="157">
        <v>38.211554014601191</v>
      </c>
      <c r="F1209" s="154">
        <v>2107222</v>
      </c>
      <c r="G1209" s="3" t="s">
        <v>3037</v>
      </c>
      <c r="H1209" s="1" t="s">
        <v>3038</v>
      </c>
      <c r="I1209" s="1">
        <v>5.5146199999999999</v>
      </c>
    </row>
    <row r="1210" spans="1:9" ht="15.75" thickBot="1" x14ac:dyDescent="0.3">
      <c r="A1210" s="3">
        <v>1208</v>
      </c>
      <c r="B1210" s="5" t="s">
        <v>3009</v>
      </c>
      <c r="C1210" s="3" t="s">
        <v>2159</v>
      </c>
      <c r="D1210" s="7">
        <v>49</v>
      </c>
      <c r="E1210" s="157">
        <v>49</v>
      </c>
      <c r="F1210" s="154">
        <v>1715000</v>
      </c>
      <c r="G1210" s="3" t="s">
        <v>3010</v>
      </c>
      <c r="H1210" s="1" t="s">
        <v>3011</v>
      </c>
      <c r="I1210" s="1">
        <v>3.5</v>
      </c>
    </row>
    <row r="1211" spans="1:9" ht="15.75" thickTop="1" x14ac:dyDescent="0.25">
      <c r="A1211" s="2">
        <v>1209</v>
      </c>
      <c r="B1211" s="5" t="s">
        <v>4060</v>
      </c>
      <c r="C1211" s="3" t="s">
        <v>2159</v>
      </c>
      <c r="D1211" s="7">
        <v>49</v>
      </c>
      <c r="E1211" s="157">
        <v>48.999295732491028</v>
      </c>
      <c r="F1211" s="154">
        <v>69574835</v>
      </c>
      <c r="G1211" s="3" t="s">
        <v>4061</v>
      </c>
      <c r="H1211" s="1" t="s">
        <v>4062</v>
      </c>
      <c r="I1211" s="1">
        <v>141.9915</v>
      </c>
    </row>
    <row r="1212" spans="1:9" ht="15.75" thickBot="1" x14ac:dyDescent="0.3">
      <c r="A1212" s="3">
        <v>1210</v>
      </c>
      <c r="B1212" s="5" t="s">
        <v>3039</v>
      </c>
      <c r="C1212" s="3" t="s">
        <v>2159</v>
      </c>
      <c r="D1212" s="7">
        <v>49</v>
      </c>
      <c r="E1212" s="157">
        <v>48.953828461538464</v>
      </c>
      <c r="F1212" s="154">
        <v>63639977</v>
      </c>
      <c r="G1212" s="3" t="s">
        <v>3040</v>
      </c>
      <c r="H1212" s="1" t="s">
        <v>3041</v>
      </c>
      <c r="I1212" s="1">
        <v>130</v>
      </c>
    </row>
    <row r="1213" spans="1:9" ht="15.75" thickTop="1" x14ac:dyDescent="0.25">
      <c r="A1213" s="2">
        <v>1211</v>
      </c>
      <c r="B1213" s="5" t="s">
        <v>4877</v>
      </c>
      <c r="C1213" s="3" t="s">
        <v>2159</v>
      </c>
      <c r="D1213" s="7" t="s">
        <v>4664</v>
      </c>
      <c r="E1213" s="157" t="e">
        <v>#VALUE!</v>
      </c>
      <c r="F1213" s="154" t="s">
        <v>4664</v>
      </c>
      <c r="G1213" s="3" t="s">
        <v>4665</v>
      </c>
      <c r="H1213" s="1" t="s">
        <v>4664</v>
      </c>
      <c r="I1213" s="1" t="s">
        <v>4664</v>
      </c>
    </row>
    <row r="1214" spans="1:9" ht="15.75" thickBot="1" x14ac:dyDescent="0.3">
      <c r="A1214" s="3">
        <v>1212</v>
      </c>
      <c r="B1214" s="5" t="s">
        <v>3054</v>
      </c>
      <c r="C1214" s="3" t="s">
        <v>2159</v>
      </c>
      <c r="D1214" s="7">
        <v>49</v>
      </c>
      <c r="E1214" s="157">
        <v>48.961217324653816</v>
      </c>
      <c r="F1214" s="154">
        <v>53912959</v>
      </c>
      <c r="G1214" s="3" t="s">
        <v>3055</v>
      </c>
      <c r="H1214" s="1" t="s">
        <v>3056</v>
      </c>
      <c r="I1214" s="1">
        <v>110.11359999999999</v>
      </c>
    </row>
    <row r="1215" spans="1:9" ht="15.75" thickTop="1" x14ac:dyDescent="0.25">
      <c r="A1215" s="2">
        <v>1213</v>
      </c>
      <c r="B1215" s="5" t="s">
        <v>2042</v>
      </c>
      <c r="C1215" s="3" t="s">
        <v>2159</v>
      </c>
      <c r="D1215" s="7">
        <v>49</v>
      </c>
      <c r="E1215" s="157">
        <v>48.67</v>
      </c>
      <c r="F1215" s="154">
        <v>1946800</v>
      </c>
      <c r="G1215" s="3" t="s">
        <v>2133</v>
      </c>
      <c r="H1215" s="1" t="s">
        <v>2134</v>
      </c>
      <c r="I1215" s="1">
        <v>4</v>
      </c>
    </row>
    <row r="1216" spans="1:9" ht="15.75" thickBot="1" x14ac:dyDescent="0.3">
      <c r="A1216" s="3">
        <v>1214</v>
      </c>
      <c r="B1216" s="5" t="s">
        <v>4218</v>
      </c>
      <c r="C1216" s="3" t="s">
        <v>2159</v>
      </c>
      <c r="D1216" s="7">
        <v>49</v>
      </c>
      <c r="E1216" s="157">
        <v>33.896244669991106</v>
      </c>
      <c r="F1216" s="154">
        <v>7786425</v>
      </c>
      <c r="G1216" s="3" t="s">
        <v>4219</v>
      </c>
      <c r="H1216" s="1" t="s">
        <v>4220</v>
      </c>
      <c r="I1216" s="1">
        <v>22.971349999999997</v>
      </c>
    </row>
    <row r="1217" spans="1:9" ht="15.75" thickTop="1" x14ac:dyDescent="0.25">
      <c r="A1217" s="2">
        <v>1215</v>
      </c>
      <c r="B1217" s="5" t="s">
        <v>4209</v>
      </c>
      <c r="C1217" s="3" t="s">
        <v>2159</v>
      </c>
      <c r="D1217" s="7">
        <v>100</v>
      </c>
      <c r="E1217" s="157">
        <v>9.9460000000000015</v>
      </c>
      <c r="F1217" s="154">
        <v>994600</v>
      </c>
      <c r="G1217" s="3" t="s">
        <v>4210</v>
      </c>
      <c r="H1217" s="1" t="s">
        <v>4211</v>
      </c>
      <c r="I1217" s="1">
        <v>10</v>
      </c>
    </row>
    <row r="1218" spans="1:9" ht="15.75" thickBot="1" x14ac:dyDescent="0.3">
      <c r="A1218" s="3">
        <v>1216</v>
      </c>
      <c r="B1218" s="5" t="s">
        <v>3042</v>
      </c>
      <c r="C1218" s="3" t="s">
        <v>2159</v>
      </c>
      <c r="D1218" s="7">
        <v>49</v>
      </c>
      <c r="E1218" s="157">
        <v>49.00004075595097</v>
      </c>
      <c r="F1218" s="154">
        <v>2043875</v>
      </c>
      <c r="G1218" s="3" t="s">
        <v>3043</v>
      </c>
      <c r="H1218" s="1" t="s">
        <v>3044</v>
      </c>
      <c r="I1218" s="1">
        <v>4.17117</v>
      </c>
    </row>
    <row r="1219" spans="1:9" ht="15.75" thickTop="1" x14ac:dyDescent="0.25">
      <c r="A1219" s="2">
        <v>1217</v>
      </c>
      <c r="B1219" s="5" t="s">
        <v>4878</v>
      </c>
      <c r="C1219" s="3" t="s">
        <v>2159</v>
      </c>
      <c r="D1219" s="7" t="s">
        <v>4501</v>
      </c>
      <c r="E1219" s="157" t="e">
        <v>#VALUE!</v>
      </c>
      <c r="F1219" s="154" t="s">
        <v>4501</v>
      </c>
      <c r="G1219" s="3" t="s">
        <v>4879</v>
      </c>
      <c r="H1219" s="1" t="s">
        <v>4880</v>
      </c>
      <c r="I1219" s="1">
        <v>47.36533</v>
      </c>
    </row>
    <row r="1220" spans="1:9" ht="15.75" thickBot="1" x14ac:dyDescent="0.3">
      <c r="A1220" s="3">
        <v>1218</v>
      </c>
      <c r="B1220" s="5" t="s">
        <v>4881</v>
      </c>
      <c r="C1220" s="3" t="s">
        <v>2159</v>
      </c>
      <c r="D1220" s="7" t="s">
        <v>4501</v>
      </c>
      <c r="E1220" s="157" t="e">
        <v>#VALUE!</v>
      </c>
      <c r="F1220" s="154" t="s">
        <v>4501</v>
      </c>
      <c r="G1220" s="3" t="s">
        <v>4882</v>
      </c>
      <c r="H1220" s="1" t="s">
        <v>4883</v>
      </c>
      <c r="I1220" s="1">
        <v>3.1599999999999997</v>
      </c>
    </row>
    <row r="1221" spans="1:9" ht="15.75" thickTop="1" x14ac:dyDescent="0.25">
      <c r="A1221" s="2">
        <v>1219</v>
      </c>
      <c r="B1221" s="5" t="s">
        <v>3925</v>
      </c>
      <c r="C1221" s="3" t="s">
        <v>2159</v>
      </c>
      <c r="D1221" s="7">
        <v>49</v>
      </c>
      <c r="E1221" s="157">
        <v>13.039452209959645</v>
      </c>
      <c r="F1221" s="154">
        <v>25878475</v>
      </c>
      <c r="G1221" s="3" t="s">
        <v>3926</v>
      </c>
      <c r="H1221" s="1" t="s">
        <v>3927</v>
      </c>
      <c r="I1221" s="1">
        <v>198.46289999999999</v>
      </c>
    </row>
    <row r="1222" spans="1:9" ht="15.75" thickBot="1" x14ac:dyDescent="0.3">
      <c r="A1222" s="3">
        <v>1220</v>
      </c>
      <c r="B1222" s="5" t="s">
        <v>3048</v>
      </c>
      <c r="C1222" s="3" t="s">
        <v>2159</v>
      </c>
      <c r="D1222" s="7">
        <v>49</v>
      </c>
      <c r="E1222" s="157">
        <v>49</v>
      </c>
      <c r="F1222" s="154">
        <v>3010070</v>
      </c>
      <c r="G1222" s="3" t="s">
        <v>3049</v>
      </c>
      <c r="H1222" s="1" t="s">
        <v>3050</v>
      </c>
      <c r="I1222" s="1">
        <v>6.1429999999999998</v>
      </c>
    </row>
    <row r="1223" spans="1:9" ht="15.75" thickTop="1" x14ac:dyDescent="0.25">
      <c r="A1223" s="2">
        <v>1221</v>
      </c>
      <c r="B1223" s="5" t="s">
        <v>3970</v>
      </c>
      <c r="C1223" s="3" t="s">
        <v>2159</v>
      </c>
      <c r="D1223" s="7">
        <v>49</v>
      </c>
      <c r="E1223" s="157">
        <v>49.000046250071414</v>
      </c>
      <c r="F1223" s="154">
        <v>1801080</v>
      </c>
      <c r="G1223" s="3" t="s">
        <v>3971</v>
      </c>
      <c r="H1223" s="1" t="s">
        <v>3972</v>
      </c>
      <c r="I1223" s="1">
        <v>3.6756699999999998</v>
      </c>
    </row>
    <row r="1224" spans="1:9" ht="15.75" thickBot="1" x14ac:dyDescent="0.3">
      <c r="A1224" s="3">
        <v>1222</v>
      </c>
      <c r="B1224" s="5" t="s">
        <v>3012</v>
      </c>
      <c r="C1224" s="3" t="s">
        <v>2159</v>
      </c>
      <c r="D1224" s="7">
        <v>49</v>
      </c>
      <c r="E1224" s="157">
        <v>48.907817800655565</v>
      </c>
      <c r="F1224" s="154">
        <v>344763239</v>
      </c>
      <c r="G1224" s="3" t="s">
        <v>3013</v>
      </c>
      <c r="H1224" s="1" t="s">
        <v>3014</v>
      </c>
      <c r="I1224" s="1">
        <v>704.92459999999994</v>
      </c>
    </row>
    <row r="1225" spans="1:9" ht="15.75" thickTop="1" x14ac:dyDescent="0.25">
      <c r="A1225" s="2">
        <v>1223</v>
      </c>
      <c r="B1225" s="5" t="s">
        <v>3051</v>
      </c>
      <c r="C1225" s="3" t="s">
        <v>2159</v>
      </c>
      <c r="D1225" s="7">
        <v>24.51</v>
      </c>
      <c r="E1225" s="157">
        <v>20.493878027576727</v>
      </c>
      <c r="F1225" s="154">
        <v>202733639</v>
      </c>
      <c r="G1225" s="3" t="s">
        <v>3052</v>
      </c>
      <c r="H1225" s="1" t="s">
        <v>3053</v>
      </c>
      <c r="I1225" s="1">
        <v>989.24</v>
      </c>
    </row>
    <row r="1226" spans="1:9" ht="15.75" thickBot="1" x14ac:dyDescent="0.3">
      <c r="A1226" s="3">
        <v>1224</v>
      </c>
      <c r="B1226" s="5" t="s">
        <v>3057</v>
      </c>
      <c r="C1226" s="3" t="s">
        <v>2159</v>
      </c>
      <c r="D1226" s="7">
        <v>49</v>
      </c>
      <c r="E1226" s="157">
        <v>49.332042594385285</v>
      </c>
      <c r="F1226" s="154">
        <v>2548000</v>
      </c>
      <c r="G1226" s="3" t="s">
        <v>3058</v>
      </c>
      <c r="H1226" s="1" t="s">
        <v>3059</v>
      </c>
      <c r="I1226" s="1">
        <v>5.165</v>
      </c>
    </row>
    <row r="1227" spans="1:9" ht="15.75" thickTop="1" x14ac:dyDescent="0.25">
      <c r="A1227" s="2">
        <v>1225</v>
      </c>
      <c r="B1227" s="5" t="s">
        <v>3060</v>
      </c>
      <c r="C1227" s="3" t="s">
        <v>2159</v>
      </c>
      <c r="D1227" s="7">
        <v>49</v>
      </c>
      <c r="E1227" s="157">
        <v>47.266111111111108</v>
      </c>
      <c r="F1227" s="154">
        <v>2977765</v>
      </c>
      <c r="G1227" s="3" t="s">
        <v>3061</v>
      </c>
      <c r="H1227" s="1" t="s">
        <v>3062</v>
      </c>
      <c r="I1227" s="1">
        <v>6.3</v>
      </c>
    </row>
    <row r="1228" spans="1:9" ht="15.75" thickBot="1" x14ac:dyDescent="0.3">
      <c r="A1228" s="3">
        <v>1226</v>
      </c>
      <c r="B1228" s="5" t="s">
        <v>3063</v>
      </c>
      <c r="C1228" s="3" t="s">
        <v>2159</v>
      </c>
      <c r="D1228" s="7">
        <v>49</v>
      </c>
      <c r="E1228" s="157">
        <v>35.213088800750228</v>
      </c>
      <c r="F1228" s="154">
        <v>1685971</v>
      </c>
      <c r="G1228" s="3" t="s">
        <v>3064</v>
      </c>
      <c r="H1228" s="1" t="s">
        <v>3065</v>
      </c>
      <c r="I1228" s="1">
        <v>4.7879100000000001</v>
      </c>
    </row>
    <row r="1229" spans="1:9" ht="15.75" thickTop="1" x14ac:dyDescent="0.25">
      <c r="A1229" s="2">
        <v>1227</v>
      </c>
      <c r="B1229" s="5" t="s">
        <v>3066</v>
      </c>
      <c r="C1229" s="3" t="s">
        <v>2159</v>
      </c>
      <c r="D1229" s="7">
        <v>49</v>
      </c>
      <c r="E1229" s="157">
        <v>49</v>
      </c>
      <c r="F1229" s="154">
        <v>2940000</v>
      </c>
      <c r="G1229" s="3" t="s">
        <v>3067</v>
      </c>
      <c r="H1229" s="1" t="s">
        <v>3068</v>
      </c>
      <c r="I1229" s="1">
        <v>6</v>
      </c>
    </row>
    <row r="1230" spans="1:9" ht="15.75" thickBot="1" x14ac:dyDescent="0.3">
      <c r="A1230" s="3">
        <v>1228</v>
      </c>
      <c r="B1230" s="5" t="s">
        <v>4409</v>
      </c>
      <c r="C1230" s="3" t="s">
        <v>2159</v>
      </c>
      <c r="D1230" s="7">
        <v>49</v>
      </c>
      <c r="E1230" s="157">
        <v>49.000106267319531</v>
      </c>
      <c r="F1230" s="154">
        <v>1798299</v>
      </c>
      <c r="G1230" s="3" t="s">
        <v>4410</v>
      </c>
      <c r="H1230" s="1" t="s">
        <v>4411</v>
      </c>
      <c r="I1230" s="1">
        <v>3.6699899999999999</v>
      </c>
    </row>
    <row r="1231" spans="1:9" ht="15.75" thickTop="1" x14ac:dyDescent="0.25">
      <c r="A1231" s="2">
        <v>1229</v>
      </c>
      <c r="B1231" s="5" t="s">
        <v>3072</v>
      </c>
      <c r="C1231" s="3" t="s">
        <v>2159</v>
      </c>
      <c r="D1231" s="7">
        <v>0</v>
      </c>
      <c r="E1231" s="157" t="e">
        <v>#VALUE!</v>
      </c>
      <c r="F1231" s="154" t="s">
        <v>4501</v>
      </c>
      <c r="G1231" s="3" t="s">
        <v>3073</v>
      </c>
      <c r="H1231" s="1" t="s">
        <v>3074</v>
      </c>
      <c r="I1231" s="1">
        <v>6.5937599999999996</v>
      </c>
    </row>
    <row r="1232" spans="1:9" ht="15.75" thickBot="1" x14ac:dyDescent="0.3">
      <c r="A1232" s="3">
        <v>1230</v>
      </c>
      <c r="B1232" s="5" t="s">
        <v>3120</v>
      </c>
      <c r="C1232" s="3" t="s">
        <v>2159</v>
      </c>
      <c r="D1232" s="7">
        <v>49</v>
      </c>
      <c r="E1232" s="157">
        <v>48.996396396396399</v>
      </c>
      <c r="F1232" s="154">
        <v>5438600</v>
      </c>
      <c r="G1232" s="3" t="s">
        <v>3121</v>
      </c>
      <c r="H1232" s="1" t="s">
        <v>3122</v>
      </c>
      <c r="I1232" s="1">
        <v>11.1</v>
      </c>
    </row>
    <row r="1233" spans="1:9" ht="15.75" thickTop="1" x14ac:dyDescent="0.25">
      <c r="A1233" s="2">
        <v>1231</v>
      </c>
      <c r="B1233" s="5" t="s">
        <v>3090</v>
      </c>
      <c r="C1233" s="3" t="s">
        <v>2159</v>
      </c>
      <c r="D1233" s="7">
        <v>49</v>
      </c>
      <c r="E1233" s="157">
        <v>49</v>
      </c>
      <c r="F1233" s="154">
        <v>1389150</v>
      </c>
      <c r="G1233" s="3" t="s">
        <v>3091</v>
      </c>
      <c r="H1233" s="1" t="s">
        <v>3092</v>
      </c>
      <c r="I1233" s="1">
        <v>2.835</v>
      </c>
    </row>
    <row r="1234" spans="1:9" ht="15.75" thickBot="1" x14ac:dyDescent="0.3">
      <c r="A1234" s="3">
        <v>1232</v>
      </c>
      <c r="B1234" s="5" t="s">
        <v>4130</v>
      </c>
      <c r="C1234" s="3" t="s">
        <v>2159</v>
      </c>
      <c r="D1234" s="7">
        <v>100</v>
      </c>
      <c r="E1234" s="157">
        <v>100</v>
      </c>
      <c r="F1234" s="154">
        <v>3000000</v>
      </c>
      <c r="G1234" s="3" t="s">
        <v>4131</v>
      </c>
      <c r="H1234" s="1" t="s">
        <v>4132</v>
      </c>
      <c r="I1234" s="1">
        <v>3</v>
      </c>
    </row>
    <row r="1235" spans="1:9" ht="15.75" thickTop="1" x14ac:dyDescent="0.25">
      <c r="A1235" s="2">
        <v>1233</v>
      </c>
      <c r="B1235" s="5" t="s">
        <v>4884</v>
      </c>
      <c r="C1235" s="3" t="s">
        <v>2159</v>
      </c>
      <c r="D1235" s="7">
        <v>49</v>
      </c>
      <c r="E1235" s="157">
        <v>49</v>
      </c>
      <c r="F1235" s="154">
        <v>2940000</v>
      </c>
      <c r="G1235" s="3" t="s">
        <v>4885</v>
      </c>
      <c r="H1235" s="1" t="s">
        <v>4886</v>
      </c>
      <c r="I1235" s="1">
        <v>6</v>
      </c>
    </row>
    <row r="1236" spans="1:9" ht="15.75" thickBot="1" x14ac:dyDescent="0.3">
      <c r="A1236" s="3">
        <v>1234</v>
      </c>
      <c r="B1236" s="5" t="s">
        <v>4082</v>
      </c>
      <c r="C1236" s="3" t="s">
        <v>2159</v>
      </c>
      <c r="D1236" s="7">
        <v>35.454500000000003</v>
      </c>
      <c r="E1236" s="157">
        <v>30</v>
      </c>
      <c r="F1236" s="154">
        <v>195000000</v>
      </c>
      <c r="G1236" s="3" t="s">
        <v>4083</v>
      </c>
      <c r="H1236" s="1" t="s">
        <v>4084</v>
      </c>
      <c r="I1236" s="1">
        <v>650</v>
      </c>
    </row>
    <row r="1237" spans="1:9" ht="15.75" thickTop="1" x14ac:dyDescent="0.25">
      <c r="A1237" s="2">
        <v>1235</v>
      </c>
      <c r="B1237" s="5" t="s">
        <v>3093</v>
      </c>
      <c r="C1237" s="3" t="s">
        <v>2159</v>
      </c>
      <c r="D1237" s="7">
        <v>49</v>
      </c>
      <c r="E1237" s="157">
        <v>48.141408602460871</v>
      </c>
      <c r="F1237" s="154">
        <v>4003324</v>
      </c>
      <c r="G1237" s="3" t="s">
        <v>3094</v>
      </c>
      <c r="H1237" s="1" t="s">
        <v>3095</v>
      </c>
      <c r="I1237" s="1">
        <v>8.3157599999999992</v>
      </c>
    </row>
    <row r="1238" spans="1:9" ht="15.75" thickBot="1" x14ac:dyDescent="0.3">
      <c r="A1238" s="3">
        <v>1236</v>
      </c>
      <c r="B1238" s="5" t="s">
        <v>4072</v>
      </c>
      <c r="C1238" s="3" t="s">
        <v>2159</v>
      </c>
      <c r="D1238" s="7">
        <v>49</v>
      </c>
      <c r="E1238" s="157">
        <v>49.110449631834562</v>
      </c>
      <c r="F1238" s="154">
        <v>7836800</v>
      </c>
      <c r="G1238" s="3" t="s">
        <v>4073</v>
      </c>
      <c r="H1238" s="1" t="s">
        <v>4074</v>
      </c>
      <c r="I1238" s="1">
        <v>15.9575</v>
      </c>
    </row>
    <row r="1239" spans="1:9" ht="15.75" thickTop="1" x14ac:dyDescent="0.25">
      <c r="A1239" s="2">
        <v>1237</v>
      </c>
      <c r="B1239" s="5" t="s">
        <v>3096</v>
      </c>
      <c r="C1239" s="3" t="s">
        <v>2159</v>
      </c>
      <c r="D1239" s="7">
        <v>49</v>
      </c>
      <c r="E1239" s="157">
        <v>49.000002139839587</v>
      </c>
      <c r="F1239" s="154">
        <v>18319131</v>
      </c>
      <c r="G1239" s="3" t="s">
        <v>3097</v>
      </c>
      <c r="H1239" s="1" t="s">
        <v>3098</v>
      </c>
      <c r="I1239" s="1">
        <v>37.385979999999996</v>
      </c>
    </row>
    <row r="1240" spans="1:9" ht="15.75" thickBot="1" x14ac:dyDescent="0.3">
      <c r="A1240" s="3">
        <v>1238</v>
      </c>
      <c r="B1240" s="5" t="s">
        <v>3099</v>
      </c>
      <c r="C1240" s="3" t="s">
        <v>2159</v>
      </c>
      <c r="D1240" s="7">
        <v>49</v>
      </c>
      <c r="E1240" s="157">
        <v>47.795999999999999</v>
      </c>
      <c r="F1240" s="154">
        <v>2389800</v>
      </c>
      <c r="G1240" s="3" t="s">
        <v>3100</v>
      </c>
      <c r="H1240" s="1" t="s">
        <v>3101</v>
      </c>
      <c r="I1240" s="1">
        <v>5</v>
      </c>
    </row>
    <row r="1241" spans="1:9" ht="15.75" thickTop="1" x14ac:dyDescent="0.25">
      <c r="A1241" s="2">
        <v>1239</v>
      </c>
      <c r="B1241" s="5" t="s">
        <v>3102</v>
      </c>
      <c r="C1241" s="3" t="s">
        <v>2159</v>
      </c>
      <c r="D1241" s="7">
        <v>49</v>
      </c>
      <c r="E1241" s="157">
        <v>48.817275747508312</v>
      </c>
      <c r="F1241" s="154">
        <v>881640</v>
      </c>
      <c r="G1241" s="3" t="s">
        <v>3103</v>
      </c>
      <c r="H1241" s="1" t="s">
        <v>3104</v>
      </c>
      <c r="I1241" s="1">
        <v>1.8059999999999998</v>
      </c>
    </row>
    <row r="1242" spans="1:9" ht="15.75" thickBot="1" x14ac:dyDescent="0.3">
      <c r="A1242" s="3">
        <v>1240</v>
      </c>
      <c r="B1242" s="5" t="s">
        <v>3111</v>
      </c>
      <c r="C1242" s="3" t="s">
        <v>2159</v>
      </c>
      <c r="D1242" s="7">
        <v>49</v>
      </c>
      <c r="E1242" s="157">
        <v>47.323677402927643</v>
      </c>
      <c r="F1242" s="154">
        <v>8493753</v>
      </c>
      <c r="G1242" s="3" t="s">
        <v>3112</v>
      </c>
      <c r="H1242" s="1" t="s">
        <v>3113</v>
      </c>
      <c r="I1242" s="1">
        <v>17.94821</v>
      </c>
    </row>
    <row r="1243" spans="1:9" ht="15.75" thickTop="1" x14ac:dyDescent="0.25">
      <c r="A1243" s="2">
        <v>1241</v>
      </c>
      <c r="B1243" s="5" t="s">
        <v>3114</v>
      </c>
      <c r="C1243" s="3" t="s">
        <v>2159</v>
      </c>
      <c r="D1243" s="7">
        <v>49</v>
      </c>
      <c r="E1243" s="157">
        <v>48.774377944855743</v>
      </c>
      <c r="F1243" s="154">
        <v>24384243</v>
      </c>
      <c r="G1243" s="3" t="s">
        <v>3115</v>
      </c>
      <c r="H1243" s="1" t="s">
        <v>3116</v>
      </c>
      <c r="I1243" s="1">
        <v>49.993960000000001</v>
      </c>
    </row>
    <row r="1244" spans="1:9" ht="15.75" thickBot="1" x14ac:dyDescent="0.3">
      <c r="A1244" s="3">
        <v>1242</v>
      </c>
      <c r="B1244" s="5" t="s">
        <v>3117</v>
      </c>
      <c r="C1244" s="3" t="s">
        <v>2159</v>
      </c>
      <c r="D1244" s="7">
        <v>49</v>
      </c>
      <c r="E1244" s="157">
        <v>48.936619718309856</v>
      </c>
      <c r="F1244" s="154">
        <v>2779600</v>
      </c>
      <c r="G1244" s="3" t="s">
        <v>3118</v>
      </c>
      <c r="H1244" s="1" t="s">
        <v>3119</v>
      </c>
      <c r="I1244" s="1">
        <v>5.68</v>
      </c>
    </row>
    <row r="1245" spans="1:9" ht="15.75" thickTop="1" x14ac:dyDescent="0.25">
      <c r="A1245" s="2">
        <v>1243</v>
      </c>
      <c r="B1245" s="5" t="s">
        <v>3045</v>
      </c>
      <c r="C1245" s="3" t="s">
        <v>2159</v>
      </c>
      <c r="D1245" s="7">
        <v>49</v>
      </c>
      <c r="E1245" s="157">
        <v>49.000077467452279</v>
      </c>
      <c r="F1245" s="154">
        <v>1075292</v>
      </c>
      <c r="G1245" s="3" t="s">
        <v>3046</v>
      </c>
      <c r="H1245" s="1" t="s">
        <v>3047</v>
      </c>
      <c r="I1245" s="1">
        <v>2.1944699999999999</v>
      </c>
    </row>
    <row r="1246" spans="1:9" ht="15.75" thickBot="1" x14ac:dyDescent="0.3">
      <c r="A1246" s="3">
        <v>1244</v>
      </c>
      <c r="B1246" s="5" t="s">
        <v>2814</v>
      </c>
      <c r="C1246" s="3" t="s">
        <v>2159</v>
      </c>
      <c r="D1246" s="7">
        <v>49</v>
      </c>
      <c r="E1246" s="157">
        <v>48.850159999999995</v>
      </c>
      <c r="F1246" s="154">
        <v>244250800</v>
      </c>
      <c r="G1246" s="3" t="s">
        <v>2815</v>
      </c>
      <c r="H1246" s="1" t="s">
        <v>2816</v>
      </c>
      <c r="I1246" s="1">
        <v>500</v>
      </c>
    </row>
    <row r="1247" spans="1:9" ht="15.75" thickTop="1" x14ac:dyDescent="0.25">
      <c r="A1247" s="2">
        <v>1245</v>
      </c>
      <c r="B1247" s="5" t="s">
        <v>4887</v>
      </c>
      <c r="C1247" s="3" t="s">
        <v>2159</v>
      </c>
      <c r="D1247" s="7">
        <v>49</v>
      </c>
      <c r="E1247" s="157">
        <v>48.999995628319745</v>
      </c>
      <c r="F1247" s="154">
        <v>16812756</v>
      </c>
      <c r="G1247" s="3" t="s">
        <v>4888</v>
      </c>
      <c r="H1247" s="1" t="s">
        <v>4889</v>
      </c>
      <c r="I1247" s="1">
        <v>34.311749999999996</v>
      </c>
    </row>
    <row r="1248" spans="1:9" ht="15.75" thickBot="1" x14ac:dyDescent="0.3">
      <c r="A1248" s="3">
        <v>1246</v>
      </c>
      <c r="B1248" s="5" t="s">
        <v>3123</v>
      </c>
      <c r="C1248" s="3" t="s">
        <v>2159</v>
      </c>
      <c r="D1248" s="7">
        <v>49</v>
      </c>
      <c r="E1248" s="157">
        <v>49</v>
      </c>
      <c r="F1248" s="154">
        <v>19845000</v>
      </c>
      <c r="G1248" s="3" t="s">
        <v>3124</v>
      </c>
      <c r="H1248" s="1" t="s">
        <v>3125</v>
      </c>
      <c r="I1248" s="1">
        <v>40.5</v>
      </c>
    </row>
    <row r="1249" spans="1:9" ht="15.75" thickTop="1" x14ac:dyDescent="0.25">
      <c r="A1249" s="2">
        <v>1247</v>
      </c>
      <c r="B1249" s="5" t="s">
        <v>4317</v>
      </c>
      <c r="C1249" s="3" t="s">
        <v>2159</v>
      </c>
      <c r="D1249" s="7">
        <v>49</v>
      </c>
      <c r="E1249" s="157">
        <v>48.770758241758244</v>
      </c>
      <c r="F1249" s="154">
        <v>8876278</v>
      </c>
      <c r="G1249" s="3" t="s">
        <v>4318</v>
      </c>
      <c r="H1249" s="1" t="s">
        <v>4319</v>
      </c>
      <c r="I1249" s="1">
        <v>18.2</v>
      </c>
    </row>
    <row r="1250" spans="1:9" ht="15.75" thickBot="1" x14ac:dyDescent="0.3">
      <c r="A1250" s="3">
        <v>1248</v>
      </c>
      <c r="B1250" s="5" t="s">
        <v>3742</v>
      </c>
      <c r="C1250" s="3" t="s">
        <v>2159</v>
      </c>
      <c r="D1250" s="7">
        <v>49</v>
      </c>
      <c r="E1250" s="157">
        <v>49</v>
      </c>
      <c r="F1250" s="154">
        <v>2450000</v>
      </c>
      <c r="G1250" s="3" t="s">
        <v>4612</v>
      </c>
      <c r="H1250" s="1" t="s">
        <v>3743</v>
      </c>
      <c r="I1250" s="1">
        <v>5</v>
      </c>
    </row>
    <row r="1251" spans="1:9" ht="15.75" thickTop="1" x14ac:dyDescent="0.25">
      <c r="A1251" s="2">
        <v>1249</v>
      </c>
      <c r="B1251" s="5" t="s">
        <v>3126</v>
      </c>
      <c r="C1251" s="3" t="s">
        <v>2159</v>
      </c>
      <c r="D1251" s="7">
        <v>49</v>
      </c>
      <c r="E1251" s="157">
        <v>48.98896631823461</v>
      </c>
      <c r="F1251" s="154">
        <v>16871800</v>
      </c>
      <c r="G1251" s="3" t="s">
        <v>3127</v>
      </c>
      <c r="H1251" s="1" t="s">
        <v>3128</v>
      </c>
      <c r="I1251" s="1">
        <v>34.44</v>
      </c>
    </row>
    <row r="1252" spans="1:9" ht="15.75" thickBot="1" x14ac:dyDescent="0.3">
      <c r="A1252" s="3">
        <v>1250</v>
      </c>
      <c r="B1252" s="5" t="s">
        <v>4010</v>
      </c>
      <c r="C1252" s="3" t="s">
        <v>2159</v>
      </c>
      <c r="D1252" s="7">
        <v>49</v>
      </c>
      <c r="E1252" s="157">
        <v>46.285697574100347</v>
      </c>
      <c r="F1252" s="154">
        <v>4748010</v>
      </c>
      <c r="G1252" s="3" t="s">
        <v>4011</v>
      </c>
      <c r="H1252" s="1" t="s">
        <v>4012</v>
      </c>
      <c r="I1252" s="1">
        <v>10.258049999999999</v>
      </c>
    </row>
    <row r="1253" spans="1:9" ht="15.75" thickTop="1" x14ac:dyDescent="0.25">
      <c r="A1253" s="2">
        <v>1251</v>
      </c>
      <c r="B1253" s="5" t="s">
        <v>3129</v>
      </c>
      <c r="C1253" s="3" t="s">
        <v>2159</v>
      </c>
      <c r="D1253" s="7">
        <v>49</v>
      </c>
      <c r="E1253" s="157">
        <v>49</v>
      </c>
      <c r="F1253" s="154">
        <v>1579564</v>
      </c>
      <c r="G1253" s="3" t="s">
        <v>3130</v>
      </c>
      <c r="H1253" s="1" t="s">
        <v>3131</v>
      </c>
      <c r="I1253" s="1">
        <v>3.2235999999999998</v>
      </c>
    </row>
    <row r="1254" spans="1:9" ht="15.75" thickBot="1" x14ac:dyDescent="0.3">
      <c r="A1254" s="3">
        <v>1252</v>
      </c>
      <c r="B1254" s="5" t="s">
        <v>3132</v>
      </c>
      <c r="C1254" s="3" t="s">
        <v>2159</v>
      </c>
      <c r="D1254" s="7">
        <v>49</v>
      </c>
      <c r="E1254" s="157">
        <v>48.998003912331839</v>
      </c>
      <c r="F1254" s="154">
        <v>2454702</v>
      </c>
      <c r="G1254" s="3" t="s">
        <v>3133</v>
      </c>
      <c r="H1254" s="1" t="s">
        <v>3134</v>
      </c>
      <c r="I1254" s="1">
        <v>5.0097999999999994</v>
      </c>
    </row>
    <row r="1255" spans="1:9" ht="15.75" thickTop="1" x14ac:dyDescent="0.25">
      <c r="A1255" s="2">
        <v>1253</v>
      </c>
      <c r="B1255" s="5" t="s">
        <v>3135</v>
      </c>
      <c r="C1255" s="3" t="s">
        <v>2159</v>
      </c>
      <c r="D1255" s="7">
        <v>49</v>
      </c>
      <c r="E1255" s="157">
        <v>48.796740740740752</v>
      </c>
      <c r="F1255" s="154">
        <v>1317512</v>
      </c>
      <c r="G1255" s="3" t="s">
        <v>3136</v>
      </c>
      <c r="H1255" s="1" t="s">
        <v>3137</v>
      </c>
      <c r="I1255" s="1">
        <v>2.6999999999999997</v>
      </c>
    </row>
    <row r="1256" spans="1:9" ht="15.75" thickBot="1" x14ac:dyDescent="0.3">
      <c r="A1256" s="3">
        <v>1254</v>
      </c>
      <c r="B1256" s="5" t="s">
        <v>3138</v>
      </c>
      <c r="C1256" s="3" t="s">
        <v>2159</v>
      </c>
      <c r="D1256" s="7">
        <v>49</v>
      </c>
      <c r="E1256" s="157">
        <v>49</v>
      </c>
      <c r="F1256" s="154">
        <v>7389200</v>
      </c>
      <c r="G1256" s="3" t="s">
        <v>3139</v>
      </c>
      <c r="H1256" s="1" t="s">
        <v>3140</v>
      </c>
      <c r="I1256" s="1">
        <v>15.08</v>
      </c>
    </row>
    <row r="1257" spans="1:9" ht="15.75" thickTop="1" x14ac:dyDescent="0.25">
      <c r="A1257" s="2">
        <v>1255</v>
      </c>
      <c r="B1257" s="5" t="s">
        <v>3141</v>
      </c>
      <c r="C1257" s="3" t="s">
        <v>2159</v>
      </c>
      <c r="D1257" s="7">
        <v>49</v>
      </c>
      <c r="E1257" s="157">
        <v>48.859023483549116</v>
      </c>
      <c r="F1257" s="154">
        <v>25526646</v>
      </c>
      <c r="G1257" s="3" t="s">
        <v>3142</v>
      </c>
      <c r="H1257" s="1" t="s">
        <v>3143</v>
      </c>
      <c r="I1257" s="1">
        <v>52.245509999999996</v>
      </c>
    </row>
    <row r="1258" spans="1:9" ht="15.75" thickBot="1" x14ac:dyDescent="0.3">
      <c r="A1258" s="3">
        <v>1256</v>
      </c>
      <c r="B1258" s="5" t="s">
        <v>3144</v>
      </c>
      <c r="C1258" s="3" t="s">
        <v>2159</v>
      </c>
      <c r="D1258" s="7">
        <v>49</v>
      </c>
      <c r="E1258" s="157">
        <v>48.942053601156481</v>
      </c>
      <c r="F1258" s="154">
        <v>4645012</v>
      </c>
      <c r="G1258" s="3" t="s">
        <v>3145</v>
      </c>
      <c r="H1258" s="1" t="s">
        <v>3146</v>
      </c>
      <c r="I1258" s="1">
        <v>9.4908400000000004</v>
      </c>
    </row>
    <row r="1259" spans="1:9" ht="15.75" thickTop="1" x14ac:dyDescent="0.25">
      <c r="A1259" s="2">
        <v>1257</v>
      </c>
      <c r="B1259" s="5" t="s">
        <v>3147</v>
      </c>
      <c r="C1259" s="3" t="s">
        <v>2159</v>
      </c>
      <c r="D1259" s="7">
        <v>49</v>
      </c>
      <c r="E1259" s="157">
        <v>50.330201941725697</v>
      </c>
      <c r="F1259" s="154">
        <v>9827440</v>
      </c>
      <c r="G1259" s="3" t="s">
        <v>3148</v>
      </c>
      <c r="H1259" s="1" t="s">
        <v>3149</v>
      </c>
      <c r="I1259" s="1">
        <v>19.525929999999999</v>
      </c>
    </row>
    <row r="1260" spans="1:9" ht="15.75" thickBot="1" x14ac:dyDescent="0.3">
      <c r="A1260" s="3">
        <v>1258</v>
      </c>
      <c r="B1260" s="5" t="s">
        <v>4066</v>
      </c>
      <c r="C1260" s="3" t="s">
        <v>2159</v>
      </c>
      <c r="D1260" s="7">
        <v>49</v>
      </c>
      <c r="E1260" s="157">
        <v>48.566820276497694</v>
      </c>
      <c r="F1260" s="154">
        <v>1053900</v>
      </c>
      <c r="G1260" s="3" t="s">
        <v>4067</v>
      </c>
      <c r="H1260" s="1" t="s">
        <v>4068</v>
      </c>
      <c r="I1260" s="1">
        <v>2.17</v>
      </c>
    </row>
    <row r="1261" spans="1:9" ht="15.75" thickTop="1" x14ac:dyDescent="0.25">
      <c r="A1261" s="2">
        <v>1259</v>
      </c>
      <c r="B1261" s="5" t="s">
        <v>3153</v>
      </c>
      <c r="C1261" s="3" t="s">
        <v>2159</v>
      </c>
      <c r="D1261" s="7">
        <v>49</v>
      </c>
      <c r="E1261" s="157">
        <v>49.000005803763159</v>
      </c>
      <c r="F1261" s="154">
        <v>8442799</v>
      </c>
      <c r="G1261" s="3" t="s">
        <v>3154</v>
      </c>
      <c r="H1261" s="1" t="s">
        <v>3155</v>
      </c>
      <c r="I1261" s="1">
        <v>17.2302</v>
      </c>
    </row>
    <row r="1262" spans="1:9" ht="15.75" thickBot="1" x14ac:dyDescent="0.3">
      <c r="A1262" s="3">
        <v>1260</v>
      </c>
      <c r="B1262" s="5" t="s">
        <v>3156</v>
      </c>
      <c r="C1262" s="3" t="s">
        <v>2159</v>
      </c>
      <c r="D1262" s="7">
        <v>49</v>
      </c>
      <c r="E1262" s="157">
        <v>48.999992870176342</v>
      </c>
      <c r="F1262" s="154">
        <v>8934301</v>
      </c>
      <c r="G1262" s="3" t="s">
        <v>3157</v>
      </c>
      <c r="H1262" s="1" t="s">
        <v>3158</v>
      </c>
      <c r="I1262" s="1">
        <v>18.233269999999997</v>
      </c>
    </row>
    <row r="1263" spans="1:9" ht="15.75" thickTop="1" x14ac:dyDescent="0.25">
      <c r="A1263" s="2">
        <v>1261</v>
      </c>
      <c r="B1263" s="5" t="s">
        <v>3159</v>
      </c>
      <c r="C1263" s="3" t="s">
        <v>2159</v>
      </c>
      <c r="D1263" s="7">
        <v>49</v>
      </c>
      <c r="E1263" s="157">
        <v>48.996478873239433</v>
      </c>
      <c r="F1263" s="154">
        <v>27830000</v>
      </c>
      <c r="G1263" s="3" t="s">
        <v>3160</v>
      </c>
      <c r="H1263" s="1" t="s">
        <v>3161</v>
      </c>
      <c r="I1263" s="1">
        <v>56.8</v>
      </c>
    </row>
    <row r="1264" spans="1:9" ht="15.75" thickBot="1" x14ac:dyDescent="0.3">
      <c r="A1264" s="3">
        <v>1262</v>
      </c>
      <c r="B1264" s="5" t="s">
        <v>3162</v>
      </c>
      <c r="C1264" s="3" t="s">
        <v>2159</v>
      </c>
      <c r="D1264" s="7">
        <v>49</v>
      </c>
      <c r="E1264" s="157">
        <v>48.172727272727272</v>
      </c>
      <c r="F1264" s="154">
        <v>3179400</v>
      </c>
      <c r="G1264" s="3" t="s">
        <v>3163</v>
      </c>
      <c r="H1264" s="1" t="s">
        <v>3164</v>
      </c>
      <c r="I1264" s="1">
        <v>6.6</v>
      </c>
    </row>
    <row r="1265" spans="1:9" ht="15.75" thickTop="1" x14ac:dyDescent="0.25">
      <c r="A1265" s="2">
        <v>1263</v>
      </c>
      <c r="B1265" s="5" t="s">
        <v>3168</v>
      </c>
      <c r="C1265" s="3" t="s">
        <v>2159</v>
      </c>
      <c r="D1265" s="7">
        <v>49</v>
      </c>
      <c r="E1265" s="157">
        <v>48.695622226277912</v>
      </c>
      <c r="F1265" s="154">
        <v>19370914</v>
      </c>
      <c r="G1265" s="3" t="s">
        <v>3169</v>
      </c>
      <c r="H1265" s="1" t="s">
        <v>3170</v>
      </c>
      <c r="I1265" s="1">
        <v>39.779579999999996</v>
      </c>
    </row>
    <row r="1266" spans="1:9" ht="15.75" thickBot="1" x14ac:dyDescent="0.3">
      <c r="A1266" s="3">
        <v>1264</v>
      </c>
      <c r="B1266" s="5" t="s">
        <v>3171</v>
      </c>
      <c r="C1266" s="3" t="s">
        <v>2159</v>
      </c>
      <c r="D1266" s="7">
        <v>49</v>
      </c>
      <c r="E1266" s="157">
        <v>45.429375</v>
      </c>
      <c r="F1266" s="154">
        <v>7268700</v>
      </c>
      <c r="G1266" s="3" t="s">
        <v>3172</v>
      </c>
      <c r="H1266" s="1" t="s">
        <v>3173</v>
      </c>
      <c r="I1266" s="1">
        <v>16</v>
      </c>
    </row>
    <row r="1267" spans="1:9" ht="15.75" thickTop="1" x14ac:dyDescent="0.25">
      <c r="A1267" s="2">
        <v>1265</v>
      </c>
      <c r="B1267" s="5" t="s">
        <v>4088</v>
      </c>
      <c r="C1267" s="3" t="s">
        <v>2159</v>
      </c>
      <c r="D1267" s="7">
        <v>49</v>
      </c>
      <c r="E1267" s="157">
        <v>49</v>
      </c>
      <c r="F1267" s="154">
        <v>9065000</v>
      </c>
      <c r="G1267" s="3" t="s">
        <v>4089</v>
      </c>
      <c r="H1267" s="1" t="s">
        <v>4090</v>
      </c>
      <c r="I1267" s="1">
        <v>18.5</v>
      </c>
    </row>
    <row r="1268" spans="1:9" ht="15.75" thickBot="1" x14ac:dyDescent="0.3">
      <c r="A1268" s="3">
        <v>1266</v>
      </c>
      <c r="B1268" s="5" t="s">
        <v>3174</v>
      </c>
      <c r="C1268" s="3" t="s">
        <v>2159</v>
      </c>
      <c r="D1268" s="7">
        <v>49</v>
      </c>
      <c r="E1268" s="157">
        <v>49</v>
      </c>
      <c r="F1268" s="154">
        <v>731080</v>
      </c>
      <c r="G1268" s="3" t="s">
        <v>3175</v>
      </c>
      <c r="H1268" s="1" t="s">
        <v>3176</v>
      </c>
      <c r="I1268" s="1">
        <v>1.492</v>
      </c>
    </row>
    <row r="1269" spans="1:9" ht="15.75" thickTop="1" x14ac:dyDescent="0.25">
      <c r="A1269" s="2">
        <v>1267</v>
      </c>
      <c r="B1269" s="5" t="s">
        <v>3180</v>
      </c>
      <c r="C1269" s="3" t="s">
        <v>2159</v>
      </c>
      <c r="D1269" s="7">
        <v>49</v>
      </c>
      <c r="E1269" s="157">
        <v>48.994999999999997</v>
      </c>
      <c r="F1269" s="154">
        <v>2939700</v>
      </c>
      <c r="G1269" s="3" t="s">
        <v>3181</v>
      </c>
      <c r="H1269" s="1" t="s">
        <v>3182</v>
      </c>
      <c r="I1269" s="1">
        <v>6</v>
      </c>
    </row>
    <row r="1270" spans="1:9" ht="15.75" thickBot="1" x14ac:dyDescent="0.3">
      <c r="A1270" s="3">
        <v>1268</v>
      </c>
      <c r="B1270" s="5" t="s">
        <v>3177</v>
      </c>
      <c r="C1270" s="3" t="s">
        <v>2159</v>
      </c>
      <c r="D1270" s="7">
        <v>14.99</v>
      </c>
      <c r="E1270" s="157">
        <v>2.0999999999999998E-4</v>
      </c>
      <c r="F1270" s="154">
        <v>21</v>
      </c>
      <c r="G1270" s="3" t="s">
        <v>3178</v>
      </c>
      <c r="H1270" s="1" t="s">
        <v>3179</v>
      </c>
      <c r="I1270" s="1">
        <v>10</v>
      </c>
    </row>
    <row r="1271" spans="1:9" ht="15.75" thickTop="1" x14ac:dyDescent="0.25">
      <c r="A1271" s="2">
        <v>1269</v>
      </c>
      <c r="B1271" s="5" t="s">
        <v>3186</v>
      </c>
      <c r="C1271" s="3" t="s">
        <v>2159</v>
      </c>
      <c r="D1271" s="7">
        <v>49</v>
      </c>
      <c r="E1271" s="157">
        <v>49</v>
      </c>
      <c r="F1271" s="154">
        <v>4165000</v>
      </c>
      <c r="G1271" s="3" t="s">
        <v>3187</v>
      </c>
      <c r="H1271" s="1" t="s">
        <v>3188</v>
      </c>
      <c r="I1271" s="1">
        <v>8.5</v>
      </c>
    </row>
    <row r="1272" spans="1:9" ht="15.75" thickBot="1" x14ac:dyDescent="0.3">
      <c r="A1272" s="3">
        <v>1270</v>
      </c>
      <c r="B1272" s="5" t="s">
        <v>4890</v>
      </c>
      <c r="C1272" s="3" t="s">
        <v>2159</v>
      </c>
      <c r="D1272" s="7">
        <v>100</v>
      </c>
      <c r="E1272" s="157">
        <v>100.00000000000003</v>
      </c>
      <c r="F1272" s="154">
        <v>5318800</v>
      </c>
      <c r="G1272" s="3" t="s">
        <v>4891</v>
      </c>
      <c r="H1272" s="1" t="s">
        <v>4892</v>
      </c>
      <c r="I1272" s="1">
        <v>5.3187999999999995</v>
      </c>
    </row>
    <row r="1273" spans="1:9" ht="15.75" thickTop="1" x14ac:dyDescent="0.25">
      <c r="A1273" s="2">
        <v>1271</v>
      </c>
      <c r="B1273" s="5" t="s">
        <v>3189</v>
      </c>
      <c r="C1273" s="3" t="s">
        <v>2159</v>
      </c>
      <c r="D1273" s="7">
        <v>49</v>
      </c>
      <c r="E1273" s="157">
        <v>34.239999999999995</v>
      </c>
      <c r="F1273" s="154">
        <v>684800</v>
      </c>
      <c r="G1273" s="3" t="s">
        <v>3190</v>
      </c>
      <c r="H1273" s="1" t="s">
        <v>3191</v>
      </c>
      <c r="I1273" s="1">
        <v>2</v>
      </c>
    </row>
    <row r="1274" spans="1:9" ht="15.75" thickBot="1" x14ac:dyDescent="0.3">
      <c r="A1274" s="3">
        <v>1272</v>
      </c>
      <c r="B1274" s="5" t="s">
        <v>4893</v>
      </c>
      <c r="C1274" s="3" t="s">
        <v>2159</v>
      </c>
      <c r="D1274" s="7">
        <v>100</v>
      </c>
      <c r="E1274" s="157">
        <v>100.00000000000003</v>
      </c>
      <c r="F1274" s="154">
        <v>1914900</v>
      </c>
      <c r="G1274" s="3" t="s">
        <v>4894</v>
      </c>
      <c r="H1274" s="1" t="s">
        <v>4895</v>
      </c>
      <c r="I1274" s="1">
        <v>1.9148999999999998</v>
      </c>
    </row>
    <row r="1275" spans="1:9" ht="15.75" thickTop="1" x14ac:dyDescent="0.25">
      <c r="A1275" s="2">
        <v>1273</v>
      </c>
      <c r="B1275" s="5" t="s">
        <v>2232</v>
      </c>
      <c r="C1275" s="3" t="s">
        <v>2159</v>
      </c>
      <c r="D1275" s="7">
        <v>49</v>
      </c>
      <c r="E1275" s="157">
        <v>49</v>
      </c>
      <c r="F1275" s="154">
        <v>12250000</v>
      </c>
      <c r="G1275" s="3" t="s">
        <v>2233</v>
      </c>
      <c r="H1275" s="1" t="s">
        <v>2234</v>
      </c>
      <c r="I1275" s="1">
        <v>25</v>
      </c>
    </row>
    <row r="1276" spans="1:9" ht="15.75" thickBot="1" x14ac:dyDescent="0.3">
      <c r="A1276" s="3">
        <v>1274</v>
      </c>
      <c r="B1276" s="5" t="s">
        <v>496</v>
      </c>
      <c r="C1276" s="3" t="s">
        <v>2159</v>
      </c>
      <c r="D1276" s="7">
        <v>49</v>
      </c>
      <c r="E1276" s="157">
        <v>48.958247499999999</v>
      </c>
      <c r="F1276" s="154">
        <v>19583299</v>
      </c>
      <c r="G1276" s="3" t="s">
        <v>1172</v>
      </c>
      <c r="H1276" s="1" t="s">
        <v>1807</v>
      </c>
      <c r="I1276" s="1">
        <v>40</v>
      </c>
    </row>
    <row r="1277" spans="1:9" ht="15.75" thickTop="1" x14ac:dyDescent="0.25">
      <c r="A1277" s="2">
        <v>1275</v>
      </c>
      <c r="B1277" s="5" t="s">
        <v>3192</v>
      </c>
      <c r="C1277" s="3" t="s">
        <v>2159</v>
      </c>
      <c r="D1277" s="7">
        <v>49</v>
      </c>
      <c r="E1277" s="157">
        <v>48.881941968554692</v>
      </c>
      <c r="F1277" s="154">
        <v>2070292</v>
      </c>
      <c r="G1277" s="3" t="s">
        <v>3193</v>
      </c>
      <c r="H1277" s="1" t="s">
        <v>3194</v>
      </c>
      <c r="I1277" s="1">
        <v>4.23529</v>
      </c>
    </row>
    <row r="1278" spans="1:9" ht="15.75" thickBot="1" x14ac:dyDescent="0.3">
      <c r="A1278" s="3">
        <v>1276</v>
      </c>
      <c r="B1278" s="5" t="s">
        <v>4016</v>
      </c>
      <c r="C1278" s="3" t="s">
        <v>2159</v>
      </c>
      <c r="D1278" s="7">
        <v>0</v>
      </c>
      <c r="E1278" s="157" t="e">
        <v>#VALUE!</v>
      </c>
      <c r="F1278" s="154" t="s">
        <v>4501</v>
      </c>
      <c r="G1278" s="3" t="s">
        <v>4017</v>
      </c>
      <c r="H1278" s="1" t="s">
        <v>4018</v>
      </c>
      <c r="I1278" s="1">
        <v>11.5</v>
      </c>
    </row>
    <row r="1279" spans="1:9" ht="15.75" thickTop="1" x14ac:dyDescent="0.25">
      <c r="A1279" s="2">
        <v>1277</v>
      </c>
      <c r="B1279" s="5" t="s">
        <v>3198</v>
      </c>
      <c r="C1279" s="3" t="s">
        <v>2159</v>
      </c>
      <c r="D1279" s="7">
        <v>49</v>
      </c>
      <c r="E1279" s="157">
        <v>49</v>
      </c>
      <c r="F1279" s="154">
        <v>1960000</v>
      </c>
      <c r="G1279" s="3" t="s">
        <v>3199</v>
      </c>
      <c r="H1279" s="1" t="s">
        <v>3200</v>
      </c>
      <c r="I1279" s="1">
        <v>4</v>
      </c>
    </row>
    <row r="1280" spans="1:9" ht="15.75" thickBot="1" x14ac:dyDescent="0.3">
      <c r="A1280" s="3">
        <v>1278</v>
      </c>
      <c r="B1280" s="5" t="s">
        <v>4896</v>
      </c>
      <c r="C1280" s="3" t="s">
        <v>2159</v>
      </c>
      <c r="D1280" s="7">
        <v>100</v>
      </c>
      <c r="E1280" s="157">
        <v>35.704761904761909</v>
      </c>
      <c r="F1280" s="154">
        <v>5998400</v>
      </c>
      <c r="G1280" s="3" t="s">
        <v>4897</v>
      </c>
      <c r="H1280" s="1" t="s">
        <v>4898</v>
      </c>
      <c r="I1280" s="1">
        <v>16.8</v>
      </c>
    </row>
    <row r="1281" spans="1:9" ht="15.75" thickTop="1" x14ac:dyDescent="0.25">
      <c r="A1281" s="2">
        <v>1279</v>
      </c>
      <c r="B1281" s="5" t="s">
        <v>4179</v>
      </c>
      <c r="C1281" s="3" t="s">
        <v>2159</v>
      </c>
      <c r="D1281" s="7">
        <v>49</v>
      </c>
      <c r="E1281" s="157">
        <v>33.080020858479124</v>
      </c>
      <c r="F1281" s="154">
        <v>2036330</v>
      </c>
      <c r="G1281" s="3" t="s">
        <v>4180</v>
      </c>
      <c r="H1281" s="1" t="s">
        <v>4636</v>
      </c>
      <c r="I1281" s="1">
        <v>6.1557699999999995</v>
      </c>
    </row>
    <row r="1282" spans="1:9" ht="15.75" thickBot="1" x14ac:dyDescent="0.3">
      <c r="A1282" s="3">
        <v>1280</v>
      </c>
      <c r="B1282" s="5" t="s">
        <v>3201</v>
      </c>
      <c r="C1282" s="3" t="s">
        <v>2159</v>
      </c>
      <c r="D1282" s="7">
        <v>70.169899999999998</v>
      </c>
      <c r="E1282" s="157">
        <v>54.329699248120313</v>
      </c>
      <c r="F1282" s="154">
        <v>14451700</v>
      </c>
      <c r="G1282" s="3" t="s">
        <v>3202</v>
      </c>
      <c r="H1282" s="1" t="s">
        <v>3203</v>
      </c>
      <c r="I1282" s="1">
        <v>26.599999999999998</v>
      </c>
    </row>
    <row r="1283" spans="1:9" ht="15.75" thickTop="1" x14ac:dyDescent="0.25">
      <c r="A1283" s="2">
        <v>1281</v>
      </c>
      <c r="B1283" s="5" t="s">
        <v>3204</v>
      </c>
      <c r="C1283" s="3" t="s">
        <v>2159</v>
      </c>
      <c r="D1283" s="7">
        <v>49</v>
      </c>
      <c r="E1283" s="157">
        <v>49.000128394427691</v>
      </c>
      <c r="F1283" s="154">
        <v>1526550</v>
      </c>
      <c r="G1283" s="3" t="s">
        <v>3205</v>
      </c>
      <c r="H1283" s="1" t="s">
        <v>3206</v>
      </c>
      <c r="I1283" s="1">
        <v>3.1153999999999997</v>
      </c>
    </row>
    <row r="1284" spans="1:9" ht="15.75" thickBot="1" x14ac:dyDescent="0.3">
      <c r="A1284" s="3">
        <v>1282</v>
      </c>
      <c r="B1284" s="5" t="s">
        <v>3207</v>
      </c>
      <c r="C1284" s="3" t="s">
        <v>2159</v>
      </c>
      <c r="D1284" s="7">
        <v>49</v>
      </c>
      <c r="E1284" s="157">
        <v>49.000022152810082</v>
      </c>
      <c r="F1284" s="154">
        <v>2433101</v>
      </c>
      <c r="G1284" s="3" t="s">
        <v>3208</v>
      </c>
      <c r="H1284" s="1" t="s">
        <v>3209</v>
      </c>
      <c r="I1284" s="1">
        <v>4.9655100000000001</v>
      </c>
    </row>
    <row r="1285" spans="1:9" ht="15.75" thickTop="1" x14ac:dyDescent="0.25">
      <c r="A1285" s="2">
        <v>1283</v>
      </c>
      <c r="B1285" s="5" t="s">
        <v>3195</v>
      </c>
      <c r="C1285" s="3" t="s">
        <v>2159</v>
      </c>
      <c r="D1285" s="7">
        <v>49</v>
      </c>
      <c r="E1285" s="157">
        <v>49</v>
      </c>
      <c r="F1285" s="154">
        <v>1470000</v>
      </c>
      <c r="G1285" s="3" t="s">
        <v>3196</v>
      </c>
      <c r="H1285" s="1" t="s">
        <v>3197</v>
      </c>
      <c r="I1285" s="1">
        <v>3</v>
      </c>
    </row>
    <row r="1286" spans="1:9" ht="15.75" thickBot="1" x14ac:dyDescent="0.3">
      <c r="A1286" s="3">
        <v>1284</v>
      </c>
      <c r="B1286" s="5" t="s">
        <v>4582</v>
      </c>
      <c r="C1286" s="3" t="s">
        <v>2159</v>
      </c>
      <c r="D1286" s="7">
        <v>52.587600000000002</v>
      </c>
      <c r="E1286" s="157">
        <v>52.587554317851449</v>
      </c>
      <c r="F1286" s="154">
        <v>121949960</v>
      </c>
      <c r="G1286" s="3" t="s">
        <v>4583</v>
      </c>
      <c r="H1286" s="1" t="s">
        <v>4584</v>
      </c>
      <c r="I1286" s="1">
        <v>231.8989</v>
      </c>
    </row>
    <row r="1287" spans="1:9" ht="15.75" thickTop="1" x14ac:dyDescent="0.25">
      <c r="A1287" s="2">
        <v>1285</v>
      </c>
      <c r="B1287" s="5" t="s">
        <v>4899</v>
      </c>
      <c r="C1287" s="3" t="s">
        <v>2159</v>
      </c>
      <c r="D1287" s="7">
        <v>0</v>
      </c>
      <c r="E1287" s="157" t="e">
        <v>#VALUE!</v>
      </c>
      <c r="F1287" s="154" t="s">
        <v>4501</v>
      </c>
      <c r="G1287" s="3" t="s">
        <v>4900</v>
      </c>
      <c r="H1287" s="1" t="s">
        <v>4901</v>
      </c>
      <c r="I1287" s="1">
        <v>135.52259999999998</v>
      </c>
    </row>
    <row r="1288" spans="1:9" ht="15.75" thickBot="1" x14ac:dyDescent="0.3">
      <c r="A1288" s="3">
        <v>1286</v>
      </c>
      <c r="B1288" s="5" t="s">
        <v>3210</v>
      </c>
      <c r="C1288" s="3" t="s">
        <v>2159</v>
      </c>
      <c r="D1288" s="7">
        <v>49</v>
      </c>
      <c r="E1288" s="157">
        <v>48.8324</v>
      </c>
      <c r="F1288" s="154">
        <v>24416200</v>
      </c>
      <c r="G1288" s="3" t="s">
        <v>3211</v>
      </c>
      <c r="H1288" s="1" t="s">
        <v>3212</v>
      </c>
      <c r="I1288" s="1">
        <v>50</v>
      </c>
    </row>
    <row r="1289" spans="1:9" ht="15.75" thickTop="1" x14ac:dyDescent="0.25">
      <c r="A1289" s="2">
        <v>1287</v>
      </c>
      <c r="B1289" s="5" t="s">
        <v>3213</v>
      </c>
      <c r="C1289" s="3" t="s">
        <v>2159</v>
      </c>
      <c r="D1289" s="7">
        <v>49</v>
      </c>
      <c r="E1289" s="157">
        <v>53.613259668508292</v>
      </c>
      <c r="F1289" s="154">
        <v>9704000</v>
      </c>
      <c r="G1289" s="3" t="s">
        <v>3214</v>
      </c>
      <c r="H1289" s="1" t="s">
        <v>3215</v>
      </c>
      <c r="I1289" s="1">
        <v>18.099999999999998</v>
      </c>
    </row>
    <row r="1290" spans="1:9" ht="15.75" thickBot="1" x14ac:dyDescent="0.3">
      <c r="A1290" s="3">
        <v>1288</v>
      </c>
      <c r="B1290" s="5" t="s">
        <v>4902</v>
      </c>
      <c r="C1290" s="3" t="s">
        <v>2159</v>
      </c>
      <c r="D1290" s="7">
        <v>100</v>
      </c>
      <c r="E1290" s="157">
        <v>23.917899999999999</v>
      </c>
      <c r="F1290" s="154">
        <v>16742530</v>
      </c>
      <c r="G1290" s="3" t="s">
        <v>4903</v>
      </c>
      <c r="H1290" s="1" t="s">
        <v>4904</v>
      </c>
      <c r="I1290" s="1">
        <v>70</v>
      </c>
    </row>
    <row r="1291" spans="1:9" ht="15.75" thickTop="1" x14ac:dyDescent="0.25">
      <c r="A1291" s="2">
        <v>1289</v>
      </c>
      <c r="B1291" s="5" t="s">
        <v>3219</v>
      </c>
      <c r="C1291" s="3" t="s">
        <v>2159</v>
      </c>
      <c r="D1291" s="7">
        <v>49</v>
      </c>
      <c r="E1291" s="157">
        <v>49</v>
      </c>
      <c r="F1291" s="154">
        <v>1960000</v>
      </c>
      <c r="G1291" s="3" t="s">
        <v>3220</v>
      </c>
      <c r="H1291" s="1" t="s">
        <v>3221</v>
      </c>
      <c r="I1291" s="1">
        <v>4</v>
      </c>
    </row>
    <row r="1292" spans="1:9" ht="15.75" thickBot="1" x14ac:dyDescent="0.3">
      <c r="A1292" s="3">
        <v>1290</v>
      </c>
      <c r="B1292" s="5" t="s">
        <v>3222</v>
      </c>
      <c r="C1292" s="3" t="s">
        <v>2159</v>
      </c>
      <c r="D1292" s="7">
        <v>49</v>
      </c>
      <c r="E1292" s="157">
        <v>49</v>
      </c>
      <c r="F1292" s="154">
        <v>13475000</v>
      </c>
      <c r="G1292" s="3" t="s">
        <v>3223</v>
      </c>
      <c r="H1292" s="1" t="s">
        <v>3224</v>
      </c>
      <c r="I1292" s="1">
        <v>27.5</v>
      </c>
    </row>
    <row r="1293" spans="1:9" ht="15.75" thickTop="1" x14ac:dyDescent="0.25">
      <c r="A1293" s="2">
        <v>1291</v>
      </c>
      <c r="B1293" s="5" t="s">
        <v>2632</v>
      </c>
      <c r="C1293" s="3" t="s">
        <v>2159</v>
      </c>
      <c r="D1293" s="7">
        <v>49</v>
      </c>
      <c r="E1293" s="157">
        <v>48.448122087034776</v>
      </c>
      <c r="F1293" s="154">
        <v>14731698</v>
      </c>
      <c r="G1293" s="3" t="s">
        <v>2633</v>
      </c>
      <c r="H1293" s="1" t="s">
        <v>2634</v>
      </c>
      <c r="I1293" s="1">
        <v>30.407159999999998</v>
      </c>
    </row>
    <row r="1294" spans="1:9" ht="15.75" thickBot="1" x14ac:dyDescent="0.3">
      <c r="A1294" s="3">
        <v>1292</v>
      </c>
      <c r="B1294" s="5" t="s">
        <v>508</v>
      </c>
      <c r="C1294" s="3" t="s">
        <v>2159</v>
      </c>
      <c r="D1294" s="7">
        <v>49</v>
      </c>
      <c r="E1294" s="157">
        <v>39.602878855568918</v>
      </c>
      <c r="F1294" s="154">
        <v>6861175</v>
      </c>
      <c r="G1294" s="3" t="s">
        <v>1184</v>
      </c>
      <c r="H1294" s="1" t="s">
        <v>1819</v>
      </c>
      <c r="I1294" s="1">
        <v>17.324939999999998</v>
      </c>
    </row>
    <row r="1295" spans="1:9" ht="15.75" thickTop="1" x14ac:dyDescent="0.25">
      <c r="A1295" s="2">
        <v>1293</v>
      </c>
      <c r="B1295" s="5" t="s">
        <v>3225</v>
      </c>
      <c r="C1295" s="3" t="s">
        <v>2159</v>
      </c>
      <c r="D1295" s="7">
        <v>49</v>
      </c>
      <c r="E1295" s="157">
        <v>42.025577777777777</v>
      </c>
      <c r="F1295" s="154">
        <v>3782302</v>
      </c>
      <c r="G1295" s="3" t="s">
        <v>3226</v>
      </c>
      <c r="H1295" s="1" t="s">
        <v>3227</v>
      </c>
      <c r="I1295" s="1">
        <v>9</v>
      </c>
    </row>
    <row r="1296" spans="1:9" ht="15.75" thickBot="1" x14ac:dyDescent="0.3">
      <c r="A1296" s="3">
        <v>1294</v>
      </c>
      <c r="B1296" s="5" t="s">
        <v>3228</v>
      </c>
      <c r="C1296" s="3" t="s">
        <v>2159</v>
      </c>
      <c r="D1296" s="7">
        <v>49</v>
      </c>
      <c r="E1296" s="157">
        <v>49</v>
      </c>
      <c r="F1296" s="154">
        <v>980000</v>
      </c>
      <c r="G1296" s="3" t="s">
        <v>3229</v>
      </c>
      <c r="H1296" s="1" t="s">
        <v>3230</v>
      </c>
      <c r="I1296" s="1">
        <v>2</v>
      </c>
    </row>
    <row r="1297" spans="1:9" ht="15.75" thickTop="1" x14ac:dyDescent="0.25">
      <c r="A1297" s="2">
        <v>1295</v>
      </c>
      <c r="B1297" s="5" t="s">
        <v>4019</v>
      </c>
      <c r="C1297" s="3" t="s">
        <v>2159</v>
      </c>
      <c r="D1297" s="7">
        <v>0</v>
      </c>
      <c r="E1297" s="157" t="e">
        <v>#VALUE!</v>
      </c>
      <c r="F1297" s="154" t="s">
        <v>4501</v>
      </c>
      <c r="G1297" s="3" t="s">
        <v>4020</v>
      </c>
      <c r="H1297" s="1" t="s">
        <v>4021</v>
      </c>
      <c r="I1297" s="1">
        <v>10</v>
      </c>
    </row>
    <row r="1298" spans="1:9" ht="15.75" thickBot="1" x14ac:dyDescent="0.3">
      <c r="A1298" s="3">
        <v>1296</v>
      </c>
      <c r="B1298" s="5" t="s">
        <v>3231</v>
      </c>
      <c r="C1298" s="3" t="s">
        <v>2159</v>
      </c>
      <c r="D1298" s="7">
        <v>49</v>
      </c>
      <c r="E1298" s="157">
        <v>49.000000000000007</v>
      </c>
      <c r="F1298" s="154">
        <v>882000</v>
      </c>
      <c r="G1298" s="3" t="s">
        <v>3232</v>
      </c>
      <c r="H1298" s="1" t="s">
        <v>3233</v>
      </c>
      <c r="I1298" s="1">
        <v>1.7999999999999998</v>
      </c>
    </row>
    <row r="1299" spans="1:9" ht="15.75" thickTop="1" x14ac:dyDescent="0.25">
      <c r="A1299" s="2">
        <v>1297</v>
      </c>
      <c r="B1299" s="5" t="s">
        <v>3234</v>
      </c>
      <c r="C1299" s="3" t="s">
        <v>2159</v>
      </c>
      <c r="D1299" s="7">
        <v>49</v>
      </c>
      <c r="E1299" s="157">
        <v>49.493927125506083</v>
      </c>
      <c r="F1299" s="154">
        <v>2445000</v>
      </c>
      <c r="G1299" s="3" t="s">
        <v>3235</v>
      </c>
      <c r="H1299" s="1" t="s">
        <v>3236</v>
      </c>
      <c r="I1299" s="1">
        <v>4.9399999999999995</v>
      </c>
    </row>
    <row r="1300" spans="1:9" ht="15.75" thickBot="1" x14ac:dyDescent="0.3">
      <c r="A1300" s="3">
        <v>1298</v>
      </c>
      <c r="B1300" s="5" t="s">
        <v>4905</v>
      </c>
      <c r="C1300" s="3" t="s">
        <v>2159</v>
      </c>
      <c r="D1300" s="7">
        <v>49</v>
      </c>
      <c r="E1300" s="157">
        <v>49</v>
      </c>
      <c r="F1300" s="154">
        <v>19600000</v>
      </c>
      <c r="G1300" s="3" t="s">
        <v>4906</v>
      </c>
      <c r="H1300" s="1" t="s">
        <v>4907</v>
      </c>
      <c r="I1300" s="1">
        <v>40</v>
      </c>
    </row>
    <row r="1301" spans="1:9" ht="15.75" thickTop="1" x14ac:dyDescent="0.25">
      <c r="A1301" s="2">
        <v>1299</v>
      </c>
      <c r="B1301" s="5" t="s">
        <v>3240</v>
      </c>
      <c r="C1301" s="3" t="s">
        <v>2159</v>
      </c>
      <c r="D1301" s="7">
        <v>49</v>
      </c>
      <c r="E1301" s="157">
        <v>49</v>
      </c>
      <c r="F1301" s="154">
        <v>4410000</v>
      </c>
      <c r="G1301" s="3" t="s">
        <v>3241</v>
      </c>
      <c r="H1301" s="1" t="s">
        <v>3242</v>
      </c>
      <c r="I1301" s="1">
        <v>9</v>
      </c>
    </row>
    <row r="1302" spans="1:9" ht="15.75" thickBot="1" x14ac:dyDescent="0.3">
      <c r="A1302" s="3">
        <v>1300</v>
      </c>
      <c r="B1302" s="5" t="s">
        <v>3237</v>
      </c>
      <c r="C1302" s="3" t="s">
        <v>2159</v>
      </c>
      <c r="D1302" s="7">
        <v>49</v>
      </c>
      <c r="E1302" s="157">
        <v>49.00003900003901</v>
      </c>
      <c r="F1302" s="154">
        <v>3266666</v>
      </c>
      <c r="G1302" s="3" t="s">
        <v>3238</v>
      </c>
      <c r="H1302" s="1" t="s">
        <v>3239</v>
      </c>
      <c r="I1302" s="1">
        <v>6.6666599999999994</v>
      </c>
    </row>
    <row r="1303" spans="1:9" ht="15.75" thickTop="1" x14ac:dyDescent="0.25">
      <c r="A1303" s="2">
        <v>1301</v>
      </c>
      <c r="B1303" s="5" t="s">
        <v>4908</v>
      </c>
      <c r="C1303" s="3" t="s">
        <v>2159</v>
      </c>
      <c r="D1303" s="7">
        <v>0</v>
      </c>
      <c r="E1303" s="157" t="e">
        <v>#VALUE!</v>
      </c>
      <c r="F1303" s="154" t="s">
        <v>4501</v>
      </c>
      <c r="G1303" s="3" t="s">
        <v>4909</v>
      </c>
      <c r="H1303" s="1" t="s">
        <v>4910</v>
      </c>
      <c r="I1303" s="1">
        <v>16.099999999999998</v>
      </c>
    </row>
    <row r="1304" spans="1:9" ht="15.75" thickBot="1" x14ac:dyDescent="0.3">
      <c r="A1304" s="3">
        <v>1302</v>
      </c>
      <c r="B1304" s="5" t="s">
        <v>3243</v>
      </c>
      <c r="C1304" s="3" t="s">
        <v>2159</v>
      </c>
      <c r="D1304" s="7">
        <v>49</v>
      </c>
      <c r="E1304" s="157">
        <v>48.956909553152066</v>
      </c>
      <c r="F1304" s="154">
        <v>4544572</v>
      </c>
      <c r="G1304" s="3" t="s">
        <v>3244</v>
      </c>
      <c r="H1304" s="1" t="s">
        <v>3245</v>
      </c>
      <c r="I1304" s="1">
        <v>9.2827999999999999</v>
      </c>
    </row>
    <row r="1305" spans="1:9" ht="15.75" thickTop="1" x14ac:dyDescent="0.25">
      <c r="A1305" s="2">
        <v>1303</v>
      </c>
      <c r="B1305" s="5" t="s">
        <v>3246</v>
      </c>
      <c r="C1305" s="3" t="s">
        <v>2159</v>
      </c>
      <c r="D1305" s="7">
        <v>49</v>
      </c>
      <c r="E1305" s="157">
        <v>49</v>
      </c>
      <c r="F1305" s="154">
        <v>5341000</v>
      </c>
      <c r="G1305" s="3" t="s">
        <v>3247</v>
      </c>
      <c r="H1305" s="1" t="s">
        <v>3248</v>
      </c>
      <c r="I1305" s="1">
        <v>10.9</v>
      </c>
    </row>
    <row r="1306" spans="1:9" ht="15.75" thickBot="1" x14ac:dyDescent="0.3">
      <c r="A1306" s="3">
        <v>1304</v>
      </c>
      <c r="B1306" s="5" t="s">
        <v>3150</v>
      </c>
      <c r="C1306" s="3" t="s">
        <v>2159</v>
      </c>
      <c r="D1306" s="7">
        <v>0</v>
      </c>
      <c r="E1306" s="157" t="e">
        <v>#VALUE!</v>
      </c>
      <c r="F1306" s="154" t="s">
        <v>4501</v>
      </c>
      <c r="G1306" s="3" t="s">
        <v>3151</v>
      </c>
      <c r="H1306" s="1" t="s">
        <v>3152</v>
      </c>
      <c r="I1306" s="1">
        <v>2</v>
      </c>
    </row>
    <row r="1307" spans="1:9" ht="15.75" thickTop="1" x14ac:dyDescent="0.25">
      <c r="A1307" s="2">
        <v>1305</v>
      </c>
      <c r="B1307" s="5" t="s">
        <v>3252</v>
      </c>
      <c r="C1307" s="3" t="s">
        <v>2159</v>
      </c>
      <c r="D1307" s="7">
        <v>61.248100000000001</v>
      </c>
      <c r="E1307" s="157">
        <v>48.994600631539711</v>
      </c>
      <c r="F1307" s="154">
        <v>6124134</v>
      </c>
      <c r="G1307" s="3" t="s">
        <v>3253</v>
      </c>
      <c r="H1307" s="1" t="s">
        <v>3254</v>
      </c>
      <c r="I1307" s="1">
        <v>12.499609999999999</v>
      </c>
    </row>
    <row r="1308" spans="1:9" ht="15.75" thickBot="1" x14ac:dyDescent="0.3">
      <c r="A1308" s="3">
        <v>1306</v>
      </c>
      <c r="B1308" s="5" t="s">
        <v>3916</v>
      </c>
      <c r="C1308" s="3" t="s">
        <v>2159</v>
      </c>
      <c r="D1308" s="7">
        <v>49</v>
      </c>
      <c r="E1308" s="157">
        <v>48.979417924177483</v>
      </c>
      <c r="F1308" s="154">
        <v>25025054</v>
      </c>
      <c r="G1308" s="3" t="s">
        <v>3917</v>
      </c>
      <c r="H1308" s="1" t="s">
        <v>3918</v>
      </c>
      <c r="I1308" s="1">
        <v>51.092999999999996</v>
      </c>
    </row>
    <row r="1309" spans="1:9" ht="15.75" thickTop="1" x14ac:dyDescent="0.25">
      <c r="A1309" s="2">
        <v>1307</v>
      </c>
      <c r="B1309" s="5" t="s">
        <v>3255</v>
      </c>
      <c r="C1309" s="3" t="s">
        <v>2159</v>
      </c>
      <c r="D1309" s="7">
        <v>49</v>
      </c>
      <c r="E1309" s="157">
        <v>48.710931395085822</v>
      </c>
      <c r="F1309" s="154">
        <v>36372886</v>
      </c>
      <c r="G1309" s="3" t="s">
        <v>3256</v>
      </c>
      <c r="H1309" s="1" t="s">
        <v>3257</v>
      </c>
      <c r="I1309" s="1">
        <v>74.67089</v>
      </c>
    </row>
    <row r="1310" spans="1:9" ht="15.75" thickBot="1" x14ac:dyDescent="0.3">
      <c r="A1310" s="3">
        <v>1308</v>
      </c>
      <c r="B1310" s="5" t="s">
        <v>210</v>
      </c>
      <c r="C1310" s="3" t="s">
        <v>2159</v>
      </c>
      <c r="D1310" s="7">
        <v>49</v>
      </c>
      <c r="E1310" s="157">
        <v>48.063392422090992</v>
      </c>
      <c r="F1310" s="154">
        <v>23210115</v>
      </c>
      <c r="G1310" s="3" t="s">
        <v>909</v>
      </c>
      <c r="H1310" s="1" t="s">
        <v>1528</v>
      </c>
      <c r="I1310" s="1">
        <v>48.29063</v>
      </c>
    </row>
    <row r="1311" spans="1:9" ht="15.75" thickTop="1" x14ac:dyDescent="0.25">
      <c r="A1311" s="2">
        <v>1309</v>
      </c>
      <c r="B1311" s="5" t="s">
        <v>3258</v>
      </c>
      <c r="C1311" s="3" t="s">
        <v>2159</v>
      </c>
      <c r="D1311" s="7">
        <v>49</v>
      </c>
      <c r="E1311" s="157">
        <v>49</v>
      </c>
      <c r="F1311" s="154">
        <v>1470000</v>
      </c>
      <c r="G1311" s="3" t="s">
        <v>3259</v>
      </c>
      <c r="H1311" s="1" t="s">
        <v>3260</v>
      </c>
      <c r="I1311" s="1">
        <v>3</v>
      </c>
    </row>
    <row r="1312" spans="1:9" ht="15.75" thickBot="1" x14ac:dyDescent="0.3">
      <c r="A1312" s="3">
        <v>1310</v>
      </c>
      <c r="B1312" s="5" t="s">
        <v>3261</v>
      </c>
      <c r="C1312" s="3" t="s">
        <v>2159</v>
      </c>
      <c r="D1312" s="7">
        <v>49</v>
      </c>
      <c r="E1312" s="157">
        <v>48.987540000000003</v>
      </c>
      <c r="F1312" s="154">
        <v>24493770</v>
      </c>
      <c r="G1312" s="3" t="s">
        <v>3262</v>
      </c>
      <c r="H1312" s="1" t="s">
        <v>3263</v>
      </c>
      <c r="I1312" s="1">
        <v>50</v>
      </c>
    </row>
    <row r="1313" spans="1:9" ht="15.75" thickTop="1" x14ac:dyDescent="0.25">
      <c r="A1313" s="2">
        <v>1311</v>
      </c>
      <c r="B1313" s="5" t="s">
        <v>2297</v>
      </c>
      <c r="C1313" s="3" t="s">
        <v>2159</v>
      </c>
      <c r="D1313" s="7">
        <v>49</v>
      </c>
      <c r="E1313" s="157">
        <v>49</v>
      </c>
      <c r="F1313" s="154">
        <v>2572500</v>
      </c>
      <c r="G1313" s="3" t="s">
        <v>2298</v>
      </c>
      <c r="H1313" s="1" t="s">
        <v>2299</v>
      </c>
      <c r="I1313" s="1">
        <v>5.25</v>
      </c>
    </row>
    <row r="1314" spans="1:9" ht="15.75" thickBot="1" x14ac:dyDescent="0.3">
      <c r="A1314" s="3">
        <v>1312</v>
      </c>
      <c r="B1314" s="5" t="s">
        <v>3264</v>
      </c>
      <c r="C1314" s="3" t="s">
        <v>2159</v>
      </c>
      <c r="D1314" s="7">
        <v>49</v>
      </c>
      <c r="E1314" s="157">
        <v>48.856571428571428</v>
      </c>
      <c r="F1314" s="154">
        <v>17099800</v>
      </c>
      <c r="G1314" s="3" t="s">
        <v>3265</v>
      </c>
      <c r="H1314" s="1" t="s">
        <v>3266</v>
      </c>
      <c r="I1314" s="1">
        <v>35</v>
      </c>
    </row>
    <row r="1315" spans="1:9" ht="15.75" thickTop="1" x14ac:dyDescent="0.25">
      <c r="A1315" s="2">
        <v>1313</v>
      </c>
      <c r="B1315" s="5" t="s">
        <v>3267</v>
      </c>
      <c r="C1315" s="3" t="s">
        <v>2159</v>
      </c>
      <c r="D1315" s="7">
        <v>49</v>
      </c>
      <c r="E1315" s="157">
        <v>48.767398941798938</v>
      </c>
      <c r="F1315" s="154">
        <v>5760649</v>
      </c>
      <c r="G1315" s="3" t="s">
        <v>3268</v>
      </c>
      <c r="H1315" s="1" t="s">
        <v>3269</v>
      </c>
      <c r="I1315" s="1">
        <v>11.8125</v>
      </c>
    </row>
    <row r="1316" spans="1:9" ht="15.75" thickBot="1" x14ac:dyDescent="0.3">
      <c r="A1316" s="3">
        <v>1314</v>
      </c>
      <c r="B1316" s="5" t="s">
        <v>3273</v>
      </c>
      <c r="C1316" s="3" t="s">
        <v>2159</v>
      </c>
      <c r="D1316" s="7">
        <v>87.111099999999993</v>
      </c>
      <c r="E1316" s="157">
        <v>48.999249999999996</v>
      </c>
      <c r="F1316" s="154">
        <v>19599700</v>
      </c>
      <c r="G1316" s="3" t="s">
        <v>3274</v>
      </c>
      <c r="H1316" s="1" t="s">
        <v>3275</v>
      </c>
      <c r="I1316" s="1">
        <v>40</v>
      </c>
    </row>
    <row r="1317" spans="1:9" ht="15.75" thickTop="1" x14ac:dyDescent="0.25">
      <c r="A1317" s="2">
        <v>1315</v>
      </c>
      <c r="B1317" s="5" t="s">
        <v>2665</v>
      </c>
      <c r="C1317" s="3" t="s">
        <v>2159</v>
      </c>
      <c r="D1317" s="7">
        <v>49</v>
      </c>
      <c r="E1317" s="157">
        <v>49.000084176334575</v>
      </c>
      <c r="F1317" s="154">
        <v>1979182</v>
      </c>
      <c r="G1317" s="3" t="s">
        <v>2666</v>
      </c>
      <c r="H1317" s="1" t="s">
        <v>2667</v>
      </c>
      <c r="I1317" s="1">
        <v>4.0391399999999997</v>
      </c>
    </row>
    <row r="1318" spans="1:9" ht="15.75" thickBot="1" x14ac:dyDescent="0.3">
      <c r="A1318" s="3">
        <v>1316</v>
      </c>
      <c r="B1318" s="5" t="s">
        <v>3276</v>
      </c>
      <c r="C1318" s="3" t="s">
        <v>2159</v>
      </c>
      <c r="D1318" s="7">
        <v>49</v>
      </c>
      <c r="E1318" s="157">
        <v>50.49139461765855</v>
      </c>
      <c r="F1318" s="154">
        <v>6125000</v>
      </c>
      <c r="G1318" s="3" t="s">
        <v>3277</v>
      </c>
      <c r="H1318" s="1" t="s">
        <v>3278</v>
      </c>
      <c r="I1318" s="1">
        <v>12.13078</v>
      </c>
    </row>
    <row r="1319" spans="1:9" ht="15.75" thickTop="1" x14ac:dyDescent="0.25">
      <c r="A1319" s="2">
        <v>1317</v>
      </c>
      <c r="B1319" s="5" t="s">
        <v>3288</v>
      </c>
      <c r="C1319" s="3" t="s">
        <v>2159</v>
      </c>
      <c r="D1319" s="7">
        <v>49</v>
      </c>
      <c r="E1319" s="157">
        <v>49</v>
      </c>
      <c r="F1319" s="154">
        <v>588000</v>
      </c>
      <c r="G1319" s="3" t="s">
        <v>3289</v>
      </c>
      <c r="H1319" s="1" t="s">
        <v>3290</v>
      </c>
      <c r="I1319" s="1">
        <v>1.2</v>
      </c>
    </row>
    <row r="1320" spans="1:9" ht="15.75" thickBot="1" x14ac:dyDescent="0.3">
      <c r="A1320" s="3">
        <v>1318</v>
      </c>
      <c r="B1320" s="5" t="s">
        <v>3279</v>
      </c>
      <c r="C1320" s="3" t="s">
        <v>2159</v>
      </c>
      <c r="D1320" s="7">
        <v>49</v>
      </c>
      <c r="E1320" s="157">
        <v>49.000038024580789</v>
      </c>
      <c r="F1320" s="154">
        <v>2319554</v>
      </c>
      <c r="G1320" s="3" t="s">
        <v>3280</v>
      </c>
      <c r="H1320" s="1" t="s">
        <v>3281</v>
      </c>
      <c r="I1320" s="1">
        <v>4.7337799999999994</v>
      </c>
    </row>
    <row r="1321" spans="1:9" ht="15.75" thickTop="1" x14ac:dyDescent="0.25">
      <c r="A1321" s="2">
        <v>1319</v>
      </c>
      <c r="B1321" s="5" t="s">
        <v>3282</v>
      </c>
      <c r="C1321" s="3" t="s">
        <v>2159</v>
      </c>
      <c r="D1321" s="7">
        <v>49</v>
      </c>
      <c r="E1321" s="157">
        <v>49.000168990668975</v>
      </c>
      <c r="F1321" s="154">
        <v>1072844</v>
      </c>
      <c r="G1321" s="3" t="s">
        <v>3283</v>
      </c>
      <c r="H1321" s="1" t="s">
        <v>3284</v>
      </c>
      <c r="I1321" s="1">
        <v>2.18947</v>
      </c>
    </row>
    <row r="1322" spans="1:9" ht="15.75" thickBot="1" x14ac:dyDescent="0.3">
      <c r="A1322" s="3">
        <v>1320</v>
      </c>
      <c r="B1322" s="5" t="s">
        <v>3285</v>
      </c>
      <c r="C1322" s="3" t="s">
        <v>2159</v>
      </c>
      <c r="D1322" s="7">
        <v>49</v>
      </c>
      <c r="E1322" s="157">
        <v>48.631342592592603</v>
      </c>
      <c r="F1322" s="154">
        <v>10504370</v>
      </c>
      <c r="G1322" s="3" t="s">
        <v>3286</v>
      </c>
      <c r="H1322" s="1" t="s">
        <v>3287</v>
      </c>
      <c r="I1322" s="1">
        <v>21.599999999999998</v>
      </c>
    </row>
    <row r="1323" spans="1:9" ht="15.75" thickTop="1" x14ac:dyDescent="0.25">
      <c r="A1323" s="2">
        <v>1321</v>
      </c>
      <c r="B1323" s="5" t="s">
        <v>3291</v>
      </c>
      <c r="C1323" s="3" t="s">
        <v>2159</v>
      </c>
      <c r="D1323" s="7">
        <v>49</v>
      </c>
      <c r="E1323" s="157">
        <v>49.94483883346124</v>
      </c>
      <c r="F1323" s="154">
        <v>3332000</v>
      </c>
      <c r="G1323" s="3" t="s">
        <v>3292</v>
      </c>
      <c r="H1323" s="1" t="s">
        <v>3293</v>
      </c>
      <c r="I1323" s="1">
        <v>6.67136</v>
      </c>
    </row>
    <row r="1324" spans="1:9" ht="15.75" thickBot="1" x14ac:dyDescent="0.3">
      <c r="A1324" s="3">
        <v>1322</v>
      </c>
      <c r="B1324" s="5" t="s">
        <v>3249</v>
      </c>
      <c r="C1324" s="3" t="s">
        <v>2159</v>
      </c>
      <c r="D1324" s="7">
        <v>49</v>
      </c>
      <c r="E1324" s="157">
        <v>46.756750000000004</v>
      </c>
      <c r="F1324" s="154">
        <v>18702700</v>
      </c>
      <c r="G1324" s="3" t="s">
        <v>3250</v>
      </c>
      <c r="H1324" s="1" t="s">
        <v>3251</v>
      </c>
      <c r="I1324" s="1">
        <v>40</v>
      </c>
    </row>
    <row r="1325" spans="1:9" ht="15.75" thickTop="1" x14ac:dyDescent="0.25">
      <c r="A1325" s="2">
        <v>1323</v>
      </c>
      <c r="B1325" s="5" t="s">
        <v>3270</v>
      </c>
      <c r="C1325" s="3" t="s">
        <v>2159</v>
      </c>
      <c r="D1325" s="7">
        <v>49</v>
      </c>
      <c r="E1325" s="157">
        <v>49</v>
      </c>
      <c r="F1325" s="154">
        <v>19600000</v>
      </c>
      <c r="G1325" s="3" t="s">
        <v>3271</v>
      </c>
      <c r="H1325" s="1" t="s">
        <v>3272</v>
      </c>
      <c r="I1325" s="1">
        <v>40</v>
      </c>
    </row>
    <row r="1326" spans="1:9" ht="15.75" thickBot="1" x14ac:dyDescent="0.3">
      <c r="A1326" s="3">
        <v>1324</v>
      </c>
      <c r="B1326" s="5" t="s">
        <v>4448</v>
      </c>
      <c r="C1326" s="3" t="s">
        <v>2159</v>
      </c>
      <c r="D1326" s="7">
        <v>49</v>
      </c>
      <c r="E1326" s="157">
        <v>49.000030781438106</v>
      </c>
      <c r="F1326" s="154">
        <v>2865365</v>
      </c>
      <c r="G1326" s="3" t="s">
        <v>4449</v>
      </c>
      <c r="H1326" s="1" t="s">
        <v>4450</v>
      </c>
      <c r="I1326" s="1">
        <v>5.8476799999999995</v>
      </c>
    </row>
    <row r="1327" spans="1:9" ht="15.75" thickTop="1" x14ac:dyDescent="0.25">
      <c r="A1327" s="2">
        <v>1325</v>
      </c>
      <c r="B1327" s="5" t="s">
        <v>3294</v>
      </c>
      <c r="C1327" s="3" t="s">
        <v>2159</v>
      </c>
      <c r="D1327" s="7">
        <v>49</v>
      </c>
      <c r="E1327" s="157">
        <v>48.935000000000002</v>
      </c>
      <c r="F1327" s="154">
        <v>4893500</v>
      </c>
      <c r="G1327" s="3" t="s">
        <v>3295</v>
      </c>
      <c r="H1327" s="1" t="s">
        <v>3296</v>
      </c>
      <c r="I1327" s="1">
        <v>10</v>
      </c>
    </row>
    <row r="1328" spans="1:9" ht="15.75" thickBot="1" x14ac:dyDescent="0.3">
      <c r="A1328" s="3">
        <v>1326</v>
      </c>
      <c r="B1328" s="5" t="s">
        <v>4565</v>
      </c>
      <c r="C1328" s="3" t="s">
        <v>2159</v>
      </c>
      <c r="D1328" s="7">
        <v>49</v>
      </c>
      <c r="E1328" s="157">
        <v>48.978682889016213</v>
      </c>
      <c r="F1328" s="154">
        <v>58129860</v>
      </c>
      <c r="G1328" s="3" t="s">
        <v>4566</v>
      </c>
      <c r="H1328" s="1" t="s">
        <v>4567</v>
      </c>
      <c r="I1328" s="1">
        <v>118.684</v>
      </c>
    </row>
    <row r="1329" spans="1:9" ht="15.75" thickTop="1" x14ac:dyDescent="0.25">
      <c r="A1329" s="2">
        <v>1327</v>
      </c>
      <c r="B1329" s="5" t="s">
        <v>3297</v>
      </c>
      <c r="C1329" s="3" t="s">
        <v>2159</v>
      </c>
      <c r="D1329" s="7">
        <v>49</v>
      </c>
      <c r="E1329" s="157">
        <v>48.920287466813143</v>
      </c>
      <c r="F1329" s="154">
        <v>10687126</v>
      </c>
      <c r="G1329" s="3" t="s">
        <v>3298</v>
      </c>
      <c r="H1329" s="1" t="s">
        <v>3299</v>
      </c>
      <c r="I1329" s="1">
        <v>21.846</v>
      </c>
    </row>
    <row r="1330" spans="1:9" ht="15.75" thickBot="1" x14ac:dyDescent="0.3">
      <c r="A1330" s="3">
        <v>1328</v>
      </c>
      <c r="B1330" s="5" t="s">
        <v>4013</v>
      </c>
      <c r="C1330" s="3" t="s">
        <v>2159</v>
      </c>
      <c r="D1330" s="7">
        <v>49</v>
      </c>
      <c r="E1330" s="157">
        <v>49.000000000000007</v>
      </c>
      <c r="F1330" s="154">
        <v>4234727</v>
      </c>
      <c r="G1330" s="3" t="s">
        <v>4014</v>
      </c>
      <c r="H1330" s="1" t="s">
        <v>4015</v>
      </c>
      <c r="I1330" s="1">
        <v>8.6422999999999988</v>
      </c>
    </row>
    <row r="1331" spans="1:9" ht="15.75" thickTop="1" x14ac:dyDescent="0.25">
      <c r="A1331" s="2">
        <v>1329</v>
      </c>
      <c r="B1331" s="5" t="s">
        <v>4911</v>
      </c>
      <c r="C1331" s="3" t="s">
        <v>2159</v>
      </c>
      <c r="D1331" s="7">
        <v>49</v>
      </c>
      <c r="E1331" s="157">
        <v>49.000010272635755</v>
      </c>
      <c r="F1331" s="154">
        <v>8585919</v>
      </c>
      <c r="G1331" s="3" t="s">
        <v>4912</v>
      </c>
      <c r="H1331" s="1" t="s">
        <v>4913</v>
      </c>
      <c r="I1331" s="1">
        <v>17.522279999999999</v>
      </c>
    </row>
    <row r="1332" spans="1:9" ht="15.75" thickBot="1" x14ac:dyDescent="0.3">
      <c r="A1332" s="3">
        <v>1330</v>
      </c>
      <c r="B1332" s="5" t="s">
        <v>3303</v>
      </c>
      <c r="C1332" s="3" t="s">
        <v>2159</v>
      </c>
      <c r="D1332" s="7">
        <v>49</v>
      </c>
      <c r="E1332" s="157">
        <v>49</v>
      </c>
      <c r="F1332" s="154">
        <v>18932914</v>
      </c>
      <c r="G1332" s="3" t="s">
        <v>3304</v>
      </c>
      <c r="H1332" s="1" t="s">
        <v>3305</v>
      </c>
      <c r="I1332" s="1">
        <v>38.638599999999997</v>
      </c>
    </row>
    <row r="1333" spans="1:9" ht="15.75" thickTop="1" x14ac:dyDescent="0.25">
      <c r="A1333" s="2">
        <v>1331</v>
      </c>
      <c r="B1333" s="5" t="s">
        <v>3318</v>
      </c>
      <c r="C1333" s="3" t="s">
        <v>2159</v>
      </c>
      <c r="D1333" s="7">
        <v>49</v>
      </c>
      <c r="E1333" s="157">
        <v>49</v>
      </c>
      <c r="F1333" s="154">
        <v>13753761</v>
      </c>
      <c r="G1333" s="3" t="s">
        <v>3319</v>
      </c>
      <c r="H1333" s="1" t="s">
        <v>3320</v>
      </c>
      <c r="I1333" s="1">
        <v>28.068899999999999</v>
      </c>
    </row>
    <row r="1334" spans="1:9" ht="15.75" thickBot="1" x14ac:dyDescent="0.3">
      <c r="A1334" s="3">
        <v>1332</v>
      </c>
      <c r="B1334" s="5" t="s">
        <v>3300</v>
      </c>
      <c r="C1334" s="3" t="s">
        <v>2159</v>
      </c>
      <c r="D1334" s="7">
        <v>49</v>
      </c>
      <c r="E1334" s="157">
        <v>49</v>
      </c>
      <c r="F1334" s="154">
        <v>10290000</v>
      </c>
      <c r="G1334" s="3" t="s">
        <v>3301</v>
      </c>
      <c r="H1334" s="1" t="s">
        <v>3302</v>
      </c>
      <c r="I1334" s="1">
        <v>21</v>
      </c>
    </row>
    <row r="1335" spans="1:9" ht="15.75" thickTop="1" x14ac:dyDescent="0.25">
      <c r="A1335" s="2">
        <v>1333</v>
      </c>
      <c r="B1335" s="5" t="s">
        <v>500</v>
      </c>
      <c r="C1335" s="3" t="s">
        <v>2159</v>
      </c>
      <c r="D1335" s="7">
        <v>49</v>
      </c>
      <c r="E1335" s="157">
        <v>48.910805060452788</v>
      </c>
      <c r="F1335" s="154">
        <v>1919529</v>
      </c>
      <c r="G1335" s="3" t="s">
        <v>1176</v>
      </c>
      <c r="H1335" s="1" t="s">
        <v>1811</v>
      </c>
      <c r="I1335" s="1">
        <v>3.92455</v>
      </c>
    </row>
    <row r="1336" spans="1:9" ht="15.75" thickBot="1" x14ac:dyDescent="0.3">
      <c r="A1336" s="3">
        <v>1334</v>
      </c>
      <c r="B1336" s="5" t="s">
        <v>3371</v>
      </c>
      <c r="C1336" s="3" t="s">
        <v>2159</v>
      </c>
      <c r="D1336" s="7">
        <v>49</v>
      </c>
      <c r="E1336" s="157">
        <v>48.40702574851106</v>
      </c>
      <c r="F1336" s="154">
        <v>43142084</v>
      </c>
      <c r="G1336" s="3" t="s">
        <v>3372</v>
      </c>
      <c r="H1336" s="1" t="s">
        <v>3373</v>
      </c>
      <c r="I1336" s="1">
        <v>89.123599999999996</v>
      </c>
    </row>
    <row r="1337" spans="1:9" ht="15.75" thickTop="1" x14ac:dyDescent="0.25">
      <c r="A1337" s="2">
        <v>1335</v>
      </c>
      <c r="B1337" s="5" t="s">
        <v>4235</v>
      </c>
      <c r="C1337" s="3" t="s">
        <v>2159</v>
      </c>
      <c r="D1337" s="7">
        <v>33.995800000000003</v>
      </c>
      <c r="E1337" s="157">
        <v>0.75605044917518271</v>
      </c>
      <c r="F1337" s="154">
        <v>7819293</v>
      </c>
      <c r="G1337" s="3" t="s">
        <v>4236</v>
      </c>
      <c r="H1337" s="1" t="s">
        <v>4237</v>
      </c>
      <c r="I1337" s="1">
        <v>1034.229</v>
      </c>
    </row>
    <row r="1338" spans="1:9" ht="15.75" thickBot="1" x14ac:dyDescent="0.3">
      <c r="A1338" s="3">
        <v>1336</v>
      </c>
      <c r="B1338" s="5" t="s">
        <v>536</v>
      </c>
      <c r="C1338" s="3" t="s">
        <v>2159</v>
      </c>
      <c r="D1338" s="7">
        <v>49</v>
      </c>
      <c r="E1338" s="157">
        <v>49.998741973821879</v>
      </c>
      <c r="F1338" s="154">
        <v>25952702</v>
      </c>
      <c r="G1338" s="3" t="s">
        <v>4524</v>
      </c>
      <c r="H1338" s="1" t="s">
        <v>1845</v>
      </c>
      <c r="I1338" s="1">
        <v>51.906709999999997</v>
      </c>
    </row>
    <row r="1339" spans="1:9" ht="15.75" thickTop="1" x14ac:dyDescent="0.25">
      <c r="A1339" s="2">
        <v>1337</v>
      </c>
      <c r="B1339" s="5" t="s">
        <v>4150</v>
      </c>
      <c r="C1339" s="3" t="s">
        <v>2159</v>
      </c>
      <c r="D1339" s="7">
        <v>49</v>
      </c>
      <c r="E1339" s="157">
        <v>48.601721404630943</v>
      </c>
      <c r="F1339" s="154">
        <v>28913062</v>
      </c>
      <c r="G1339" s="3" t="s">
        <v>4151</v>
      </c>
      <c r="H1339" s="1" t="s">
        <v>4152</v>
      </c>
      <c r="I1339" s="1">
        <v>59.489789999999999</v>
      </c>
    </row>
    <row r="1340" spans="1:9" ht="15.75" thickBot="1" x14ac:dyDescent="0.3">
      <c r="A1340" s="3">
        <v>1338</v>
      </c>
      <c r="B1340" s="5" t="s">
        <v>3309</v>
      </c>
      <c r="C1340" s="3" t="s">
        <v>2159</v>
      </c>
      <c r="D1340" s="7">
        <v>49</v>
      </c>
      <c r="E1340" s="157">
        <v>48.57984240365662</v>
      </c>
      <c r="F1340" s="154">
        <v>45798661</v>
      </c>
      <c r="G1340" s="3" t="s">
        <v>3310</v>
      </c>
      <c r="H1340" s="1" t="s">
        <v>3311</v>
      </c>
      <c r="I1340" s="1">
        <v>94.275030000000001</v>
      </c>
    </row>
    <row r="1341" spans="1:9" ht="15.75" thickTop="1" x14ac:dyDescent="0.25">
      <c r="A1341" s="2">
        <v>1339</v>
      </c>
      <c r="B1341" s="5" t="s">
        <v>538</v>
      </c>
      <c r="C1341" s="3" t="s">
        <v>2159</v>
      </c>
      <c r="D1341" s="7">
        <v>49</v>
      </c>
      <c r="E1341" s="157">
        <v>48.787666666666667</v>
      </c>
      <c r="F1341" s="154">
        <v>14636300</v>
      </c>
      <c r="G1341" s="3" t="s">
        <v>2142</v>
      </c>
      <c r="H1341" s="1" t="s">
        <v>1847</v>
      </c>
      <c r="I1341" s="1">
        <v>30</v>
      </c>
    </row>
    <row r="1342" spans="1:9" ht="15.75" thickBot="1" x14ac:dyDescent="0.3">
      <c r="A1342" s="3">
        <v>1340</v>
      </c>
      <c r="B1342" s="5" t="s">
        <v>4914</v>
      </c>
      <c r="C1342" s="3" t="s">
        <v>2159</v>
      </c>
      <c r="D1342" s="7">
        <v>49</v>
      </c>
      <c r="E1342" s="157">
        <v>48.964999999999996</v>
      </c>
      <c r="F1342" s="154">
        <v>4896500</v>
      </c>
      <c r="G1342" s="3" t="s">
        <v>4915</v>
      </c>
      <c r="H1342" s="1" t="s">
        <v>4916</v>
      </c>
      <c r="I1342" s="1">
        <v>10</v>
      </c>
    </row>
    <row r="1343" spans="1:9" ht="15.75" thickTop="1" x14ac:dyDescent="0.25">
      <c r="A1343" s="2">
        <v>1341</v>
      </c>
      <c r="B1343" s="5" t="s">
        <v>3315</v>
      </c>
      <c r="C1343" s="3" t="s">
        <v>2159</v>
      </c>
      <c r="D1343" s="7">
        <v>49</v>
      </c>
      <c r="E1343" s="157">
        <v>49</v>
      </c>
      <c r="F1343" s="154">
        <v>9800000</v>
      </c>
      <c r="G1343" s="3" t="s">
        <v>3316</v>
      </c>
      <c r="H1343" s="1" t="s">
        <v>3317</v>
      </c>
      <c r="I1343" s="1">
        <v>20</v>
      </c>
    </row>
    <row r="1344" spans="1:9" ht="15.75" thickBot="1" x14ac:dyDescent="0.3">
      <c r="A1344" s="3">
        <v>1342</v>
      </c>
      <c r="B1344" s="5" t="s">
        <v>540</v>
      </c>
      <c r="C1344" s="3" t="s">
        <v>2159</v>
      </c>
      <c r="D1344" s="7">
        <v>49</v>
      </c>
      <c r="E1344" s="157">
        <v>48.983333333333334</v>
      </c>
      <c r="F1344" s="154">
        <v>7347500</v>
      </c>
      <c r="G1344" s="3" t="s">
        <v>1213</v>
      </c>
      <c r="H1344" s="1" t="s">
        <v>1849</v>
      </c>
      <c r="I1344" s="1">
        <v>15</v>
      </c>
    </row>
    <row r="1345" spans="1:9" ht="15.75" thickTop="1" x14ac:dyDescent="0.25">
      <c r="A1345" s="2">
        <v>1343</v>
      </c>
      <c r="B1345" s="5" t="s">
        <v>3321</v>
      </c>
      <c r="C1345" s="3" t="s">
        <v>2159</v>
      </c>
      <c r="D1345" s="7">
        <v>49</v>
      </c>
      <c r="E1345" s="157">
        <v>48.923443897352364</v>
      </c>
      <c r="F1345" s="154">
        <v>40470554</v>
      </c>
      <c r="G1345" s="3" t="s">
        <v>3322</v>
      </c>
      <c r="H1345" s="1" t="s">
        <v>3323</v>
      </c>
      <c r="I1345" s="1">
        <v>82.72220999999999</v>
      </c>
    </row>
    <row r="1346" spans="1:9" ht="15.75" thickBot="1" x14ac:dyDescent="0.3">
      <c r="A1346" s="3">
        <v>1344</v>
      </c>
      <c r="B1346" s="5" t="s">
        <v>3324</v>
      </c>
      <c r="C1346" s="3" t="s">
        <v>2159</v>
      </c>
      <c r="D1346" s="7">
        <v>49</v>
      </c>
      <c r="E1346" s="157">
        <v>48.454466666666669</v>
      </c>
      <c r="F1346" s="154">
        <v>7268170</v>
      </c>
      <c r="G1346" s="3" t="s">
        <v>3325</v>
      </c>
      <c r="H1346" s="1" t="s">
        <v>3326</v>
      </c>
      <c r="I1346" s="1">
        <v>15</v>
      </c>
    </row>
    <row r="1347" spans="1:9" ht="15.75" thickTop="1" x14ac:dyDescent="0.25">
      <c r="A1347" s="2">
        <v>1345</v>
      </c>
      <c r="B1347" s="5" t="s">
        <v>3312</v>
      </c>
      <c r="C1347" s="3" t="s">
        <v>2159</v>
      </c>
      <c r="D1347" s="7">
        <v>49</v>
      </c>
      <c r="E1347" s="157">
        <v>48.999996874851881</v>
      </c>
      <c r="F1347" s="154">
        <v>18815107</v>
      </c>
      <c r="G1347" s="3" t="s">
        <v>3313</v>
      </c>
      <c r="H1347" s="1" t="s">
        <v>3314</v>
      </c>
      <c r="I1347" s="1">
        <v>38.398179999999996</v>
      </c>
    </row>
    <row r="1348" spans="1:9" ht="15.75" thickBot="1" x14ac:dyDescent="0.3">
      <c r="A1348" s="3">
        <v>1346</v>
      </c>
      <c r="B1348" s="5" t="s">
        <v>4115</v>
      </c>
      <c r="C1348" s="3" t="s">
        <v>2159</v>
      </c>
      <c r="D1348" s="7">
        <v>100</v>
      </c>
      <c r="E1348" s="157">
        <v>100</v>
      </c>
      <c r="F1348" s="154">
        <v>5800000</v>
      </c>
      <c r="G1348" s="3" t="s">
        <v>4116</v>
      </c>
      <c r="H1348" s="1" t="s">
        <v>4117</v>
      </c>
      <c r="I1348" s="1">
        <v>5.8</v>
      </c>
    </row>
    <row r="1349" spans="1:9" ht="15.75" thickTop="1" x14ac:dyDescent="0.25">
      <c r="A1349" s="2">
        <v>1347</v>
      </c>
      <c r="B1349" s="5" t="s">
        <v>3330</v>
      </c>
      <c r="C1349" s="3" t="s">
        <v>2159</v>
      </c>
      <c r="D1349" s="7">
        <v>49</v>
      </c>
      <c r="E1349" s="157">
        <v>49</v>
      </c>
      <c r="F1349" s="154">
        <v>862645</v>
      </c>
      <c r="G1349" s="3" t="s">
        <v>3331</v>
      </c>
      <c r="H1349" s="1" t="s">
        <v>3332</v>
      </c>
      <c r="I1349" s="1">
        <v>1.7605</v>
      </c>
    </row>
    <row r="1350" spans="1:9" ht="15.75" thickBot="1" x14ac:dyDescent="0.3">
      <c r="A1350" s="3">
        <v>1348</v>
      </c>
      <c r="B1350" s="5" t="s">
        <v>3333</v>
      </c>
      <c r="C1350" s="3" t="s">
        <v>2159</v>
      </c>
      <c r="D1350" s="7">
        <v>49</v>
      </c>
      <c r="E1350" s="157">
        <v>50.950704225352119</v>
      </c>
      <c r="F1350" s="154">
        <v>723500</v>
      </c>
      <c r="G1350" s="3" t="s">
        <v>3334</v>
      </c>
      <c r="H1350" s="1" t="s">
        <v>3335</v>
      </c>
      <c r="I1350" s="1">
        <v>1.42</v>
      </c>
    </row>
    <row r="1351" spans="1:9" ht="15.75" thickTop="1" x14ac:dyDescent="0.25">
      <c r="A1351" s="2">
        <v>1349</v>
      </c>
      <c r="B1351" s="5" t="s">
        <v>3336</v>
      </c>
      <c r="C1351" s="3" t="s">
        <v>2159</v>
      </c>
      <c r="D1351" s="7">
        <v>49</v>
      </c>
      <c r="E1351" s="157">
        <v>47.996089931573806</v>
      </c>
      <c r="F1351" s="154">
        <v>3829800</v>
      </c>
      <c r="G1351" s="3" t="s">
        <v>3337</v>
      </c>
      <c r="H1351" s="1" t="s">
        <v>3338</v>
      </c>
      <c r="I1351" s="1">
        <v>7.9794</v>
      </c>
    </row>
    <row r="1352" spans="1:9" ht="15.75" thickBot="1" x14ac:dyDescent="0.3">
      <c r="A1352" s="3">
        <v>1350</v>
      </c>
      <c r="B1352" s="5" t="s">
        <v>4153</v>
      </c>
      <c r="C1352" s="3" t="s">
        <v>2159</v>
      </c>
      <c r="D1352" s="7">
        <v>49</v>
      </c>
      <c r="E1352" s="157">
        <v>49</v>
      </c>
      <c r="F1352" s="154">
        <v>591626</v>
      </c>
      <c r="G1352" s="3" t="s">
        <v>4154</v>
      </c>
      <c r="H1352" s="1" t="s">
        <v>4155</v>
      </c>
      <c r="I1352" s="1">
        <v>1.2074</v>
      </c>
    </row>
    <row r="1353" spans="1:9" ht="15.75" thickTop="1" x14ac:dyDescent="0.25">
      <c r="A1353" s="2">
        <v>1351</v>
      </c>
      <c r="B1353" s="5" t="s">
        <v>4406</v>
      </c>
      <c r="C1353" s="3" t="s">
        <v>2159</v>
      </c>
      <c r="D1353" s="7">
        <v>0</v>
      </c>
      <c r="E1353" s="157" t="e">
        <v>#VALUE!</v>
      </c>
      <c r="F1353" s="154" t="s">
        <v>4501</v>
      </c>
      <c r="G1353" s="3" t="s">
        <v>4407</v>
      </c>
      <c r="H1353" s="1" t="s">
        <v>4408</v>
      </c>
      <c r="I1353" s="1">
        <v>2.2177199999999999</v>
      </c>
    </row>
    <row r="1354" spans="1:9" ht="15.75" thickBot="1" x14ac:dyDescent="0.3">
      <c r="A1354" s="3">
        <v>1352</v>
      </c>
      <c r="B1354" s="5" t="s">
        <v>3354</v>
      </c>
      <c r="C1354" s="3" t="s">
        <v>2159</v>
      </c>
      <c r="D1354" s="7">
        <v>49</v>
      </c>
      <c r="E1354" s="157">
        <v>48.799827283947415</v>
      </c>
      <c r="F1354" s="154">
        <v>5266614</v>
      </c>
      <c r="G1354" s="3" t="s">
        <v>3355</v>
      </c>
      <c r="H1354" s="1" t="s">
        <v>3356</v>
      </c>
      <c r="I1354" s="1">
        <v>10.79228</v>
      </c>
    </row>
    <row r="1355" spans="1:9" ht="15.75" thickTop="1" x14ac:dyDescent="0.25">
      <c r="A1355" s="2">
        <v>1353</v>
      </c>
      <c r="B1355" s="5" t="s">
        <v>4917</v>
      </c>
      <c r="C1355" s="3" t="s">
        <v>2159</v>
      </c>
      <c r="D1355" s="7" t="s">
        <v>4664</v>
      </c>
      <c r="E1355" s="157" t="e">
        <v>#VALUE!</v>
      </c>
      <c r="F1355" s="154" t="s">
        <v>4664</v>
      </c>
      <c r="G1355" s="3" t="s">
        <v>4665</v>
      </c>
      <c r="H1355" s="1" t="s">
        <v>4664</v>
      </c>
      <c r="I1355" s="1" t="s">
        <v>4664</v>
      </c>
    </row>
    <row r="1356" spans="1:9" ht="15.75" thickBot="1" x14ac:dyDescent="0.3">
      <c r="A1356" s="3">
        <v>1354</v>
      </c>
      <c r="B1356" s="5" t="s">
        <v>4918</v>
      </c>
      <c r="C1356" s="3" t="s">
        <v>2159</v>
      </c>
      <c r="D1356" s="7">
        <v>49</v>
      </c>
      <c r="E1356" s="157">
        <v>49</v>
      </c>
      <c r="F1356" s="154">
        <v>14700000</v>
      </c>
      <c r="G1356" s="3" t="s">
        <v>4919</v>
      </c>
      <c r="H1356" s="1" t="s">
        <v>4920</v>
      </c>
      <c r="I1356" s="1">
        <v>30</v>
      </c>
    </row>
    <row r="1357" spans="1:9" ht="15.75" thickTop="1" x14ac:dyDescent="0.25">
      <c r="A1357" s="2">
        <v>1355</v>
      </c>
      <c r="B1357" s="5" t="s">
        <v>3342</v>
      </c>
      <c r="C1357" s="3" t="s">
        <v>2159</v>
      </c>
      <c r="D1357" s="7">
        <v>49</v>
      </c>
      <c r="E1357" s="157">
        <v>31.950266991651262</v>
      </c>
      <c r="F1357" s="154">
        <v>114043283</v>
      </c>
      <c r="G1357" s="3" t="s">
        <v>3343</v>
      </c>
      <c r="H1357" s="1" t="s">
        <v>3344</v>
      </c>
      <c r="I1357" s="1">
        <v>356.94</v>
      </c>
    </row>
    <row r="1358" spans="1:9" ht="15.75" thickBot="1" x14ac:dyDescent="0.3">
      <c r="A1358" s="3">
        <v>1356</v>
      </c>
      <c r="B1358" s="5" t="s">
        <v>3357</v>
      </c>
      <c r="C1358" s="3" t="s">
        <v>2159</v>
      </c>
      <c r="D1358" s="7">
        <v>49</v>
      </c>
      <c r="E1358" s="157">
        <v>48.999377777777774</v>
      </c>
      <c r="F1358" s="154">
        <v>220497200</v>
      </c>
      <c r="G1358" s="3" t="s">
        <v>3358</v>
      </c>
      <c r="H1358" s="1" t="s">
        <v>3359</v>
      </c>
      <c r="I1358" s="1">
        <v>450</v>
      </c>
    </row>
    <row r="1359" spans="1:9" ht="15.75" thickTop="1" x14ac:dyDescent="0.25">
      <c r="A1359" s="2">
        <v>1357</v>
      </c>
      <c r="B1359" s="5" t="s">
        <v>3345</v>
      </c>
      <c r="C1359" s="3" t="s">
        <v>2159</v>
      </c>
      <c r="D1359" s="7">
        <v>49</v>
      </c>
      <c r="E1359" s="157">
        <v>49</v>
      </c>
      <c r="F1359" s="154">
        <v>3332000</v>
      </c>
      <c r="G1359" s="3" t="s">
        <v>3346</v>
      </c>
      <c r="H1359" s="1" t="s">
        <v>3347</v>
      </c>
      <c r="I1359" s="1">
        <v>6.8</v>
      </c>
    </row>
    <row r="1360" spans="1:9" ht="15.75" thickBot="1" x14ac:dyDescent="0.3">
      <c r="A1360" s="3">
        <v>1358</v>
      </c>
      <c r="B1360" s="5" t="s">
        <v>3348</v>
      </c>
      <c r="C1360" s="3" t="s">
        <v>2159</v>
      </c>
      <c r="D1360" s="7">
        <v>49</v>
      </c>
      <c r="E1360" s="157">
        <v>49</v>
      </c>
      <c r="F1360" s="154">
        <v>9800000</v>
      </c>
      <c r="G1360" s="3" t="s">
        <v>3349</v>
      </c>
      <c r="H1360" s="1" t="s">
        <v>3350</v>
      </c>
      <c r="I1360" s="1">
        <v>20</v>
      </c>
    </row>
    <row r="1361" spans="1:9" ht="15.75" thickTop="1" x14ac:dyDescent="0.25">
      <c r="A1361" s="2">
        <v>1359</v>
      </c>
      <c r="B1361" s="5" t="s">
        <v>3351</v>
      </c>
      <c r="C1361" s="3" t="s">
        <v>2159</v>
      </c>
      <c r="D1361" s="7">
        <v>49</v>
      </c>
      <c r="E1361" s="157">
        <v>48.989237533027321</v>
      </c>
      <c r="F1361" s="154">
        <v>9103719</v>
      </c>
      <c r="G1361" s="3" t="s">
        <v>3352</v>
      </c>
      <c r="H1361" s="1" t="s">
        <v>3353</v>
      </c>
      <c r="I1361" s="1">
        <v>18.583099999999998</v>
      </c>
    </row>
    <row r="1362" spans="1:9" ht="15.75" thickBot="1" x14ac:dyDescent="0.3">
      <c r="A1362" s="3">
        <v>1360</v>
      </c>
      <c r="B1362" s="5" t="s">
        <v>4391</v>
      </c>
      <c r="C1362" s="3" t="s">
        <v>2159</v>
      </c>
      <c r="D1362" s="7">
        <v>49</v>
      </c>
      <c r="E1362" s="157">
        <v>49.000001770552529</v>
      </c>
      <c r="F1362" s="154">
        <v>24907480</v>
      </c>
      <c r="G1362" s="3" t="s">
        <v>4392</v>
      </c>
      <c r="H1362" s="1" t="s">
        <v>4393</v>
      </c>
      <c r="I1362" s="1">
        <v>50.831589999999998</v>
      </c>
    </row>
    <row r="1363" spans="1:9" ht="15.75" thickTop="1" x14ac:dyDescent="0.25">
      <c r="A1363" s="2">
        <v>1361</v>
      </c>
      <c r="B1363" s="5" t="s">
        <v>3360</v>
      </c>
      <c r="C1363" s="3" t="s">
        <v>2159</v>
      </c>
      <c r="D1363" s="7">
        <v>49</v>
      </c>
      <c r="E1363" s="157">
        <v>48.955779063390125</v>
      </c>
      <c r="F1363" s="154">
        <v>2213702</v>
      </c>
      <c r="G1363" s="3" t="s">
        <v>3361</v>
      </c>
      <c r="H1363" s="1" t="s">
        <v>3362</v>
      </c>
      <c r="I1363" s="1">
        <v>4.5218400000000001</v>
      </c>
    </row>
    <row r="1364" spans="1:9" ht="15.75" thickBot="1" x14ac:dyDescent="0.3">
      <c r="A1364" s="3">
        <v>1362</v>
      </c>
      <c r="B1364" s="5" t="s">
        <v>3365</v>
      </c>
      <c r="C1364" s="3" t="s">
        <v>2159</v>
      </c>
      <c r="D1364" s="7">
        <v>49</v>
      </c>
      <c r="E1364" s="157">
        <v>48.9954765943517</v>
      </c>
      <c r="F1364" s="154">
        <v>7573417</v>
      </c>
      <c r="G1364" s="3" t="s">
        <v>3366</v>
      </c>
      <c r="H1364" s="1" t="s">
        <v>3367</v>
      </c>
      <c r="I1364" s="1">
        <v>15.457379999999999</v>
      </c>
    </row>
    <row r="1365" spans="1:9" ht="15.75" thickTop="1" x14ac:dyDescent="0.25">
      <c r="A1365" s="2">
        <v>1363</v>
      </c>
      <c r="B1365" s="5" t="s">
        <v>3368</v>
      </c>
      <c r="C1365" s="3" t="s">
        <v>2159</v>
      </c>
      <c r="D1365" s="7">
        <v>49</v>
      </c>
      <c r="E1365" s="157">
        <v>51.674388586816441</v>
      </c>
      <c r="F1365" s="154">
        <v>2506120</v>
      </c>
      <c r="G1365" s="3" t="s">
        <v>3369</v>
      </c>
      <c r="H1365" s="1" t="s">
        <v>3370</v>
      </c>
      <c r="I1365" s="1">
        <v>4.8498299999999999</v>
      </c>
    </row>
    <row r="1366" spans="1:9" ht="15.75" thickBot="1" x14ac:dyDescent="0.3">
      <c r="A1366" s="3">
        <v>1364</v>
      </c>
      <c r="B1366" s="5" t="s">
        <v>4921</v>
      </c>
      <c r="C1366" s="3" t="s">
        <v>2159</v>
      </c>
      <c r="D1366" s="7" t="s">
        <v>4664</v>
      </c>
      <c r="E1366" s="157" t="e">
        <v>#VALUE!</v>
      </c>
      <c r="F1366" s="154" t="s">
        <v>4664</v>
      </c>
      <c r="G1366" s="3" t="s">
        <v>4665</v>
      </c>
      <c r="H1366" s="1" t="s">
        <v>4664</v>
      </c>
      <c r="I1366" s="1" t="s">
        <v>4664</v>
      </c>
    </row>
    <row r="1367" spans="1:9" ht="15.75" thickTop="1" x14ac:dyDescent="0.25">
      <c r="A1367" s="2">
        <v>1365</v>
      </c>
      <c r="B1367" s="5" t="s">
        <v>4922</v>
      </c>
      <c r="C1367" s="3" t="s">
        <v>2159</v>
      </c>
      <c r="D1367" s="7" t="s">
        <v>4501</v>
      </c>
      <c r="E1367" s="157" t="e">
        <v>#VALUE!</v>
      </c>
      <c r="F1367" s="154" t="s">
        <v>4501</v>
      </c>
      <c r="G1367" s="3" t="s">
        <v>4923</v>
      </c>
      <c r="H1367" s="1" t="s">
        <v>4501</v>
      </c>
      <c r="I1367" s="1" t="s">
        <v>4501</v>
      </c>
    </row>
    <row r="1368" spans="1:9" ht="15.75" thickBot="1" x14ac:dyDescent="0.3">
      <c r="A1368" s="3">
        <v>1366</v>
      </c>
      <c r="B1368" s="5" t="s">
        <v>3377</v>
      </c>
      <c r="C1368" s="3" t="s">
        <v>2159</v>
      </c>
      <c r="D1368" s="7">
        <v>48.999899999999997</v>
      </c>
      <c r="E1368" s="157">
        <v>49.000333719745669</v>
      </c>
      <c r="F1368" s="154">
        <v>557957</v>
      </c>
      <c r="G1368" s="3" t="s">
        <v>3378</v>
      </c>
      <c r="H1368" s="1" t="s">
        <v>3379</v>
      </c>
      <c r="I1368" s="1">
        <v>1.1386799999999999</v>
      </c>
    </row>
    <row r="1369" spans="1:9" ht="15.75" thickTop="1" x14ac:dyDescent="0.25">
      <c r="A1369" s="2">
        <v>1367</v>
      </c>
      <c r="B1369" s="5" t="s">
        <v>4924</v>
      </c>
      <c r="C1369" s="3" t="s">
        <v>2159</v>
      </c>
      <c r="D1369" s="7" t="s">
        <v>4664</v>
      </c>
      <c r="E1369" s="157" t="e">
        <v>#VALUE!</v>
      </c>
      <c r="F1369" s="154" t="s">
        <v>4664</v>
      </c>
      <c r="G1369" s="3" t="s">
        <v>4665</v>
      </c>
      <c r="H1369" s="1" t="s">
        <v>4664</v>
      </c>
      <c r="I1369" s="1" t="s">
        <v>4664</v>
      </c>
    </row>
    <row r="1370" spans="1:9" ht="15.75" thickBot="1" x14ac:dyDescent="0.3">
      <c r="A1370" s="3">
        <v>1368</v>
      </c>
      <c r="B1370" s="5" t="s">
        <v>3386</v>
      </c>
      <c r="C1370" s="3" t="s">
        <v>2159</v>
      </c>
      <c r="D1370" s="7">
        <v>49</v>
      </c>
      <c r="E1370" s="157">
        <v>48.150886618112672</v>
      </c>
      <c r="F1370" s="154">
        <v>521633</v>
      </c>
      <c r="G1370" s="3" t="s">
        <v>3387</v>
      </c>
      <c r="H1370" s="1" t="s">
        <v>3388</v>
      </c>
      <c r="I1370" s="1">
        <v>1.0833299999999999</v>
      </c>
    </row>
    <row r="1371" spans="1:9" ht="15.75" thickTop="1" x14ac:dyDescent="0.25">
      <c r="A1371" s="2">
        <v>1369</v>
      </c>
      <c r="B1371" s="5" t="s">
        <v>3363</v>
      </c>
      <c r="C1371" s="3" t="s">
        <v>2159</v>
      </c>
      <c r="D1371" s="7">
        <v>49</v>
      </c>
      <c r="E1371" s="157">
        <v>48.999981057414978</v>
      </c>
      <c r="F1371" s="154">
        <v>4914850</v>
      </c>
      <c r="G1371" s="3" t="s">
        <v>4175</v>
      </c>
      <c r="H1371" s="1" t="s">
        <v>3364</v>
      </c>
      <c r="I1371" s="1">
        <v>10.03031</v>
      </c>
    </row>
    <row r="1372" spans="1:9" ht="15.75" thickBot="1" x14ac:dyDescent="0.3">
      <c r="A1372" s="3">
        <v>1370</v>
      </c>
      <c r="B1372" s="5" t="s">
        <v>3389</v>
      </c>
      <c r="C1372" s="3" t="s">
        <v>2159</v>
      </c>
      <c r="D1372" s="7">
        <v>49</v>
      </c>
      <c r="E1372" s="157">
        <v>47.96</v>
      </c>
      <c r="F1372" s="154">
        <v>2398000</v>
      </c>
      <c r="G1372" s="3" t="s">
        <v>3390</v>
      </c>
      <c r="H1372" s="1" t="s">
        <v>3391</v>
      </c>
      <c r="I1372" s="1">
        <v>5</v>
      </c>
    </row>
    <row r="1373" spans="1:9" ht="15.75" thickTop="1" x14ac:dyDescent="0.25">
      <c r="A1373" s="2">
        <v>1371</v>
      </c>
      <c r="B1373" s="5" t="s">
        <v>3392</v>
      </c>
      <c r="C1373" s="3" t="s">
        <v>2159</v>
      </c>
      <c r="D1373" s="7">
        <v>49</v>
      </c>
      <c r="E1373" s="157">
        <v>49.000082653560781</v>
      </c>
      <c r="F1373" s="154">
        <v>770688</v>
      </c>
      <c r="G1373" s="3" t="s">
        <v>3393</v>
      </c>
      <c r="H1373" s="1" t="s">
        <v>3394</v>
      </c>
      <c r="I1373" s="1">
        <v>1.57283</v>
      </c>
    </row>
    <row r="1374" spans="1:9" ht="15.75" thickBot="1" x14ac:dyDescent="0.3">
      <c r="A1374" s="3">
        <v>1372</v>
      </c>
      <c r="B1374" s="5" t="s">
        <v>3395</v>
      </c>
      <c r="C1374" s="3" t="s">
        <v>2159</v>
      </c>
      <c r="D1374" s="7" t="s">
        <v>4501</v>
      </c>
      <c r="E1374" s="157" t="e">
        <v>#VALUE!</v>
      </c>
      <c r="F1374" s="154" t="s">
        <v>4501</v>
      </c>
      <c r="G1374" s="3" t="s">
        <v>3396</v>
      </c>
      <c r="H1374" s="1" t="s">
        <v>3397</v>
      </c>
      <c r="I1374" s="1">
        <v>8.3314000000000004</v>
      </c>
    </row>
    <row r="1375" spans="1:9" ht="15.75" thickTop="1" x14ac:dyDescent="0.25">
      <c r="A1375" s="2">
        <v>1373</v>
      </c>
      <c r="B1375" s="5" t="s">
        <v>4346</v>
      </c>
      <c r="C1375" s="3" t="s">
        <v>2159</v>
      </c>
      <c r="D1375" s="7">
        <v>49</v>
      </c>
      <c r="E1375" s="157">
        <v>49</v>
      </c>
      <c r="F1375" s="154">
        <v>5880000</v>
      </c>
      <c r="G1375" s="3" t="s">
        <v>4347</v>
      </c>
      <c r="H1375" s="1" t="s">
        <v>4348</v>
      </c>
      <c r="I1375" s="1">
        <v>12</v>
      </c>
    </row>
    <row r="1376" spans="1:9" ht="15.75" thickBot="1" x14ac:dyDescent="0.3">
      <c r="A1376" s="3">
        <v>1374</v>
      </c>
      <c r="B1376" s="5" t="s">
        <v>3398</v>
      </c>
      <c r="C1376" s="3" t="s">
        <v>2159</v>
      </c>
      <c r="D1376" s="7">
        <v>49</v>
      </c>
      <c r="E1376" s="157">
        <v>47.797352523815547</v>
      </c>
      <c r="F1376" s="154">
        <v>5332048</v>
      </c>
      <c r="G1376" s="3" t="s">
        <v>3399</v>
      </c>
      <c r="H1376" s="1" t="s">
        <v>3400</v>
      </c>
      <c r="I1376" s="1">
        <v>11.155529999999999</v>
      </c>
    </row>
    <row r="1377" spans="1:9" ht="15.75" thickTop="1" x14ac:dyDescent="0.25">
      <c r="A1377" s="2">
        <v>1375</v>
      </c>
      <c r="B1377" s="5" t="s">
        <v>4397</v>
      </c>
      <c r="C1377" s="3" t="s">
        <v>2159</v>
      </c>
      <c r="D1377" s="7">
        <v>49</v>
      </c>
      <c r="E1377" s="157">
        <v>48.715555555555554</v>
      </c>
      <c r="F1377" s="154">
        <v>8768800</v>
      </c>
      <c r="G1377" s="3" t="s">
        <v>4398</v>
      </c>
      <c r="H1377" s="1" t="s">
        <v>4399</v>
      </c>
      <c r="I1377" s="1">
        <v>18</v>
      </c>
    </row>
    <row r="1378" spans="1:9" ht="15.75" thickBot="1" x14ac:dyDescent="0.3">
      <c r="A1378" s="3">
        <v>1376</v>
      </c>
      <c r="B1378" s="5" t="s">
        <v>2294</v>
      </c>
      <c r="C1378" s="3" t="s">
        <v>2159</v>
      </c>
      <c r="D1378" s="7">
        <v>49</v>
      </c>
      <c r="E1378" s="157">
        <v>48.999777777777773</v>
      </c>
      <c r="F1378" s="154">
        <v>22049900</v>
      </c>
      <c r="G1378" s="3" t="s">
        <v>2295</v>
      </c>
      <c r="H1378" s="1" t="s">
        <v>2296</v>
      </c>
      <c r="I1378" s="1">
        <v>45</v>
      </c>
    </row>
    <row r="1379" spans="1:9" ht="15.75" thickTop="1" x14ac:dyDescent="0.25">
      <c r="A1379" s="2">
        <v>1377</v>
      </c>
      <c r="B1379" s="5" t="s">
        <v>3928</v>
      </c>
      <c r="C1379" s="3" t="s">
        <v>2159</v>
      </c>
      <c r="D1379" s="7">
        <v>49</v>
      </c>
      <c r="E1379" s="157">
        <v>48.999999999999993</v>
      </c>
      <c r="F1379" s="154">
        <v>4071900</v>
      </c>
      <c r="G1379" s="3" t="s">
        <v>3929</v>
      </c>
      <c r="H1379" s="1" t="s">
        <v>3930</v>
      </c>
      <c r="I1379" s="1">
        <v>8.31</v>
      </c>
    </row>
    <row r="1380" spans="1:9" ht="15.75" thickBot="1" x14ac:dyDescent="0.3">
      <c r="A1380" s="3">
        <v>1378</v>
      </c>
      <c r="B1380" s="5" t="s">
        <v>3957</v>
      </c>
      <c r="C1380" s="3" t="s">
        <v>2159</v>
      </c>
      <c r="D1380" s="7">
        <v>49</v>
      </c>
      <c r="E1380" s="157">
        <v>48.574782608695656</v>
      </c>
      <c r="F1380" s="154">
        <v>11172200</v>
      </c>
      <c r="G1380" s="3" t="s">
        <v>3958</v>
      </c>
      <c r="H1380" s="1" t="s">
        <v>3959</v>
      </c>
      <c r="I1380" s="1">
        <v>23</v>
      </c>
    </row>
    <row r="1381" spans="1:9" ht="15.75" thickTop="1" x14ac:dyDescent="0.25">
      <c r="A1381" s="2">
        <v>1379</v>
      </c>
      <c r="B1381" s="5" t="s">
        <v>3954</v>
      </c>
      <c r="C1381" s="3" t="s">
        <v>2159</v>
      </c>
      <c r="D1381" s="7">
        <v>40.925800000000002</v>
      </c>
      <c r="E1381" s="157">
        <v>18.417272727272728</v>
      </c>
      <c r="F1381" s="154">
        <v>6077700</v>
      </c>
      <c r="G1381" s="3" t="s">
        <v>3955</v>
      </c>
      <c r="H1381" s="1" t="s">
        <v>3956</v>
      </c>
      <c r="I1381" s="1">
        <v>33</v>
      </c>
    </row>
    <row r="1382" spans="1:9" ht="15.75" thickBot="1" x14ac:dyDescent="0.3">
      <c r="A1382" s="3">
        <v>1380</v>
      </c>
      <c r="B1382" s="5" t="s">
        <v>550</v>
      </c>
      <c r="C1382" s="3" t="s">
        <v>2159</v>
      </c>
      <c r="D1382" s="7">
        <v>49</v>
      </c>
      <c r="E1382" s="157">
        <v>48.89485462089543</v>
      </c>
      <c r="F1382" s="154">
        <v>629267</v>
      </c>
      <c r="G1382" s="3" t="s">
        <v>1222</v>
      </c>
      <c r="H1382" s="1" t="s">
        <v>1859</v>
      </c>
      <c r="I1382" s="1">
        <v>1.28698</v>
      </c>
    </row>
    <row r="1383" spans="1:9" ht="15.75" thickTop="1" x14ac:dyDescent="0.25">
      <c r="A1383" s="2">
        <v>1381</v>
      </c>
      <c r="B1383" s="5" t="s">
        <v>3491</v>
      </c>
      <c r="C1383" s="3" t="s">
        <v>2159</v>
      </c>
      <c r="D1383" s="7">
        <v>49</v>
      </c>
      <c r="E1383" s="157">
        <v>49</v>
      </c>
      <c r="F1383" s="154">
        <v>4165000</v>
      </c>
      <c r="G1383" s="3" t="s">
        <v>3492</v>
      </c>
      <c r="H1383" s="1" t="s">
        <v>3493</v>
      </c>
      <c r="I1383" s="1">
        <v>8.5</v>
      </c>
    </row>
    <row r="1384" spans="1:9" ht="15.75" thickBot="1" x14ac:dyDescent="0.3">
      <c r="A1384" s="3">
        <v>1382</v>
      </c>
      <c r="B1384" s="5" t="s">
        <v>4925</v>
      </c>
      <c r="C1384" s="3" t="s">
        <v>2159</v>
      </c>
      <c r="D1384" s="7">
        <v>49</v>
      </c>
      <c r="E1384" s="157">
        <v>49.000000000000007</v>
      </c>
      <c r="F1384" s="154">
        <v>4312000</v>
      </c>
      <c r="G1384" s="3" t="s">
        <v>4926</v>
      </c>
      <c r="H1384" s="1" t="s">
        <v>4927</v>
      </c>
      <c r="I1384" s="1">
        <v>8.7999999999999989</v>
      </c>
    </row>
    <row r="1385" spans="1:9" ht="15.75" thickTop="1" x14ac:dyDescent="0.25">
      <c r="A1385" s="2">
        <v>1383</v>
      </c>
      <c r="B1385" s="5" t="s">
        <v>2407</v>
      </c>
      <c r="C1385" s="3" t="s">
        <v>2159</v>
      </c>
      <c r="D1385" s="7">
        <v>49</v>
      </c>
      <c r="E1385" s="157">
        <v>47.924295774647888</v>
      </c>
      <c r="F1385" s="154">
        <v>13610500</v>
      </c>
      <c r="G1385" s="3" t="s">
        <v>2408</v>
      </c>
      <c r="H1385" s="1" t="s">
        <v>2409</v>
      </c>
      <c r="I1385" s="1">
        <v>28.4</v>
      </c>
    </row>
    <row r="1386" spans="1:9" ht="15.75" thickBot="1" x14ac:dyDescent="0.3">
      <c r="A1386" s="3">
        <v>1384</v>
      </c>
      <c r="B1386" s="5" t="s">
        <v>3404</v>
      </c>
      <c r="C1386" s="3" t="s">
        <v>2159</v>
      </c>
      <c r="D1386" s="7">
        <v>49</v>
      </c>
      <c r="E1386" s="157">
        <v>48.527614818522629</v>
      </c>
      <c r="F1386" s="154">
        <v>64761024</v>
      </c>
      <c r="G1386" s="3" t="s">
        <v>3405</v>
      </c>
      <c r="H1386" s="1" t="s">
        <v>3406</v>
      </c>
      <c r="I1386" s="1">
        <v>133.45189999999999</v>
      </c>
    </row>
    <row r="1387" spans="1:9" ht="15.75" thickTop="1" x14ac:dyDescent="0.25">
      <c r="A1387" s="2">
        <v>1385</v>
      </c>
      <c r="B1387" s="5" t="s">
        <v>2289</v>
      </c>
      <c r="C1387" s="3" t="s">
        <v>2159</v>
      </c>
      <c r="D1387" s="7">
        <v>49</v>
      </c>
      <c r="E1387" s="157">
        <v>49</v>
      </c>
      <c r="F1387" s="154">
        <v>22050000</v>
      </c>
      <c r="G1387" s="3" t="s">
        <v>5010</v>
      </c>
      <c r="H1387" s="1" t="s">
        <v>2290</v>
      </c>
      <c r="I1387" s="1">
        <v>45</v>
      </c>
    </row>
    <row r="1388" spans="1:9" ht="15.75" thickBot="1" x14ac:dyDescent="0.3">
      <c r="A1388" s="3">
        <v>1386</v>
      </c>
      <c r="B1388" s="5" t="s">
        <v>3401</v>
      </c>
      <c r="C1388" s="3" t="s">
        <v>2159</v>
      </c>
      <c r="D1388" s="7">
        <v>49</v>
      </c>
      <c r="E1388" s="157">
        <v>50.077197600546711</v>
      </c>
      <c r="F1388" s="154">
        <v>1978500</v>
      </c>
      <c r="G1388" s="3" t="s">
        <v>3402</v>
      </c>
      <c r="H1388" s="1" t="s">
        <v>3403</v>
      </c>
      <c r="I1388" s="1">
        <v>3.9508999999999999</v>
      </c>
    </row>
    <row r="1389" spans="1:9" ht="15.75" thickTop="1" x14ac:dyDescent="0.25">
      <c r="A1389" s="2">
        <v>1387</v>
      </c>
      <c r="B1389" s="5" t="s">
        <v>3841</v>
      </c>
      <c r="C1389" s="3" t="s">
        <v>2159</v>
      </c>
      <c r="D1389" s="7">
        <v>49</v>
      </c>
      <c r="E1389" s="157">
        <v>49.010824956668358</v>
      </c>
      <c r="F1389" s="154">
        <v>33275880</v>
      </c>
      <c r="G1389" s="3" t="s">
        <v>3842</v>
      </c>
      <c r="H1389" s="1" t="s">
        <v>3843</v>
      </c>
      <c r="I1389" s="1">
        <v>67.894959999999998</v>
      </c>
    </row>
    <row r="1390" spans="1:9" ht="15.75" thickBot="1" x14ac:dyDescent="0.3">
      <c r="A1390" s="3">
        <v>1388</v>
      </c>
      <c r="B1390" s="5" t="s">
        <v>3410</v>
      </c>
      <c r="C1390" s="3" t="s">
        <v>2159</v>
      </c>
      <c r="D1390" s="7">
        <v>56.919699999999999</v>
      </c>
      <c r="E1390" s="157">
        <v>48.33790434782609</v>
      </c>
      <c r="F1390" s="154">
        <v>5558859</v>
      </c>
      <c r="G1390" s="3" t="s">
        <v>3411</v>
      </c>
      <c r="H1390" s="1" t="s">
        <v>3412</v>
      </c>
      <c r="I1390" s="1">
        <v>11.5</v>
      </c>
    </row>
    <row r="1391" spans="1:9" ht="15.75" thickTop="1" x14ac:dyDescent="0.25">
      <c r="A1391" s="2">
        <v>1389</v>
      </c>
      <c r="B1391" s="5" t="s">
        <v>4370</v>
      </c>
      <c r="C1391" s="3" t="s">
        <v>2159</v>
      </c>
      <c r="D1391" s="7">
        <v>49</v>
      </c>
      <c r="E1391" s="157">
        <v>48.960394445562486</v>
      </c>
      <c r="F1391" s="154">
        <v>60821050</v>
      </c>
      <c r="G1391" s="3" t="s">
        <v>4371</v>
      </c>
      <c r="H1391" s="1" t="s">
        <v>4372</v>
      </c>
      <c r="I1391" s="1">
        <v>124.22499999999999</v>
      </c>
    </row>
    <row r="1392" spans="1:9" ht="15.75" thickBot="1" x14ac:dyDescent="0.3">
      <c r="A1392" s="3">
        <v>1390</v>
      </c>
      <c r="B1392" s="5" t="s">
        <v>3413</v>
      </c>
      <c r="C1392" s="3" t="s">
        <v>2159</v>
      </c>
      <c r="D1392" s="7">
        <v>49</v>
      </c>
      <c r="E1392" s="157">
        <v>48.761904761904766</v>
      </c>
      <c r="F1392" s="154">
        <v>5857280</v>
      </c>
      <c r="G1392" s="3" t="s">
        <v>3414</v>
      </c>
      <c r="H1392" s="1" t="s">
        <v>3415</v>
      </c>
      <c r="I1392" s="1">
        <v>12.011999999999999</v>
      </c>
    </row>
    <row r="1393" spans="1:9" ht="15.75" thickTop="1" x14ac:dyDescent="0.25">
      <c r="A1393" s="2">
        <v>1391</v>
      </c>
      <c r="B1393" s="5" t="s">
        <v>3416</v>
      </c>
      <c r="C1393" s="3" t="s">
        <v>2159</v>
      </c>
      <c r="D1393" s="7">
        <v>49</v>
      </c>
      <c r="E1393" s="157">
        <v>48.99923076923077</v>
      </c>
      <c r="F1393" s="154">
        <v>19109700</v>
      </c>
      <c r="G1393" s="3" t="s">
        <v>3417</v>
      </c>
      <c r="H1393" s="1" t="s">
        <v>3418</v>
      </c>
      <c r="I1393" s="1">
        <v>39</v>
      </c>
    </row>
    <row r="1394" spans="1:9" ht="15.75" thickBot="1" x14ac:dyDescent="0.3">
      <c r="A1394" s="3">
        <v>1392</v>
      </c>
      <c r="B1394" s="5" t="s">
        <v>3419</v>
      </c>
      <c r="C1394" s="3" t="s">
        <v>2159</v>
      </c>
      <c r="D1394" s="7">
        <v>49</v>
      </c>
      <c r="E1394" s="157">
        <v>48.420561345333965</v>
      </c>
      <c r="F1394" s="154">
        <v>61329483</v>
      </c>
      <c r="G1394" s="3" t="s">
        <v>3420</v>
      </c>
      <c r="H1394" s="1" t="s">
        <v>3421</v>
      </c>
      <c r="I1394" s="1">
        <v>126.66</v>
      </c>
    </row>
    <row r="1395" spans="1:9" ht="15.75" thickTop="1" x14ac:dyDescent="0.25">
      <c r="A1395" s="2">
        <v>1393</v>
      </c>
      <c r="B1395" s="5" t="s">
        <v>4928</v>
      </c>
      <c r="C1395" s="3" t="s">
        <v>2159</v>
      </c>
      <c r="D1395" s="7" t="s">
        <v>4501</v>
      </c>
      <c r="E1395" s="157" t="e">
        <v>#VALUE!</v>
      </c>
      <c r="F1395" s="154" t="s">
        <v>4501</v>
      </c>
      <c r="G1395" s="3" t="s">
        <v>4929</v>
      </c>
      <c r="H1395" s="1" t="s">
        <v>4930</v>
      </c>
      <c r="I1395" s="1" t="s">
        <v>4501</v>
      </c>
    </row>
    <row r="1396" spans="1:9" ht="15.75" thickBot="1" x14ac:dyDescent="0.3">
      <c r="A1396" s="3">
        <v>1394</v>
      </c>
      <c r="B1396" s="5" t="s">
        <v>3422</v>
      </c>
      <c r="C1396" s="3" t="s">
        <v>2159</v>
      </c>
      <c r="D1396" s="7">
        <v>49</v>
      </c>
      <c r="E1396" s="157">
        <v>49.507310870947236</v>
      </c>
      <c r="F1396" s="154">
        <v>934500</v>
      </c>
      <c r="G1396" s="3" t="s">
        <v>3423</v>
      </c>
      <c r="H1396" s="1" t="s">
        <v>3424</v>
      </c>
      <c r="I1396" s="1">
        <v>1.8875999999999999</v>
      </c>
    </row>
    <row r="1397" spans="1:9" ht="15.75" thickTop="1" x14ac:dyDescent="0.25">
      <c r="A1397" s="2">
        <v>1395</v>
      </c>
      <c r="B1397" s="5" t="s">
        <v>3473</v>
      </c>
      <c r="C1397" s="3" t="s">
        <v>2159</v>
      </c>
      <c r="D1397" s="7">
        <v>49</v>
      </c>
      <c r="E1397" s="157">
        <v>48.847877000000004</v>
      </c>
      <c r="F1397" s="154">
        <v>48847877</v>
      </c>
      <c r="G1397" s="3" t="s">
        <v>3474</v>
      </c>
      <c r="H1397" s="1" t="s">
        <v>3475</v>
      </c>
      <c r="I1397" s="1">
        <v>100</v>
      </c>
    </row>
    <row r="1398" spans="1:9" ht="15.75" thickBot="1" x14ac:dyDescent="0.3">
      <c r="A1398" s="3">
        <v>1396</v>
      </c>
      <c r="B1398" s="5" t="s">
        <v>552</v>
      </c>
      <c r="C1398" s="3" t="s">
        <v>2159</v>
      </c>
      <c r="D1398" s="7">
        <v>49</v>
      </c>
      <c r="E1398" s="157">
        <v>48.687201035968179</v>
      </c>
      <c r="F1398" s="154">
        <v>18422750</v>
      </c>
      <c r="G1398" s="3" t="s">
        <v>1223</v>
      </c>
      <c r="H1398" s="1" t="s">
        <v>1861</v>
      </c>
      <c r="I1398" s="1">
        <v>37.838999999999999</v>
      </c>
    </row>
    <row r="1399" spans="1:9" ht="15.75" thickTop="1" x14ac:dyDescent="0.25">
      <c r="A1399" s="2">
        <v>1397</v>
      </c>
      <c r="B1399" s="5" t="s">
        <v>3425</v>
      </c>
      <c r="C1399" s="3" t="s">
        <v>2159</v>
      </c>
      <c r="D1399" s="7">
        <v>49</v>
      </c>
      <c r="E1399" s="157">
        <v>50.631042881393462</v>
      </c>
      <c r="F1399" s="154">
        <v>2058000</v>
      </c>
      <c r="G1399" s="3" t="s">
        <v>3426</v>
      </c>
      <c r="H1399" s="1" t="s">
        <v>3427</v>
      </c>
      <c r="I1399" s="1">
        <v>4.0647000000000002</v>
      </c>
    </row>
    <row r="1400" spans="1:9" ht="15.75" thickBot="1" x14ac:dyDescent="0.3">
      <c r="A1400" s="3">
        <v>1398</v>
      </c>
      <c r="B1400" s="5" t="s">
        <v>3951</v>
      </c>
      <c r="C1400" s="3" t="s">
        <v>2159</v>
      </c>
      <c r="D1400" s="7">
        <v>49</v>
      </c>
      <c r="E1400" s="157">
        <v>48.999995642977865</v>
      </c>
      <c r="F1400" s="154">
        <v>30364773</v>
      </c>
      <c r="G1400" s="3" t="s">
        <v>3952</v>
      </c>
      <c r="H1400" s="1" t="s">
        <v>3953</v>
      </c>
      <c r="I1400" s="1">
        <v>61.96893</v>
      </c>
    </row>
    <row r="1401" spans="1:9" ht="15.75" thickTop="1" x14ac:dyDescent="0.25">
      <c r="A1401" s="2">
        <v>1399</v>
      </c>
      <c r="B1401" s="5" t="s">
        <v>3428</v>
      </c>
      <c r="C1401" s="3" t="s">
        <v>2159</v>
      </c>
      <c r="D1401" s="7">
        <v>49</v>
      </c>
      <c r="E1401" s="157">
        <v>45.722000000000001</v>
      </c>
      <c r="F1401" s="154">
        <v>2286100</v>
      </c>
      <c r="G1401" s="3" t="s">
        <v>3429</v>
      </c>
      <c r="H1401" s="1" t="s">
        <v>3430</v>
      </c>
      <c r="I1401" s="1">
        <v>5</v>
      </c>
    </row>
    <row r="1402" spans="1:9" ht="15.75" thickBot="1" x14ac:dyDescent="0.3">
      <c r="A1402" s="3">
        <v>1400</v>
      </c>
      <c r="B1402" s="5" t="s">
        <v>3431</v>
      </c>
      <c r="C1402" s="3" t="s">
        <v>2159</v>
      </c>
      <c r="D1402" s="7">
        <v>49</v>
      </c>
      <c r="E1402" s="157">
        <v>48.693203978159126</v>
      </c>
      <c r="F1402" s="154">
        <v>7790601</v>
      </c>
      <c r="G1402" s="3" t="s">
        <v>3432</v>
      </c>
      <c r="H1402" s="1" t="s">
        <v>3433</v>
      </c>
      <c r="I1402" s="1">
        <v>15.999359999999999</v>
      </c>
    </row>
    <row r="1403" spans="1:9" ht="15.75" thickTop="1" x14ac:dyDescent="0.25">
      <c r="A1403" s="2">
        <v>1401</v>
      </c>
      <c r="B1403" s="5" t="s">
        <v>559</v>
      </c>
      <c r="C1403" s="3" t="s">
        <v>2159</v>
      </c>
      <c r="D1403" s="7">
        <v>49</v>
      </c>
      <c r="E1403" s="157">
        <v>47.682311320754714</v>
      </c>
      <c r="F1403" s="154">
        <v>5054325</v>
      </c>
      <c r="G1403" s="3" t="s">
        <v>1230</v>
      </c>
      <c r="H1403" s="1" t="s">
        <v>1868</v>
      </c>
      <c r="I1403" s="1">
        <v>10.6</v>
      </c>
    </row>
    <row r="1404" spans="1:9" ht="15.75" thickBot="1" x14ac:dyDescent="0.3">
      <c r="A1404" s="3">
        <v>1402</v>
      </c>
      <c r="B1404" s="5" t="s">
        <v>3434</v>
      </c>
      <c r="C1404" s="3" t="s">
        <v>2159</v>
      </c>
      <c r="D1404" s="7">
        <v>49</v>
      </c>
      <c r="E1404" s="157">
        <v>45</v>
      </c>
      <c r="F1404" s="154">
        <v>1260000</v>
      </c>
      <c r="G1404" s="3" t="s">
        <v>3435</v>
      </c>
      <c r="H1404" s="1" t="s">
        <v>3436</v>
      </c>
      <c r="I1404" s="1">
        <v>2.8</v>
      </c>
    </row>
    <row r="1405" spans="1:9" ht="15.75" thickTop="1" x14ac:dyDescent="0.25">
      <c r="A1405" s="2">
        <v>1403</v>
      </c>
      <c r="B1405" s="5" t="s">
        <v>3437</v>
      </c>
      <c r="C1405" s="3" t="s">
        <v>2159</v>
      </c>
      <c r="D1405" s="7">
        <v>49</v>
      </c>
      <c r="E1405" s="157">
        <v>48.834545454545456</v>
      </c>
      <c r="F1405" s="154">
        <v>5371800</v>
      </c>
      <c r="G1405" s="3" t="s">
        <v>3438</v>
      </c>
      <c r="H1405" s="1" t="s">
        <v>3439</v>
      </c>
      <c r="I1405" s="1">
        <v>11</v>
      </c>
    </row>
    <row r="1406" spans="1:9" ht="15.75" thickBot="1" x14ac:dyDescent="0.3">
      <c r="A1406" s="3">
        <v>1404</v>
      </c>
      <c r="B1406" s="5" t="s">
        <v>563</v>
      </c>
      <c r="C1406" s="3" t="s">
        <v>2159</v>
      </c>
      <c r="D1406" s="7">
        <v>49</v>
      </c>
      <c r="E1406" s="157">
        <v>48.90698714616984</v>
      </c>
      <c r="F1406" s="154">
        <v>7828874</v>
      </c>
      <c r="G1406" s="3" t="s">
        <v>1234</v>
      </c>
      <c r="H1406" s="1" t="s">
        <v>1872</v>
      </c>
      <c r="I1406" s="1">
        <v>16.007680000000001</v>
      </c>
    </row>
    <row r="1407" spans="1:9" ht="15.75" thickTop="1" x14ac:dyDescent="0.25">
      <c r="A1407" s="2">
        <v>1405</v>
      </c>
      <c r="B1407" s="5" t="s">
        <v>564</v>
      </c>
      <c r="C1407" s="3" t="s">
        <v>2159</v>
      </c>
      <c r="D1407" s="7">
        <v>49</v>
      </c>
      <c r="E1407" s="157">
        <v>48.825931277090277</v>
      </c>
      <c r="F1407" s="154">
        <v>854986</v>
      </c>
      <c r="G1407" s="3" t="s">
        <v>1235</v>
      </c>
      <c r="H1407" s="1" t="s">
        <v>1873</v>
      </c>
      <c r="I1407" s="1">
        <v>1.7510899999999998</v>
      </c>
    </row>
    <row r="1408" spans="1:9" ht="15.75" thickBot="1" x14ac:dyDescent="0.3">
      <c r="A1408" s="3">
        <v>1406</v>
      </c>
      <c r="B1408" s="5" t="s">
        <v>566</v>
      </c>
      <c r="C1408" s="3" t="s">
        <v>2159</v>
      </c>
      <c r="D1408" s="7">
        <v>49</v>
      </c>
      <c r="E1408" s="157">
        <v>4.2513206261106644</v>
      </c>
      <c r="F1408" s="154">
        <v>873200</v>
      </c>
      <c r="G1408" s="3" t="s">
        <v>1237</v>
      </c>
      <c r="H1408" s="1" t="s">
        <v>1875</v>
      </c>
      <c r="I1408" s="1">
        <v>20.5395</v>
      </c>
    </row>
    <row r="1409" spans="1:9" ht="15.75" thickTop="1" x14ac:dyDescent="0.25">
      <c r="A1409" s="2">
        <v>1407</v>
      </c>
      <c r="B1409" s="5" t="s">
        <v>3440</v>
      </c>
      <c r="C1409" s="3" t="s">
        <v>2159</v>
      </c>
      <c r="D1409" s="7">
        <v>49</v>
      </c>
      <c r="E1409" s="157">
        <v>48.746057778688929</v>
      </c>
      <c r="F1409" s="154">
        <v>58493222</v>
      </c>
      <c r="G1409" s="3" t="s">
        <v>3441</v>
      </c>
      <c r="H1409" s="1" t="s">
        <v>3442</v>
      </c>
      <c r="I1409" s="1">
        <v>119.99579999999999</v>
      </c>
    </row>
    <row r="1410" spans="1:9" ht="15.75" thickBot="1" x14ac:dyDescent="0.3">
      <c r="A1410" s="3">
        <v>1408</v>
      </c>
      <c r="B1410" s="5" t="s">
        <v>3443</v>
      </c>
      <c r="C1410" s="3" t="s">
        <v>2159</v>
      </c>
      <c r="D1410" s="7">
        <v>49</v>
      </c>
      <c r="E1410" s="157">
        <v>48.53703064207933</v>
      </c>
      <c r="F1410" s="154">
        <v>2108303</v>
      </c>
      <c r="G1410" s="3" t="s">
        <v>3444</v>
      </c>
      <c r="H1410" s="1" t="s">
        <v>3445</v>
      </c>
      <c r="I1410" s="1">
        <v>4.3437000000000001</v>
      </c>
    </row>
    <row r="1411" spans="1:9" ht="15.75" thickTop="1" x14ac:dyDescent="0.25">
      <c r="A1411" s="2">
        <v>1409</v>
      </c>
      <c r="B1411" s="5" t="s">
        <v>3446</v>
      </c>
      <c r="C1411" s="3" t="s">
        <v>2159</v>
      </c>
      <c r="D1411" s="7">
        <v>49</v>
      </c>
      <c r="E1411" s="157">
        <v>46.571538461538466</v>
      </c>
      <c r="F1411" s="154">
        <v>1210860</v>
      </c>
      <c r="G1411" s="3" t="s">
        <v>3447</v>
      </c>
      <c r="H1411" s="1" t="s">
        <v>3448</v>
      </c>
      <c r="I1411" s="1">
        <v>2.6</v>
      </c>
    </row>
    <row r="1412" spans="1:9" ht="15.75" thickBot="1" x14ac:dyDescent="0.3">
      <c r="A1412" s="3">
        <v>1410</v>
      </c>
      <c r="B1412" s="5" t="s">
        <v>568</v>
      </c>
      <c r="C1412" s="3" t="s">
        <v>2159</v>
      </c>
      <c r="D1412" s="7">
        <v>49</v>
      </c>
      <c r="E1412" s="157">
        <v>48.966176524836555</v>
      </c>
      <c r="F1412" s="154">
        <v>5442331</v>
      </c>
      <c r="G1412" s="3" t="s">
        <v>4609</v>
      </c>
      <c r="H1412" s="1" t="s">
        <v>4610</v>
      </c>
      <c r="I1412" s="1">
        <v>11.114469999999999</v>
      </c>
    </row>
    <row r="1413" spans="1:9" ht="15.75" thickTop="1" x14ac:dyDescent="0.25">
      <c r="A1413" s="2">
        <v>1411</v>
      </c>
      <c r="B1413" s="5" t="s">
        <v>4349</v>
      </c>
      <c r="C1413" s="3" t="s">
        <v>2159</v>
      </c>
      <c r="D1413" s="7">
        <v>0</v>
      </c>
      <c r="E1413" s="157" t="e">
        <v>#VALUE!</v>
      </c>
      <c r="F1413" s="154" t="s">
        <v>4501</v>
      </c>
      <c r="G1413" s="3" t="s">
        <v>4350</v>
      </c>
      <c r="H1413" s="1" t="s">
        <v>4641</v>
      </c>
      <c r="I1413" s="1">
        <v>3</v>
      </c>
    </row>
    <row r="1414" spans="1:9" ht="15.75" thickBot="1" x14ac:dyDescent="0.3">
      <c r="A1414" s="3">
        <v>1412</v>
      </c>
      <c r="B1414" s="5" t="s">
        <v>3449</v>
      </c>
      <c r="C1414" s="3" t="s">
        <v>2159</v>
      </c>
      <c r="D1414" s="7">
        <v>49</v>
      </c>
      <c r="E1414" s="157">
        <v>48.933999999999997</v>
      </c>
      <c r="F1414" s="154">
        <v>2446700</v>
      </c>
      <c r="G1414" s="3" t="s">
        <v>3450</v>
      </c>
      <c r="H1414" s="1" t="s">
        <v>3451</v>
      </c>
      <c r="I1414" s="1">
        <v>5</v>
      </c>
    </row>
    <row r="1415" spans="1:9" ht="15.75" thickTop="1" x14ac:dyDescent="0.25">
      <c r="A1415" s="2">
        <v>1413</v>
      </c>
      <c r="B1415" s="5" t="s">
        <v>3452</v>
      </c>
      <c r="C1415" s="3" t="s">
        <v>2159</v>
      </c>
      <c r="D1415" s="7">
        <v>54.444400000000002</v>
      </c>
      <c r="E1415" s="157">
        <v>49</v>
      </c>
      <c r="F1415" s="154">
        <v>1225000</v>
      </c>
      <c r="G1415" s="3" t="s">
        <v>3453</v>
      </c>
      <c r="H1415" s="1" t="s">
        <v>3454</v>
      </c>
      <c r="I1415" s="1">
        <v>2.5</v>
      </c>
    </row>
    <row r="1416" spans="1:9" ht="15.75" thickBot="1" x14ac:dyDescent="0.3">
      <c r="A1416" s="3">
        <v>1414</v>
      </c>
      <c r="B1416" s="5" t="s">
        <v>571</v>
      </c>
      <c r="C1416" s="3" t="s">
        <v>2159</v>
      </c>
      <c r="D1416" s="7">
        <v>49</v>
      </c>
      <c r="E1416" s="157">
        <v>48.717777777777776</v>
      </c>
      <c r="F1416" s="154">
        <v>2192300</v>
      </c>
      <c r="G1416" s="3" t="s">
        <v>1241</v>
      </c>
      <c r="H1416" s="1" t="s">
        <v>1879</v>
      </c>
      <c r="I1416" s="1">
        <v>4.5</v>
      </c>
    </row>
    <row r="1417" spans="1:9" ht="15.75" thickTop="1" x14ac:dyDescent="0.25">
      <c r="A1417" s="2">
        <v>1415</v>
      </c>
      <c r="B1417" s="5" t="s">
        <v>3455</v>
      </c>
      <c r="C1417" s="3" t="s">
        <v>2159</v>
      </c>
      <c r="D1417" s="7">
        <v>49</v>
      </c>
      <c r="E1417" s="157">
        <v>49.002523391777771</v>
      </c>
      <c r="F1417" s="154">
        <v>61248499</v>
      </c>
      <c r="G1417" s="3" t="s">
        <v>3456</v>
      </c>
      <c r="H1417" s="1" t="s">
        <v>3457</v>
      </c>
      <c r="I1417" s="1">
        <v>124.9905</v>
      </c>
    </row>
    <row r="1418" spans="1:9" ht="15.75" thickBot="1" x14ac:dyDescent="0.3">
      <c r="A1418" s="3">
        <v>1416</v>
      </c>
      <c r="B1418" s="5" t="s">
        <v>3506</v>
      </c>
      <c r="C1418" s="3" t="s">
        <v>2159</v>
      </c>
      <c r="D1418" s="7">
        <v>49</v>
      </c>
      <c r="E1418" s="157">
        <v>46.345555555555563</v>
      </c>
      <c r="F1418" s="154">
        <v>5005320</v>
      </c>
      <c r="G1418" s="3" t="s">
        <v>3507</v>
      </c>
      <c r="H1418" s="1" t="s">
        <v>3508</v>
      </c>
      <c r="I1418" s="1">
        <v>10.799999999999999</v>
      </c>
    </row>
    <row r="1419" spans="1:9" ht="15.75" thickTop="1" x14ac:dyDescent="0.25">
      <c r="A1419" s="2">
        <v>1417</v>
      </c>
      <c r="B1419" s="5" t="s">
        <v>3458</v>
      </c>
      <c r="C1419" s="3" t="s">
        <v>2159</v>
      </c>
      <c r="D1419" s="7">
        <v>0</v>
      </c>
      <c r="E1419" s="157" t="e">
        <v>#VALUE!</v>
      </c>
      <c r="F1419" s="154" t="s">
        <v>4501</v>
      </c>
      <c r="G1419" s="3" t="s">
        <v>3459</v>
      </c>
      <c r="H1419" s="1" t="s">
        <v>3460</v>
      </c>
      <c r="I1419" s="1">
        <v>8.4</v>
      </c>
    </row>
    <row r="1420" spans="1:9" ht="15.75" thickBot="1" x14ac:dyDescent="0.3">
      <c r="A1420" s="3">
        <v>1418</v>
      </c>
      <c r="B1420" s="5" t="s">
        <v>2286</v>
      </c>
      <c r="C1420" s="3" t="s">
        <v>2159</v>
      </c>
      <c r="D1420" s="7">
        <v>49</v>
      </c>
      <c r="E1420" s="157">
        <v>49</v>
      </c>
      <c r="F1420" s="154">
        <v>29400000</v>
      </c>
      <c r="G1420" s="3" t="s">
        <v>2287</v>
      </c>
      <c r="H1420" s="1" t="s">
        <v>2288</v>
      </c>
      <c r="I1420" s="1">
        <v>60</v>
      </c>
    </row>
    <row r="1421" spans="1:9" ht="15.75" thickTop="1" x14ac:dyDescent="0.25">
      <c r="A1421" s="2">
        <v>1419</v>
      </c>
      <c r="B1421" s="5" t="s">
        <v>3165</v>
      </c>
      <c r="C1421" s="3" t="s">
        <v>2159</v>
      </c>
      <c r="D1421" s="7">
        <v>49</v>
      </c>
      <c r="E1421" s="157">
        <v>49.000034725437551</v>
      </c>
      <c r="F1421" s="154">
        <v>4233211</v>
      </c>
      <c r="G1421" s="3" t="s">
        <v>3166</v>
      </c>
      <c r="H1421" s="1" t="s">
        <v>3167</v>
      </c>
      <c r="I1421" s="1">
        <v>8.6391999999999989</v>
      </c>
    </row>
    <row r="1422" spans="1:9" ht="15.75" thickBot="1" x14ac:dyDescent="0.3">
      <c r="A1422" s="3">
        <v>1420</v>
      </c>
      <c r="B1422" s="5" t="s">
        <v>3515</v>
      </c>
      <c r="C1422" s="3" t="s">
        <v>2159</v>
      </c>
      <c r="D1422" s="7">
        <v>49</v>
      </c>
      <c r="E1422" s="157">
        <v>48.999801232359381</v>
      </c>
      <c r="F1422" s="154">
        <v>24651800</v>
      </c>
      <c r="G1422" s="3" t="s">
        <v>3516</v>
      </c>
      <c r="H1422" s="1" t="s">
        <v>3517</v>
      </c>
      <c r="I1422" s="1">
        <v>50.309999999999995</v>
      </c>
    </row>
    <row r="1423" spans="1:9" ht="15.75" thickTop="1" x14ac:dyDescent="0.25">
      <c r="A1423" s="2">
        <v>1421</v>
      </c>
      <c r="B1423" s="5" t="s">
        <v>2593</v>
      </c>
      <c r="C1423" s="3" t="s">
        <v>2159</v>
      </c>
      <c r="D1423" s="7">
        <v>49</v>
      </c>
      <c r="E1423" s="157">
        <v>49</v>
      </c>
      <c r="F1423" s="154">
        <v>1002050</v>
      </c>
      <c r="G1423" s="3" t="s">
        <v>2594</v>
      </c>
      <c r="H1423" s="1" t="s">
        <v>2595</v>
      </c>
      <c r="I1423" s="1">
        <v>2.0449999999999999</v>
      </c>
    </row>
    <row r="1424" spans="1:9" ht="15.75" thickBot="1" x14ac:dyDescent="0.3">
      <c r="A1424" s="3">
        <v>1422</v>
      </c>
      <c r="B1424" s="5" t="s">
        <v>3464</v>
      </c>
      <c r="C1424" s="3" t="s">
        <v>2159</v>
      </c>
      <c r="D1424" s="7">
        <v>49</v>
      </c>
      <c r="E1424" s="157">
        <v>48.888696255201111</v>
      </c>
      <c r="F1424" s="154">
        <v>7049750</v>
      </c>
      <c r="G1424" s="3" t="s">
        <v>3465</v>
      </c>
      <c r="H1424" s="1" t="s">
        <v>3466</v>
      </c>
      <c r="I1424" s="1">
        <v>14.42</v>
      </c>
    </row>
    <row r="1425" spans="1:9" ht="15.75" thickTop="1" x14ac:dyDescent="0.25">
      <c r="A1425" s="2">
        <v>1423</v>
      </c>
      <c r="B1425" s="5" t="s">
        <v>4931</v>
      </c>
      <c r="C1425" s="3" t="s">
        <v>2159</v>
      </c>
      <c r="D1425" s="7">
        <v>49</v>
      </c>
      <c r="E1425" s="157">
        <v>48.969118673622191</v>
      </c>
      <c r="F1425" s="154">
        <v>33812295</v>
      </c>
      <c r="G1425" s="3" t="s">
        <v>4932</v>
      </c>
      <c r="H1425" s="1" t="s">
        <v>4933</v>
      </c>
      <c r="I1425" s="1">
        <v>69.048199999999994</v>
      </c>
    </row>
    <row r="1426" spans="1:9" ht="15.75" thickBot="1" x14ac:dyDescent="0.3">
      <c r="A1426" s="3">
        <v>1424</v>
      </c>
      <c r="B1426" s="5" t="s">
        <v>3638</v>
      </c>
      <c r="C1426" s="3" t="s">
        <v>2159</v>
      </c>
      <c r="D1426" s="7">
        <v>49</v>
      </c>
      <c r="E1426" s="157">
        <v>47.902260000000005</v>
      </c>
      <c r="F1426" s="154">
        <v>2395113</v>
      </c>
      <c r="G1426" s="3" t="s">
        <v>3639</v>
      </c>
      <c r="H1426" s="1" t="s">
        <v>3640</v>
      </c>
      <c r="I1426" s="1">
        <v>5</v>
      </c>
    </row>
    <row r="1427" spans="1:9" ht="15.75" thickTop="1" x14ac:dyDescent="0.25">
      <c r="A1427" s="2">
        <v>1425</v>
      </c>
      <c r="B1427" s="5" t="s">
        <v>3910</v>
      </c>
      <c r="C1427" s="3" t="s">
        <v>2159</v>
      </c>
      <c r="D1427" s="7">
        <v>49</v>
      </c>
      <c r="E1427" s="157">
        <v>47.873188615980787</v>
      </c>
      <c r="F1427" s="154">
        <v>2063119</v>
      </c>
      <c r="G1427" s="3" t="s">
        <v>3911</v>
      </c>
      <c r="H1427" s="1" t="s">
        <v>3912</v>
      </c>
      <c r="I1427" s="1">
        <v>4.3095499999999998</v>
      </c>
    </row>
    <row r="1428" spans="1:9" ht="15.75" thickBot="1" x14ac:dyDescent="0.3">
      <c r="A1428" s="3">
        <v>1426</v>
      </c>
      <c r="B1428" s="5" t="s">
        <v>3467</v>
      </c>
      <c r="C1428" s="3" t="s">
        <v>2159</v>
      </c>
      <c r="D1428" s="7">
        <v>64.605800000000002</v>
      </c>
      <c r="E1428" s="157">
        <v>49</v>
      </c>
      <c r="F1428" s="154">
        <v>13230000</v>
      </c>
      <c r="G1428" s="3" t="s">
        <v>3468</v>
      </c>
      <c r="H1428" s="1" t="s">
        <v>3469</v>
      </c>
      <c r="I1428" s="1">
        <v>27</v>
      </c>
    </row>
    <row r="1429" spans="1:9" ht="15.75" thickTop="1" x14ac:dyDescent="0.25">
      <c r="A1429" s="2">
        <v>1427</v>
      </c>
      <c r="B1429" s="5" t="s">
        <v>3470</v>
      </c>
      <c r="C1429" s="3" t="s">
        <v>2159</v>
      </c>
      <c r="D1429" s="7">
        <v>49</v>
      </c>
      <c r="E1429" s="157">
        <v>49</v>
      </c>
      <c r="F1429" s="154">
        <v>842800</v>
      </c>
      <c r="G1429" s="3" t="s">
        <v>3471</v>
      </c>
      <c r="H1429" s="1" t="s">
        <v>3472</v>
      </c>
      <c r="I1429" s="1">
        <v>1.72</v>
      </c>
    </row>
    <row r="1430" spans="1:9" ht="15.75" thickBot="1" x14ac:dyDescent="0.3">
      <c r="A1430" s="3">
        <v>1428</v>
      </c>
      <c r="B1430" s="5" t="s">
        <v>3476</v>
      </c>
      <c r="C1430" s="3" t="s">
        <v>2159</v>
      </c>
      <c r="D1430" s="7">
        <v>49</v>
      </c>
      <c r="E1430" s="157">
        <v>38.802105982996778</v>
      </c>
      <c r="F1430" s="154">
        <v>1168863</v>
      </c>
      <c r="G1430" s="3" t="s">
        <v>3477</v>
      </c>
      <c r="H1430" s="1" t="s">
        <v>3478</v>
      </c>
      <c r="I1430" s="1">
        <v>3.0123699999999998</v>
      </c>
    </row>
    <row r="1431" spans="1:9" ht="15.75" thickTop="1" x14ac:dyDescent="0.25">
      <c r="A1431" s="2">
        <v>1429</v>
      </c>
      <c r="B1431" s="5" t="s">
        <v>3479</v>
      </c>
      <c r="C1431" s="3" t="s">
        <v>2159</v>
      </c>
      <c r="D1431" s="7">
        <v>49</v>
      </c>
      <c r="E1431" s="157">
        <v>48.992000000000004</v>
      </c>
      <c r="F1431" s="154">
        <v>2449600</v>
      </c>
      <c r="G1431" s="3" t="s">
        <v>3480</v>
      </c>
      <c r="H1431" s="1" t="s">
        <v>3481</v>
      </c>
      <c r="I1431" s="1">
        <v>5</v>
      </c>
    </row>
    <row r="1432" spans="1:9" ht="15.75" thickBot="1" x14ac:dyDescent="0.3">
      <c r="A1432" s="3">
        <v>1430</v>
      </c>
      <c r="B1432" s="5" t="s">
        <v>4585</v>
      </c>
      <c r="C1432" s="3" t="s">
        <v>2159</v>
      </c>
      <c r="D1432" s="7">
        <v>49</v>
      </c>
      <c r="E1432" s="157">
        <v>49</v>
      </c>
      <c r="F1432" s="154">
        <v>2450000</v>
      </c>
      <c r="G1432" s="3" t="s">
        <v>4586</v>
      </c>
      <c r="H1432" s="1" t="s">
        <v>4587</v>
      </c>
      <c r="I1432" s="1">
        <v>5</v>
      </c>
    </row>
    <row r="1433" spans="1:9" ht="15.75" thickTop="1" x14ac:dyDescent="0.25">
      <c r="A1433" s="2">
        <v>1431</v>
      </c>
      <c r="B1433" s="5" t="s">
        <v>3485</v>
      </c>
      <c r="C1433" s="3" t="s">
        <v>2159</v>
      </c>
      <c r="D1433" s="7">
        <v>49</v>
      </c>
      <c r="E1433" s="157">
        <v>48.937999999999995</v>
      </c>
      <c r="F1433" s="154">
        <v>2446900</v>
      </c>
      <c r="G1433" s="3" t="s">
        <v>3486</v>
      </c>
      <c r="H1433" s="1" t="s">
        <v>3487</v>
      </c>
      <c r="I1433" s="1">
        <v>5</v>
      </c>
    </row>
    <row r="1434" spans="1:9" ht="15.75" thickBot="1" x14ac:dyDescent="0.3">
      <c r="A1434" s="3">
        <v>1432</v>
      </c>
      <c r="B1434" s="5" t="s">
        <v>4934</v>
      </c>
      <c r="C1434" s="3" t="s">
        <v>2159</v>
      </c>
      <c r="D1434" s="7">
        <v>49</v>
      </c>
      <c r="E1434" s="157">
        <v>49</v>
      </c>
      <c r="F1434" s="154">
        <v>4900000</v>
      </c>
      <c r="G1434" s="3" t="s">
        <v>4998</v>
      </c>
      <c r="H1434" s="1" t="s">
        <v>4999</v>
      </c>
      <c r="I1434" s="1">
        <v>10</v>
      </c>
    </row>
    <row r="1435" spans="1:9" ht="15.75" thickTop="1" x14ac:dyDescent="0.25">
      <c r="A1435" s="2">
        <v>1433</v>
      </c>
      <c r="B1435" s="5" t="s">
        <v>4022</v>
      </c>
      <c r="C1435" s="3" t="s">
        <v>2159</v>
      </c>
      <c r="D1435" s="7">
        <v>49</v>
      </c>
      <c r="E1435" s="157">
        <v>48.99527224435591</v>
      </c>
      <c r="F1435" s="154">
        <v>184467200</v>
      </c>
      <c r="G1435" s="3" t="s">
        <v>4023</v>
      </c>
      <c r="H1435" s="1" t="s">
        <v>4024</v>
      </c>
      <c r="I1435" s="1">
        <v>376.5</v>
      </c>
    </row>
    <row r="1436" spans="1:9" ht="15.75" thickBot="1" x14ac:dyDescent="0.3">
      <c r="A1436" s="3">
        <v>1434</v>
      </c>
      <c r="B1436" s="5" t="s">
        <v>4156</v>
      </c>
      <c r="C1436" s="3" t="s">
        <v>2159</v>
      </c>
      <c r="D1436" s="7">
        <v>0</v>
      </c>
      <c r="E1436" s="157" t="e">
        <v>#VALUE!</v>
      </c>
      <c r="F1436" s="154" t="s">
        <v>4501</v>
      </c>
      <c r="G1436" s="3" t="s">
        <v>4157</v>
      </c>
      <c r="H1436" s="1" t="s">
        <v>4158</v>
      </c>
      <c r="I1436" s="1">
        <v>9.7299299999999995</v>
      </c>
    </row>
    <row r="1437" spans="1:9" ht="15.75" thickTop="1" x14ac:dyDescent="0.25">
      <c r="A1437" s="2">
        <v>1435</v>
      </c>
      <c r="B1437" s="5" t="s">
        <v>4221</v>
      </c>
      <c r="C1437" s="3" t="s">
        <v>2159</v>
      </c>
      <c r="D1437" s="7">
        <v>0</v>
      </c>
      <c r="E1437" s="157" t="e">
        <v>#VALUE!</v>
      </c>
      <c r="F1437" s="154" t="s">
        <v>4501</v>
      </c>
      <c r="G1437" s="3" t="s">
        <v>4222</v>
      </c>
      <c r="H1437" s="1" t="s">
        <v>4223</v>
      </c>
      <c r="I1437" s="1">
        <v>449.53709999999995</v>
      </c>
    </row>
    <row r="1438" spans="1:9" ht="15.75" thickBot="1" x14ac:dyDescent="0.3">
      <c r="A1438" s="3">
        <v>1436</v>
      </c>
      <c r="B1438" s="5" t="s">
        <v>4935</v>
      </c>
      <c r="C1438" s="3" t="s">
        <v>2159</v>
      </c>
      <c r="D1438" s="7">
        <v>100</v>
      </c>
      <c r="E1438" s="157">
        <v>100</v>
      </c>
      <c r="F1438" s="154">
        <v>6209630</v>
      </c>
      <c r="G1438" s="3" t="s">
        <v>4936</v>
      </c>
      <c r="H1438" s="1" t="s">
        <v>4937</v>
      </c>
      <c r="I1438" s="1">
        <v>6.2096299999999998</v>
      </c>
    </row>
    <row r="1439" spans="1:9" ht="15.75" thickTop="1" x14ac:dyDescent="0.25">
      <c r="A1439" s="2">
        <v>1437</v>
      </c>
      <c r="B1439" s="5" t="s">
        <v>3494</v>
      </c>
      <c r="C1439" s="3" t="s">
        <v>2159</v>
      </c>
      <c r="D1439" s="7">
        <v>49</v>
      </c>
      <c r="E1439" s="157">
        <v>49</v>
      </c>
      <c r="F1439" s="154">
        <v>2450000</v>
      </c>
      <c r="G1439" s="3" t="s">
        <v>3495</v>
      </c>
      <c r="H1439" s="1" t="s">
        <v>3496</v>
      </c>
      <c r="I1439" s="1">
        <v>5</v>
      </c>
    </row>
    <row r="1440" spans="1:9" ht="15.75" thickBot="1" x14ac:dyDescent="0.3">
      <c r="A1440" s="3">
        <v>1438</v>
      </c>
      <c r="B1440" s="5" t="s">
        <v>3497</v>
      </c>
      <c r="C1440" s="3" t="s">
        <v>2159</v>
      </c>
      <c r="D1440" s="7">
        <v>49</v>
      </c>
      <c r="E1440" s="157">
        <v>41.139316239316237</v>
      </c>
      <c r="F1440" s="154">
        <v>4331970</v>
      </c>
      <c r="G1440" s="3" t="s">
        <v>3498</v>
      </c>
      <c r="H1440" s="1" t="s">
        <v>3499</v>
      </c>
      <c r="I1440" s="1">
        <v>10.53</v>
      </c>
    </row>
    <row r="1441" spans="1:9" ht="15.75" thickTop="1" x14ac:dyDescent="0.25">
      <c r="A1441" s="2">
        <v>1439</v>
      </c>
      <c r="B1441" s="5" t="s">
        <v>3500</v>
      </c>
      <c r="C1441" s="3" t="s">
        <v>2159</v>
      </c>
      <c r="D1441" s="7">
        <v>49</v>
      </c>
      <c r="E1441" s="157">
        <v>48.973333333333336</v>
      </c>
      <c r="F1441" s="154">
        <v>5876800</v>
      </c>
      <c r="G1441" s="3" t="s">
        <v>3501</v>
      </c>
      <c r="H1441" s="1" t="s">
        <v>3502</v>
      </c>
      <c r="I1441" s="1">
        <v>12</v>
      </c>
    </row>
    <row r="1442" spans="1:9" ht="15.75" thickBot="1" x14ac:dyDescent="0.3">
      <c r="A1442" s="3">
        <v>1440</v>
      </c>
      <c r="B1442" s="5" t="s">
        <v>3503</v>
      </c>
      <c r="C1442" s="3" t="s">
        <v>2159</v>
      </c>
      <c r="D1442" s="7">
        <v>49</v>
      </c>
      <c r="E1442" s="157">
        <v>49</v>
      </c>
      <c r="F1442" s="154">
        <v>4900000</v>
      </c>
      <c r="G1442" s="3" t="s">
        <v>3504</v>
      </c>
      <c r="H1442" s="1" t="s">
        <v>3505</v>
      </c>
      <c r="I1442" s="1">
        <v>10</v>
      </c>
    </row>
    <row r="1443" spans="1:9" ht="15.75" thickTop="1" x14ac:dyDescent="0.25">
      <c r="A1443" s="2">
        <v>1441</v>
      </c>
      <c r="B1443" s="5" t="s">
        <v>3488</v>
      </c>
      <c r="C1443" s="3" t="s">
        <v>2159</v>
      </c>
      <c r="D1443" s="7">
        <v>49</v>
      </c>
      <c r="E1443" s="157">
        <v>49.667841233960516</v>
      </c>
      <c r="F1443" s="154">
        <v>7470540</v>
      </c>
      <c r="G1443" s="3" t="s">
        <v>3489</v>
      </c>
      <c r="H1443" s="1" t="s">
        <v>3490</v>
      </c>
      <c r="I1443" s="1">
        <v>15.040999999999999</v>
      </c>
    </row>
    <row r="1444" spans="1:9" ht="15.75" thickBot="1" x14ac:dyDescent="0.3">
      <c r="A1444" s="3">
        <v>1442</v>
      </c>
      <c r="B1444" s="5" t="s">
        <v>2910</v>
      </c>
      <c r="C1444" s="3" t="s">
        <v>2159</v>
      </c>
      <c r="D1444" s="7">
        <v>49</v>
      </c>
      <c r="E1444" s="157">
        <v>49</v>
      </c>
      <c r="F1444" s="154">
        <v>22050000</v>
      </c>
      <c r="G1444" s="3" t="s">
        <v>2911</v>
      </c>
      <c r="H1444" s="1" t="s">
        <v>2912</v>
      </c>
      <c r="I1444" s="1">
        <v>45</v>
      </c>
    </row>
    <row r="1445" spans="1:9" ht="15.75" thickTop="1" x14ac:dyDescent="0.25">
      <c r="A1445" s="2">
        <v>1443</v>
      </c>
      <c r="B1445" s="5" t="s">
        <v>3509</v>
      </c>
      <c r="C1445" s="3" t="s">
        <v>2159</v>
      </c>
      <c r="D1445" s="7">
        <v>49</v>
      </c>
      <c r="E1445" s="157">
        <v>43.152806643118765</v>
      </c>
      <c r="F1445" s="154">
        <v>46302530</v>
      </c>
      <c r="G1445" s="3" t="s">
        <v>3510</v>
      </c>
      <c r="H1445" s="1" t="s">
        <v>3511</v>
      </c>
      <c r="I1445" s="1">
        <v>107.29899999999999</v>
      </c>
    </row>
    <row r="1446" spans="1:9" ht="15.75" thickBot="1" x14ac:dyDescent="0.3">
      <c r="A1446" s="3">
        <v>1444</v>
      </c>
      <c r="B1446" s="5" t="s">
        <v>3512</v>
      </c>
      <c r="C1446" s="3" t="s">
        <v>2159</v>
      </c>
      <c r="D1446" s="7">
        <v>49</v>
      </c>
      <c r="E1446" s="157">
        <v>45.198</v>
      </c>
      <c r="F1446" s="154">
        <v>3841830</v>
      </c>
      <c r="G1446" s="3" t="s">
        <v>3513</v>
      </c>
      <c r="H1446" s="1" t="s">
        <v>3514</v>
      </c>
      <c r="I1446" s="1">
        <v>8.5</v>
      </c>
    </row>
    <row r="1447" spans="1:9" ht="15.75" thickTop="1" x14ac:dyDescent="0.25">
      <c r="A1447" s="2">
        <v>1445</v>
      </c>
      <c r="B1447" s="5" t="s">
        <v>3650</v>
      </c>
      <c r="C1447" s="3" t="s">
        <v>2159</v>
      </c>
      <c r="D1447" s="7">
        <v>49</v>
      </c>
      <c r="E1447" s="157">
        <v>49</v>
      </c>
      <c r="F1447" s="154">
        <v>1506309</v>
      </c>
      <c r="G1447" s="3" t="s">
        <v>3651</v>
      </c>
      <c r="H1447" s="1" t="s">
        <v>3652</v>
      </c>
      <c r="I1447" s="1">
        <v>3.0741000000000001</v>
      </c>
    </row>
    <row r="1448" spans="1:9" ht="15.75" thickBot="1" x14ac:dyDescent="0.3">
      <c r="A1448" s="3">
        <v>1446</v>
      </c>
      <c r="B1448" s="5" t="s">
        <v>3518</v>
      </c>
      <c r="C1448" s="3" t="s">
        <v>2159</v>
      </c>
      <c r="D1448" s="7">
        <v>49</v>
      </c>
      <c r="E1448" s="157">
        <v>50.469124676118902</v>
      </c>
      <c r="F1448" s="154">
        <v>1568000</v>
      </c>
      <c r="G1448" s="3" t="s">
        <v>3519</v>
      </c>
      <c r="H1448" s="1" t="s">
        <v>3520</v>
      </c>
      <c r="I1448" s="1">
        <v>3.1068499999999997</v>
      </c>
    </row>
    <row r="1449" spans="1:9" ht="15.75" thickTop="1" x14ac:dyDescent="0.25">
      <c r="A1449" s="2">
        <v>1447</v>
      </c>
      <c r="B1449" s="5" t="s">
        <v>3521</v>
      </c>
      <c r="C1449" s="3" t="s">
        <v>2159</v>
      </c>
      <c r="D1449" s="7">
        <v>49</v>
      </c>
      <c r="E1449" s="157">
        <v>49.164958574155975</v>
      </c>
      <c r="F1449" s="154">
        <v>2449000</v>
      </c>
      <c r="G1449" s="3" t="s">
        <v>3522</v>
      </c>
      <c r="H1449" s="1" t="s">
        <v>3523</v>
      </c>
      <c r="I1449" s="1">
        <v>4.9811899999999998</v>
      </c>
    </row>
    <row r="1450" spans="1:9" ht="15.75" thickBot="1" x14ac:dyDescent="0.3">
      <c r="A1450" s="3">
        <v>1448</v>
      </c>
      <c r="B1450" s="5" t="s">
        <v>3524</v>
      </c>
      <c r="C1450" s="3" t="s">
        <v>2159</v>
      </c>
      <c r="D1450" s="7">
        <v>49</v>
      </c>
      <c r="E1450" s="157">
        <v>48.999664141414137</v>
      </c>
      <c r="F1450" s="154">
        <v>19403867</v>
      </c>
      <c r="G1450" s="3" t="s">
        <v>3525</v>
      </c>
      <c r="H1450" s="1" t="s">
        <v>3526</v>
      </c>
      <c r="I1450" s="1">
        <v>39.6</v>
      </c>
    </row>
    <row r="1451" spans="1:9" ht="15.75" thickTop="1" x14ac:dyDescent="0.25">
      <c r="A1451" s="2">
        <v>1449</v>
      </c>
      <c r="B1451" s="5" t="s">
        <v>3527</v>
      </c>
      <c r="C1451" s="3" t="s">
        <v>2159</v>
      </c>
      <c r="D1451" s="7">
        <v>49</v>
      </c>
      <c r="E1451" s="157">
        <v>49</v>
      </c>
      <c r="F1451" s="154">
        <v>1225000</v>
      </c>
      <c r="G1451" s="3" t="s">
        <v>3528</v>
      </c>
      <c r="H1451" s="1" t="s">
        <v>3529</v>
      </c>
      <c r="I1451" s="1">
        <v>2.5</v>
      </c>
    </row>
    <row r="1452" spans="1:9" ht="15.75" thickBot="1" x14ac:dyDescent="0.3">
      <c r="A1452" s="3">
        <v>1450</v>
      </c>
      <c r="B1452" s="5" t="s">
        <v>4938</v>
      </c>
      <c r="C1452" s="3" t="s">
        <v>2159</v>
      </c>
      <c r="D1452" s="7">
        <v>0</v>
      </c>
      <c r="E1452" s="157" t="e">
        <v>#VALUE!</v>
      </c>
      <c r="F1452" s="154" t="s">
        <v>4501</v>
      </c>
      <c r="G1452" s="3" t="s">
        <v>4939</v>
      </c>
      <c r="H1452" s="1" t="s">
        <v>4940</v>
      </c>
      <c r="I1452" s="1">
        <v>1.4475499999999999</v>
      </c>
    </row>
    <row r="1453" spans="1:9" ht="15.75" thickTop="1" x14ac:dyDescent="0.25">
      <c r="A1453" s="2">
        <v>1451</v>
      </c>
      <c r="B1453" s="5" t="s">
        <v>3530</v>
      </c>
      <c r="C1453" s="3" t="s">
        <v>2159</v>
      </c>
      <c r="D1453" s="7">
        <v>49</v>
      </c>
      <c r="E1453" s="157">
        <v>13.741333333333333</v>
      </c>
      <c r="F1453" s="154">
        <v>2061200</v>
      </c>
      <c r="G1453" s="3" t="s">
        <v>3531</v>
      </c>
      <c r="H1453" s="1" t="s">
        <v>3532</v>
      </c>
      <c r="I1453" s="1">
        <v>15</v>
      </c>
    </row>
    <row r="1454" spans="1:9" ht="15.75" thickBot="1" x14ac:dyDescent="0.3">
      <c r="A1454" s="3">
        <v>1452</v>
      </c>
      <c r="B1454" s="5" t="s">
        <v>3533</v>
      </c>
      <c r="C1454" s="3" t="s">
        <v>2159</v>
      </c>
      <c r="D1454" s="7">
        <v>49</v>
      </c>
      <c r="E1454" s="157">
        <v>49.42436002550788</v>
      </c>
      <c r="F1454" s="154">
        <v>1356328</v>
      </c>
      <c r="G1454" s="3" t="s">
        <v>3534</v>
      </c>
      <c r="H1454" s="1" t="s">
        <v>3535</v>
      </c>
      <c r="I1454" s="1">
        <v>2.7442500000000001</v>
      </c>
    </row>
    <row r="1455" spans="1:9" ht="15.75" thickTop="1" x14ac:dyDescent="0.25">
      <c r="A1455" s="2">
        <v>1453</v>
      </c>
      <c r="B1455" s="5" t="s">
        <v>252</v>
      </c>
      <c r="C1455" s="3" t="s">
        <v>2159</v>
      </c>
      <c r="D1455" s="7">
        <v>49</v>
      </c>
      <c r="E1455" s="157">
        <v>38.883224999999996</v>
      </c>
      <c r="F1455" s="154">
        <v>3110658</v>
      </c>
      <c r="G1455" s="3" t="s">
        <v>947</v>
      </c>
      <c r="H1455" s="1" t="s">
        <v>1571</v>
      </c>
      <c r="I1455" s="1">
        <v>8</v>
      </c>
    </row>
    <row r="1456" spans="1:9" ht="15.75" thickBot="1" x14ac:dyDescent="0.3">
      <c r="A1456" s="3">
        <v>1454</v>
      </c>
      <c r="B1456" s="5" t="s">
        <v>3536</v>
      </c>
      <c r="C1456" s="3" t="s">
        <v>2159</v>
      </c>
      <c r="D1456" s="7">
        <v>49</v>
      </c>
      <c r="E1456" s="157">
        <v>49</v>
      </c>
      <c r="F1456" s="154">
        <v>919240</v>
      </c>
      <c r="G1456" s="3" t="s">
        <v>3537</v>
      </c>
      <c r="H1456" s="1" t="s">
        <v>3538</v>
      </c>
      <c r="I1456" s="1">
        <v>1.8759999999999999</v>
      </c>
    </row>
    <row r="1457" spans="1:9" ht="15.75" thickTop="1" x14ac:dyDescent="0.25">
      <c r="A1457" s="2">
        <v>1455</v>
      </c>
      <c r="B1457" s="5" t="s">
        <v>3539</v>
      </c>
      <c r="C1457" s="3" t="s">
        <v>2159</v>
      </c>
      <c r="D1457" s="7">
        <v>49</v>
      </c>
      <c r="E1457" s="157">
        <v>48.962727272727271</v>
      </c>
      <c r="F1457" s="154">
        <v>5385900</v>
      </c>
      <c r="G1457" s="3" t="s">
        <v>3540</v>
      </c>
      <c r="H1457" s="1" t="s">
        <v>3541</v>
      </c>
      <c r="I1457" s="1">
        <v>11</v>
      </c>
    </row>
    <row r="1458" spans="1:9" ht="15.75" thickBot="1" x14ac:dyDescent="0.3">
      <c r="A1458" s="3">
        <v>1456</v>
      </c>
      <c r="B1458" s="5" t="s">
        <v>4427</v>
      </c>
      <c r="C1458" s="3" t="s">
        <v>2159</v>
      </c>
      <c r="D1458" s="7">
        <v>0</v>
      </c>
      <c r="E1458" s="157" t="e">
        <v>#VALUE!</v>
      </c>
      <c r="F1458" s="154" t="s">
        <v>4501</v>
      </c>
      <c r="G1458" s="3" t="s">
        <v>4428</v>
      </c>
      <c r="H1458" s="1" t="s">
        <v>4429</v>
      </c>
      <c r="I1458" s="1">
        <v>15.86313</v>
      </c>
    </row>
    <row r="1459" spans="1:9" ht="15.75" thickTop="1" x14ac:dyDescent="0.25">
      <c r="A1459" s="2">
        <v>1457</v>
      </c>
      <c r="B1459" s="5" t="s">
        <v>3482</v>
      </c>
      <c r="C1459" s="3" t="s">
        <v>2159</v>
      </c>
      <c r="D1459" s="7" t="s">
        <v>4501</v>
      </c>
      <c r="E1459" s="157" t="e">
        <v>#VALUE!</v>
      </c>
      <c r="F1459" s="154" t="s">
        <v>4501</v>
      </c>
      <c r="G1459" s="3" t="s">
        <v>3483</v>
      </c>
      <c r="H1459" s="1" t="s">
        <v>3484</v>
      </c>
      <c r="I1459" s="1">
        <v>9.1999999999999993</v>
      </c>
    </row>
    <row r="1460" spans="1:9" ht="15.75" thickBot="1" x14ac:dyDescent="0.3">
      <c r="A1460" s="3">
        <v>1458</v>
      </c>
      <c r="B1460" s="5" t="s">
        <v>4159</v>
      </c>
      <c r="C1460" s="3" t="s">
        <v>2159</v>
      </c>
      <c r="D1460" s="7">
        <v>49</v>
      </c>
      <c r="E1460" s="157">
        <v>49</v>
      </c>
      <c r="F1460" s="154">
        <v>1166200</v>
      </c>
      <c r="G1460" s="3" t="s">
        <v>4160</v>
      </c>
      <c r="H1460" s="1" t="s">
        <v>4161</v>
      </c>
      <c r="I1460" s="1">
        <v>2.38</v>
      </c>
    </row>
    <row r="1461" spans="1:9" ht="15.75" thickTop="1" x14ac:dyDescent="0.25">
      <c r="A1461" s="2">
        <v>1459</v>
      </c>
      <c r="B1461" s="5" t="s">
        <v>3542</v>
      </c>
      <c r="C1461" s="3" t="s">
        <v>2159</v>
      </c>
      <c r="D1461" s="7">
        <v>49</v>
      </c>
      <c r="E1461" s="157">
        <v>49.000000000000007</v>
      </c>
      <c r="F1461" s="154">
        <v>14381500</v>
      </c>
      <c r="G1461" s="3" t="s">
        <v>3543</v>
      </c>
      <c r="H1461" s="1" t="s">
        <v>3544</v>
      </c>
      <c r="I1461" s="1">
        <v>29.349999999999998</v>
      </c>
    </row>
    <row r="1462" spans="1:9" ht="15.75" thickBot="1" x14ac:dyDescent="0.3">
      <c r="A1462" s="3">
        <v>1460</v>
      </c>
      <c r="B1462" s="5" t="s">
        <v>4091</v>
      </c>
      <c r="C1462" s="3" t="s">
        <v>2159</v>
      </c>
      <c r="D1462" s="7">
        <v>49</v>
      </c>
      <c r="E1462" s="157">
        <v>49.000004048402701</v>
      </c>
      <c r="F1462" s="154">
        <v>7262124</v>
      </c>
      <c r="G1462" s="3" t="s">
        <v>4092</v>
      </c>
      <c r="H1462" s="1" t="s">
        <v>4093</v>
      </c>
      <c r="I1462" s="1">
        <v>14.82066</v>
      </c>
    </row>
    <row r="1463" spans="1:9" ht="15.75" thickTop="1" x14ac:dyDescent="0.25">
      <c r="A1463" s="2">
        <v>1461</v>
      </c>
      <c r="B1463" s="5" t="s">
        <v>3545</v>
      </c>
      <c r="C1463" s="3" t="s">
        <v>2159</v>
      </c>
      <c r="D1463" s="7">
        <v>0</v>
      </c>
      <c r="E1463" s="157" t="e">
        <v>#VALUE!</v>
      </c>
      <c r="F1463" s="154" t="s">
        <v>4501</v>
      </c>
      <c r="G1463" s="3" t="s">
        <v>3546</v>
      </c>
      <c r="H1463" s="1" t="s">
        <v>3547</v>
      </c>
      <c r="I1463" s="1">
        <v>3.2708499999999998</v>
      </c>
    </row>
    <row r="1464" spans="1:9" ht="15.75" thickBot="1" x14ac:dyDescent="0.3">
      <c r="A1464" s="3">
        <v>1462</v>
      </c>
      <c r="B1464" s="5" t="s">
        <v>3548</v>
      </c>
      <c r="C1464" s="3" t="s">
        <v>2159</v>
      </c>
      <c r="D1464" s="7">
        <v>49</v>
      </c>
      <c r="E1464" s="157">
        <v>48.990879284649779</v>
      </c>
      <c r="F1464" s="154">
        <v>32872880</v>
      </c>
      <c r="G1464" s="3" t="s">
        <v>3549</v>
      </c>
      <c r="H1464" s="1" t="s">
        <v>3550</v>
      </c>
      <c r="I1464" s="1">
        <v>67.099999999999994</v>
      </c>
    </row>
    <row r="1465" spans="1:9" ht="15.75" thickTop="1" x14ac:dyDescent="0.25">
      <c r="A1465" s="2">
        <v>1463</v>
      </c>
      <c r="B1465" s="5" t="s">
        <v>3551</v>
      </c>
      <c r="C1465" s="3" t="s">
        <v>2159</v>
      </c>
      <c r="D1465" s="7">
        <v>49</v>
      </c>
      <c r="E1465" s="157">
        <v>48.986000000000004</v>
      </c>
      <c r="F1465" s="154">
        <v>14695800</v>
      </c>
      <c r="G1465" s="3" t="s">
        <v>3552</v>
      </c>
      <c r="H1465" s="1" t="s">
        <v>3553</v>
      </c>
      <c r="I1465" s="1">
        <v>30</v>
      </c>
    </row>
    <row r="1466" spans="1:9" ht="15.75" thickBot="1" x14ac:dyDescent="0.3">
      <c r="A1466" s="3">
        <v>1464</v>
      </c>
      <c r="B1466" s="5" t="s">
        <v>3973</v>
      </c>
      <c r="C1466" s="3" t="s">
        <v>2159</v>
      </c>
      <c r="D1466" s="7">
        <v>49</v>
      </c>
      <c r="E1466" s="157">
        <v>49</v>
      </c>
      <c r="F1466" s="154">
        <v>6615000</v>
      </c>
      <c r="G1466" s="3" t="s">
        <v>3974</v>
      </c>
      <c r="H1466" s="1" t="s">
        <v>3975</v>
      </c>
      <c r="I1466" s="1">
        <v>13.5</v>
      </c>
    </row>
    <row r="1467" spans="1:9" ht="15.75" thickTop="1" x14ac:dyDescent="0.25">
      <c r="A1467" s="2">
        <v>1465</v>
      </c>
      <c r="B1467" s="5" t="s">
        <v>4162</v>
      </c>
      <c r="C1467" s="3" t="s">
        <v>2159</v>
      </c>
      <c r="D1467" s="7">
        <v>100</v>
      </c>
      <c r="E1467" s="157">
        <v>100.00034633533919</v>
      </c>
      <c r="F1467" s="154">
        <v>2309908</v>
      </c>
      <c r="G1467" s="3" t="s">
        <v>4163</v>
      </c>
      <c r="H1467" s="1" t="s">
        <v>4164</v>
      </c>
      <c r="I1467" s="1">
        <v>2.3098999999999998</v>
      </c>
    </row>
    <row r="1468" spans="1:9" ht="15.75" thickBot="1" x14ac:dyDescent="0.3">
      <c r="A1468" s="3">
        <v>1466</v>
      </c>
      <c r="B1468" s="5" t="s">
        <v>4025</v>
      </c>
      <c r="C1468" s="3" t="s">
        <v>2159</v>
      </c>
      <c r="D1468" s="7">
        <v>49</v>
      </c>
      <c r="E1468" s="157">
        <v>48.906666666666666</v>
      </c>
      <c r="F1468" s="154">
        <v>1467200</v>
      </c>
      <c r="G1468" s="3" t="s">
        <v>4026</v>
      </c>
      <c r="H1468" s="1" t="s">
        <v>4027</v>
      </c>
      <c r="I1468" s="1">
        <v>3</v>
      </c>
    </row>
    <row r="1469" spans="1:9" ht="15.75" thickTop="1" x14ac:dyDescent="0.25">
      <c r="A1469" s="2">
        <v>1467</v>
      </c>
      <c r="B1469" s="5" t="s">
        <v>4941</v>
      </c>
      <c r="C1469" s="3" t="s">
        <v>2159</v>
      </c>
      <c r="D1469" s="7">
        <v>49</v>
      </c>
      <c r="E1469" s="157">
        <v>49.072932259271681</v>
      </c>
      <c r="F1469" s="154">
        <v>12169145</v>
      </c>
      <c r="G1469" s="3" t="s">
        <v>4942</v>
      </c>
      <c r="H1469" s="1" t="s">
        <v>4943</v>
      </c>
      <c r="I1469" s="1">
        <v>24.798079999999999</v>
      </c>
    </row>
    <row r="1470" spans="1:9" ht="15.75" thickBot="1" x14ac:dyDescent="0.3">
      <c r="A1470" s="3">
        <v>1468</v>
      </c>
      <c r="B1470" s="5" t="s">
        <v>4177</v>
      </c>
      <c r="C1470" s="3" t="s">
        <v>2159</v>
      </c>
      <c r="D1470" s="7">
        <v>49</v>
      </c>
      <c r="E1470" s="157">
        <v>48.999983927131282</v>
      </c>
      <c r="F1470" s="154">
        <v>5182645</v>
      </c>
      <c r="G1470" s="3" t="s">
        <v>4178</v>
      </c>
      <c r="H1470" s="1" t="s">
        <v>4635</v>
      </c>
      <c r="I1470" s="1">
        <v>10.576829999999999</v>
      </c>
    </row>
    <row r="1471" spans="1:9" ht="15.75" thickTop="1" x14ac:dyDescent="0.25">
      <c r="A1471" s="2">
        <v>1469</v>
      </c>
      <c r="B1471" s="5" t="s">
        <v>3554</v>
      </c>
      <c r="C1471" s="3" t="s">
        <v>2159</v>
      </c>
      <c r="D1471" s="7">
        <v>49</v>
      </c>
      <c r="E1471" s="157">
        <v>49.000000000000007</v>
      </c>
      <c r="F1471" s="154">
        <v>694183</v>
      </c>
      <c r="G1471" s="3" t="s">
        <v>3555</v>
      </c>
      <c r="H1471" s="1" t="s">
        <v>3556</v>
      </c>
      <c r="I1471" s="1">
        <v>1.4166999999999998</v>
      </c>
    </row>
    <row r="1472" spans="1:9" ht="15.75" thickBot="1" x14ac:dyDescent="0.3">
      <c r="A1472" s="3">
        <v>1470</v>
      </c>
      <c r="B1472" s="5" t="s">
        <v>3557</v>
      </c>
      <c r="C1472" s="3" t="s">
        <v>2159</v>
      </c>
      <c r="D1472" s="7">
        <v>49</v>
      </c>
      <c r="E1472" s="157">
        <v>48.998000000000005</v>
      </c>
      <c r="F1472" s="154">
        <v>2449900</v>
      </c>
      <c r="G1472" s="3" t="s">
        <v>3558</v>
      </c>
      <c r="H1472" s="1" t="s">
        <v>3559</v>
      </c>
      <c r="I1472" s="1">
        <v>5</v>
      </c>
    </row>
    <row r="1473" spans="1:9" ht="15.75" thickTop="1" x14ac:dyDescent="0.25">
      <c r="A1473" s="2">
        <v>1471</v>
      </c>
      <c r="B1473" s="5" t="s">
        <v>3560</v>
      </c>
      <c r="C1473" s="3" t="s">
        <v>2159</v>
      </c>
      <c r="D1473" s="7">
        <v>49</v>
      </c>
      <c r="E1473" s="157">
        <v>49</v>
      </c>
      <c r="F1473" s="154">
        <v>612500</v>
      </c>
      <c r="G1473" s="3" t="s">
        <v>3561</v>
      </c>
      <c r="H1473" s="1" t="s">
        <v>3562</v>
      </c>
      <c r="I1473" s="1">
        <v>1.25</v>
      </c>
    </row>
    <row r="1474" spans="1:9" ht="15.75" thickBot="1" x14ac:dyDescent="0.3">
      <c r="A1474" s="3">
        <v>1472</v>
      </c>
      <c r="B1474" s="5" t="s">
        <v>3563</v>
      </c>
      <c r="C1474" s="3" t="s">
        <v>2159</v>
      </c>
      <c r="D1474" s="7">
        <v>49</v>
      </c>
      <c r="E1474" s="157">
        <v>44.463482682719615</v>
      </c>
      <c r="F1474" s="154">
        <v>12534278</v>
      </c>
      <c r="G1474" s="3" t="s">
        <v>3564</v>
      </c>
      <c r="H1474" s="1" t="s">
        <v>3565</v>
      </c>
      <c r="I1474" s="1">
        <v>28.190049999999999</v>
      </c>
    </row>
    <row r="1475" spans="1:9" ht="15.75" thickTop="1" x14ac:dyDescent="0.25">
      <c r="A1475" s="2">
        <v>1473</v>
      </c>
      <c r="B1475" s="5" t="s">
        <v>3380</v>
      </c>
      <c r="C1475" s="3" t="s">
        <v>2159</v>
      </c>
      <c r="D1475" s="7">
        <v>49</v>
      </c>
      <c r="E1475" s="157">
        <v>49</v>
      </c>
      <c r="F1475" s="154">
        <v>43093050</v>
      </c>
      <c r="G1475" s="3" t="s">
        <v>3381</v>
      </c>
      <c r="H1475" s="1" t="s">
        <v>3382</v>
      </c>
      <c r="I1475" s="1">
        <v>87.944999999999993</v>
      </c>
    </row>
    <row r="1476" spans="1:9" ht="15.75" thickBot="1" x14ac:dyDescent="0.3">
      <c r="A1476" s="3">
        <v>1474</v>
      </c>
      <c r="B1476" s="5" t="s">
        <v>3566</v>
      </c>
      <c r="C1476" s="3" t="s">
        <v>2159</v>
      </c>
      <c r="D1476" s="7">
        <v>49</v>
      </c>
      <c r="E1476" s="157">
        <v>48.3600668892283</v>
      </c>
      <c r="F1476" s="154">
        <v>801070</v>
      </c>
      <c r="G1476" s="3" t="s">
        <v>3567</v>
      </c>
      <c r="H1476" s="1" t="s">
        <v>3568</v>
      </c>
      <c r="I1476" s="1">
        <v>1.6564699999999999</v>
      </c>
    </row>
    <row r="1477" spans="1:9" ht="15.75" thickTop="1" x14ac:dyDescent="0.25">
      <c r="A1477" s="2">
        <v>1475</v>
      </c>
      <c r="B1477" s="5" t="s">
        <v>4525</v>
      </c>
      <c r="C1477" s="3" t="s">
        <v>2159</v>
      </c>
      <c r="D1477" s="7">
        <v>100</v>
      </c>
      <c r="E1477" s="157">
        <v>99.972222222222214</v>
      </c>
      <c r="F1477" s="154">
        <v>35990000</v>
      </c>
      <c r="G1477" s="3" t="s">
        <v>4526</v>
      </c>
      <c r="H1477" s="1" t="s">
        <v>4527</v>
      </c>
      <c r="I1477" s="1">
        <v>36</v>
      </c>
    </row>
    <row r="1478" spans="1:9" ht="15.75" thickBot="1" x14ac:dyDescent="0.3">
      <c r="A1478" s="3">
        <v>1476</v>
      </c>
      <c r="B1478" s="5" t="s">
        <v>2662</v>
      </c>
      <c r="C1478" s="3" t="s">
        <v>2159</v>
      </c>
      <c r="D1478" s="7">
        <v>0</v>
      </c>
      <c r="E1478" s="157" t="e">
        <v>#VALUE!</v>
      </c>
      <c r="F1478" s="154" t="s">
        <v>4501</v>
      </c>
      <c r="G1478" s="3" t="s">
        <v>2663</v>
      </c>
      <c r="H1478" s="1" t="s">
        <v>2664</v>
      </c>
      <c r="I1478" s="1">
        <v>93.6</v>
      </c>
    </row>
    <row r="1479" spans="1:9" ht="15.75" thickTop="1" x14ac:dyDescent="0.25">
      <c r="A1479" s="2">
        <v>1477</v>
      </c>
      <c r="B1479" s="5" t="s">
        <v>3569</v>
      </c>
      <c r="C1479" s="3" t="s">
        <v>2159</v>
      </c>
      <c r="D1479" s="7">
        <v>49</v>
      </c>
      <c r="E1479" s="157">
        <v>46.092320042458255</v>
      </c>
      <c r="F1479" s="154">
        <v>6913046</v>
      </c>
      <c r="G1479" s="3" t="s">
        <v>3570</v>
      </c>
      <c r="H1479" s="1" t="s">
        <v>3571</v>
      </c>
      <c r="I1479" s="1">
        <v>14.99826</v>
      </c>
    </row>
    <row r="1480" spans="1:9" x14ac:dyDescent="0.25">
      <c r="A1480" s="3">
        <v>1478</v>
      </c>
      <c r="B1480" s="5" t="s">
        <v>3744</v>
      </c>
      <c r="C1480" s="3" t="s">
        <v>2159</v>
      </c>
      <c r="D1480" s="7">
        <v>49</v>
      </c>
      <c r="E1480" s="157">
        <v>48.983826137513361</v>
      </c>
      <c r="F1480" s="154">
        <v>27920776</v>
      </c>
      <c r="G1480" s="3" t="s">
        <v>3745</v>
      </c>
      <c r="H1480" s="1" t="s">
        <v>3746</v>
      </c>
      <c r="I1480" s="1">
        <v>56.999989999999997</v>
      </c>
    </row>
    <row r="1481" spans="1:9" x14ac:dyDescent="0.25">
      <c r="A1481" s="3">
        <v>1479</v>
      </c>
      <c r="B1481" s="5" t="s">
        <v>2698</v>
      </c>
      <c r="C1481" s="3" t="s">
        <v>2159</v>
      </c>
      <c r="D1481" s="7">
        <v>49</v>
      </c>
      <c r="E1481" s="157">
        <v>49.000000000000007</v>
      </c>
      <c r="F1481" s="154">
        <v>4557000</v>
      </c>
      <c r="G1481" s="3" t="s">
        <v>2699</v>
      </c>
      <c r="H1481" s="1" t="s">
        <v>2700</v>
      </c>
      <c r="I1481" s="1">
        <v>9.2999999999999989</v>
      </c>
    </row>
    <row r="1482" spans="1:9" x14ac:dyDescent="0.25">
      <c r="A1482" s="3">
        <v>1480</v>
      </c>
      <c r="B1482" s="5" t="s">
        <v>3656</v>
      </c>
      <c r="C1482" s="3" t="s">
        <v>2159</v>
      </c>
      <c r="D1482" s="7">
        <v>49</v>
      </c>
      <c r="E1482" s="157">
        <v>47.652906378600825</v>
      </c>
      <c r="F1482" s="154">
        <v>7410980</v>
      </c>
      <c r="G1482" s="3" t="s">
        <v>3657</v>
      </c>
      <c r="H1482" s="1" t="s">
        <v>3658</v>
      </c>
      <c r="I1482" s="1">
        <v>15.552</v>
      </c>
    </row>
    <row r="1483" spans="1:9" x14ac:dyDescent="0.25">
      <c r="A1483" s="3">
        <v>1481</v>
      </c>
      <c r="B1483" s="5" t="s">
        <v>4944</v>
      </c>
      <c r="C1483" s="3" t="s">
        <v>2159</v>
      </c>
      <c r="D1483" s="7">
        <v>94.08</v>
      </c>
      <c r="E1483" s="157">
        <v>48.999997916666665</v>
      </c>
      <c r="F1483" s="154">
        <v>23519999</v>
      </c>
      <c r="G1483" s="3" t="s">
        <v>4945</v>
      </c>
      <c r="H1483" s="1" t="s">
        <v>4946</v>
      </c>
      <c r="I1483" s="1">
        <v>48</v>
      </c>
    </row>
    <row r="1484" spans="1:9" x14ac:dyDescent="0.25">
      <c r="A1484" s="3">
        <v>1482</v>
      </c>
      <c r="B1484" s="5" t="s">
        <v>3578</v>
      </c>
      <c r="C1484" s="3" t="s">
        <v>2159</v>
      </c>
      <c r="D1484" s="7">
        <v>49</v>
      </c>
      <c r="E1484" s="157">
        <v>47.77387878832495</v>
      </c>
      <c r="F1484" s="154">
        <v>5840543</v>
      </c>
      <c r="G1484" s="3" t="s">
        <v>3579</v>
      </c>
      <c r="H1484" s="1" t="s">
        <v>3580</v>
      </c>
      <c r="I1484" s="1">
        <v>12.225389999999999</v>
      </c>
    </row>
    <row r="1485" spans="1:9" x14ac:dyDescent="0.25">
      <c r="A1485" s="3">
        <v>1483</v>
      </c>
      <c r="B1485" s="5" t="s">
        <v>3584</v>
      </c>
      <c r="C1485" s="3" t="s">
        <v>2159</v>
      </c>
      <c r="D1485" s="7">
        <v>49</v>
      </c>
      <c r="E1485" s="157">
        <v>49</v>
      </c>
      <c r="F1485" s="154">
        <v>2450000</v>
      </c>
      <c r="G1485" s="3" t="s">
        <v>3585</v>
      </c>
      <c r="H1485" s="1" t="s">
        <v>3586</v>
      </c>
      <c r="I1485" s="1">
        <v>5</v>
      </c>
    </row>
    <row r="1486" spans="1:9" x14ac:dyDescent="0.25">
      <c r="A1486" s="3">
        <v>1484</v>
      </c>
      <c r="B1486" s="5" t="s">
        <v>3587</v>
      </c>
      <c r="C1486" s="3" t="s">
        <v>2159</v>
      </c>
      <c r="D1486" s="7">
        <v>49</v>
      </c>
      <c r="E1486" s="157">
        <v>48.727545659244434</v>
      </c>
      <c r="F1486" s="154">
        <v>4869100</v>
      </c>
      <c r="G1486" s="3" t="s">
        <v>3588</v>
      </c>
      <c r="H1486" s="1" t="s">
        <v>3589</v>
      </c>
      <c r="I1486" s="1">
        <v>9.9924999999999997</v>
      </c>
    </row>
    <row r="1487" spans="1:9" x14ac:dyDescent="0.25">
      <c r="A1487" s="3">
        <v>1485</v>
      </c>
      <c r="B1487" s="5" t="s">
        <v>605</v>
      </c>
      <c r="C1487" s="3" t="s">
        <v>2159</v>
      </c>
      <c r="D1487" s="7">
        <v>49</v>
      </c>
      <c r="E1487" s="157">
        <v>48.984728082763937</v>
      </c>
      <c r="F1487" s="154">
        <v>6632155</v>
      </c>
      <c r="G1487" s="3" t="s">
        <v>1271</v>
      </c>
      <c r="H1487" s="1" t="s">
        <v>1912</v>
      </c>
      <c r="I1487" s="1">
        <v>13.53923</v>
      </c>
    </row>
    <row r="1488" spans="1:9" x14ac:dyDescent="0.25">
      <c r="A1488" s="3">
        <v>1486</v>
      </c>
      <c r="B1488" s="5" t="s">
        <v>4036</v>
      </c>
      <c r="C1488" s="3" t="s">
        <v>2159</v>
      </c>
      <c r="D1488" s="7">
        <v>0</v>
      </c>
      <c r="E1488" s="157" t="e">
        <v>#VALUE!</v>
      </c>
      <c r="F1488" s="154" t="s">
        <v>4501</v>
      </c>
      <c r="G1488" s="3" t="s">
        <v>4037</v>
      </c>
      <c r="H1488" s="1" t="s">
        <v>4038</v>
      </c>
      <c r="I1488" s="1">
        <v>236.57989999999998</v>
      </c>
    </row>
    <row r="1489" spans="1:9" x14ac:dyDescent="0.25">
      <c r="A1489" s="3">
        <v>1487</v>
      </c>
      <c r="B1489" s="5" t="s">
        <v>3907</v>
      </c>
      <c r="C1489" s="3" t="s">
        <v>2159</v>
      </c>
      <c r="D1489" s="7">
        <v>49</v>
      </c>
      <c r="E1489" s="157">
        <v>49.000000303072454</v>
      </c>
      <c r="F1489" s="154">
        <v>16167751</v>
      </c>
      <c r="G1489" s="3" t="s">
        <v>3908</v>
      </c>
      <c r="H1489" s="1" t="s">
        <v>3909</v>
      </c>
      <c r="I1489" s="1">
        <v>32.99541</v>
      </c>
    </row>
    <row r="1490" spans="1:9" x14ac:dyDescent="0.25">
      <c r="A1490" s="3">
        <v>1488</v>
      </c>
      <c r="B1490" s="5" t="s">
        <v>3590</v>
      </c>
      <c r="C1490" s="3" t="s">
        <v>2159</v>
      </c>
      <c r="D1490" s="7">
        <v>49</v>
      </c>
      <c r="E1490" s="157">
        <v>48.999976315384345</v>
      </c>
      <c r="F1490" s="154">
        <v>827541</v>
      </c>
      <c r="G1490" s="3" t="s">
        <v>3591</v>
      </c>
      <c r="H1490" s="1" t="s">
        <v>3592</v>
      </c>
      <c r="I1490" s="1">
        <v>1.68886</v>
      </c>
    </row>
    <row r="1491" spans="1:9" x14ac:dyDescent="0.25">
      <c r="A1491" s="3">
        <v>1489</v>
      </c>
      <c r="B1491" s="5" t="s">
        <v>2303</v>
      </c>
      <c r="C1491" s="3" t="s">
        <v>2159</v>
      </c>
      <c r="D1491" s="7">
        <v>49</v>
      </c>
      <c r="E1491" s="157">
        <v>48.989627133276656</v>
      </c>
      <c r="F1491" s="154">
        <v>3767900</v>
      </c>
      <c r="G1491" s="3" t="s">
        <v>2304</v>
      </c>
      <c r="H1491" s="1" t="s">
        <v>2305</v>
      </c>
      <c r="I1491" s="1">
        <v>7.6912199999999995</v>
      </c>
    </row>
    <row r="1492" spans="1:9" x14ac:dyDescent="0.25">
      <c r="A1492" s="3">
        <v>1490</v>
      </c>
      <c r="B1492" s="5" t="s">
        <v>3641</v>
      </c>
      <c r="C1492" s="3" t="s">
        <v>2159</v>
      </c>
      <c r="D1492" s="7">
        <v>49</v>
      </c>
      <c r="E1492" s="157">
        <v>49.000000000000007</v>
      </c>
      <c r="F1492" s="154">
        <v>1764000</v>
      </c>
      <c r="G1492" s="3" t="s">
        <v>3642</v>
      </c>
      <c r="H1492" s="1" t="s">
        <v>3643</v>
      </c>
      <c r="I1492" s="1">
        <v>3.5999999999999996</v>
      </c>
    </row>
    <row r="1493" spans="1:9" x14ac:dyDescent="0.25">
      <c r="A1493" s="3">
        <v>1491</v>
      </c>
      <c r="B1493" s="5" t="s">
        <v>4947</v>
      </c>
      <c r="C1493" s="3" t="s">
        <v>2159</v>
      </c>
      <c r="D1493" s="7" t="s">
        <v>4664</v>
      </c>
      <c r="E1493" s="157" t="e">
        <v>#VALUE!</v>
      </c>
      <c r="F1493" s="154" t="s">
        <v>4664</v>
      </c>
      <c r="G1493" s="3" t="s">
        <v>4665</v>
      </c>
      <c r="H1493" s="1" t="s">
        <v>4664</v>
      </c>
      <c r="I1493" s="1" t="s">
        <v>4664</v>
      </c>
    </row>
    <row r="1494" spans="1:9" x14ac:dyDescent="0.25">
      <c r="A1494" s="3">
        <v>1492</v>
      </c>
      <c r="B1494" s="5" t="s">
        <v>3383</v>
      </c>
      <c r="C1494" s="3" t="s">
        <v>2159</v>
      </c>
      <c r="D1494" s="7">
        <v>49</v>
      </c>
      <c r="E1494" s="157">
        <v>49</v>
      </c>
      <c r="F1494" s="154">
        <v>1022091</v>
      </c>
      <c r="G1494" s="3" t="s">
        <v>3384</v>
      </c>
      <c r="H1494" s="1" t="s">
        <v>3385</v>
      </c>
      <c r="I1494" s="1">
        <v>2.0859000000000001</v>
      </c>
    </row>
    <row r="1495" spans="1:9" x14ac:dyDescent="0.25">
      <c r="A1495" s="3">
        <v>1493</v>
      </c>
      <c r="B1495" s="5" t="s">
        <v>3593</v>
      </c>
      <c r="C1495" s="3" t="s">
        <v>2159</v>
      </c>
      <c r="D1495" s="7">
        <v>49</v>
      </c>
      <c r="E1495" s="157">
        <v>48.999996967666227</v>
      </c>
      <c r="F1495" s="154">
        <v>1615917</v>
      </c>
      <c r="G1495" s="3" t="s">
        <v>3594</v>
      </c>
      <c r="H1495" s="1" t="s">
        <v>3595</v>
      </c>
      <c r="I1495" s="1">
        <v>3.29779</v>
      </c>
    </row>
    <row r="1496" spans="1:9" x14ac:dyDescent="0.25">
      <c r="A1496" s="3">
        <v>1494</v>
      </c>
      <c r="B1496" s="5" t="s">
        <v>4948</v>
      </c>
      <c r="C1496" s="3" t="s">
        <v>2159</v>
      </c>
      <c r="D1496" s="7">
        <v>100</v>
      </c>
      <c r="E1496" s="157">
        <v>100.00037216226274</v>
      </c>
      <c r="F1496" s="154">
        <v>1343505</v>
      </c>
      <c r="G1496" s="3" t="s">
        <v>4949</v>
      </c>
      <c r="H1496" s="1" t="s">
        <v>4950</v>
      </c>
      <c r="I1496" s="1">
        <v>1.3434999999999999</v>
      </c>
    </row>
    <row r="1497" spans="1:9" x14ac:dyDescent="0.25">
      <c r="A1497" s="3">
        <v>1495</v>
      </c>
      <c r="B1497" s="5" t="s">
        <v>3662</v>
      </c>
      <c r="C1497" s="3" t="s">
        <v>2159</v>
      </c>
      <c r="D1497" s="7">
        <v>49</v>
      </c>
      <c r="E1497" s="157">
        <v>49</v>
      </c>
      <c r="F1497" s="154">
        <v>1470000</v>
      </c>
      <c r="G1497" s="3" t="s">
        <v>3663</v>
      </c>
      <c r="H1497" s="1" t="s">
        <v>3664</v>
      </c>
      <c r="I1497" s="1">
        <v>3</v>
      </c>
    </row>
    <row r="1498" spans="1:9" x14ac:dyDescent="0.25">
      <c r="A1498" s="3">
        <v>1496</v>
      </c>
      <c r="B1498" s="5" t="s">
        <v>3596</v>
      </c>
      <c r="C1498" s="3" t="s">
        <v>2159</v>
      </c>
      <c r="D1498" s="7">
        <v>49</v>
      </c>
      <c r="E1498" s="157">
        <v>48.833533413365352</v>
      </c>
      <c r="F1498" s="154">
        <v>2440700</v>
      </c>
      <c r="G1498" s="3" t="s">
        <v>3597</v>
      </c>
      <c r="H1498" s="1" t="s">
        <v>3598</v>
      </c>
      <c r="I1498" s="1">
        <v>4.9979999999999993</v>
      </c>
    </row>
    <row r="1499" spans="1:9" x14ac:dyDescent="0.25">
      <c r="A1499" s="3">
        <v>1497</v>
      </c>
      <c r="B1499" s="5" t="s">
        <v>268</v>
      </c>
      <c r="C1499" s="3" t="s">
        <v>2159</v>
      </c>
      <c r="D1499" s="7">
        <v>49</v>
      </c>
      <c r="E1499" s="157">
        <v>41.085706224725449</v>
      </c>
      <c r="F1499" s="154">
        <v>3931861</v>
      </c>
      <c r="G1499" s="3" t="s">
        <v>963</v>
      </c>
      <c r="H1499" s="1" t="s">
        <v>1587</v>
      </c>
      <c r="I1499" s="1">
        <v>9.5698999999999987</v>
      </c>
    </row>
    <row r="1500" spans="1:9" x14ac:dyDescent="0.25">
      <c r="A1500" s="3">
        <v>1498</v>
      </c>
      <c r="B1500" s="5" t="s">
        <v>4951</v>
      </c>
      <c r="C1500" s="3" t="s">
        <v>2159</v>
      </c>
      <c r="D1500" s="7">
        <v>0</v>
      </c>
      <c r="E1500" s="157" t="e">
        <v>#VALUE!</v>
      </c>
      <c r="F1500" s="154" t="s">
        <v>4501</v>
      </c>
      <c r="G1500" s="3" t="s">
        <v>4952</v>
      </c>
      <c r="H1500" s="1" t="s">
        <v>4953</v>
      </c>
      <c r="I1500" s="1">
        <v>200</v>
      </c>
    </row>
    <row r="1501" spans="1:9" x14ac:dyDescent="0.25">
      <c r="A1501" s="3">
        <v>1499</v>
      </c>
      <c r="B1501" s="5" t="s">
        <v>2605</v>
      </c>
      <c r="C1501" s="3" t="s">
        <v>2159</v>
      </c>
      <c r="D1501" s="7">
        <v>49</v>
      </c>
      <c r="E1501" s="157">
        <v>48.954419941987872</v>
      </c>
      <c r="F1501" s="154">
        <v>3091922</v>
      </c>
      <c r="G1501" s="3" t="s">
        <v>2606</v>
      </c>
      <c r="H1501" s="1" t="s">
        <v>2607</v>
      </c>
      <c r="I1501" s="1">
        <v>6.3159199999999993</v>
      </c>
    </row>
    <row r="1502" spans="1:9" x14ac:dyDescent="0.25">
      <c r="A1502" s="3">
        <v>1500</v>
      </c>
      <c r="B1502" s="5" t="s">
        <v>3599</v>
      </c>
      <c r="C1502" s="3" t="s">
        <v>2159</v>
      </c>
      <c r="D1502" s="7">
        <v>49</v>
      </c>
      <c r="E1502" s="157">
        <v>49.002945286373254</v>
      </c>
      <c r="F1502" s="154">
        <v>90159980</v>
      </c>
      <c r="G1502" s="3" t="s">
        <v>3600</v>
      </c>
      <c r="H1502" s="1" t="s">
        <v>3601</v>
      </c>
      <c r="I1502" s="1">
        <v>183.9889</v>
      </c>
    </row>
    <row r="1503" spans="1:9" x14ac:dyDescent="0.25">
      <c r="A1503" s="3">
        <v>1501</v>
      </c>
      <c r="B1503" s="5" t="s">
        <v>3602</v>
      </c>
      <c r="C1503" s="3" t="s">
        <v>2159</v>
      </c>
      <c r="D1503" s="7">
        <v>49</v>
      </c>
      <c r="E1503" s="157">
        <v>53.508685158073845</v>
      </c>
      <c r="F1503" s="154">
        <v>7843485</v>
      </c>
      <c r="G1503" s="3" t="s">
        <v>3603</v>
      </c>
      <c r="H1503" s="1" t="s">
        <v>3604</v>
      </c>
      <c r="I1503" s="1">
        <v>14.658339999999999</v>
      </c>
    </row>
    <row r="1504" spans="1:9" x14ac:dyDescent="0.25">
      <c r="A1504" s="3">
        <v>1502</v>
      </c>
      <c r="B1504" s="5" t="s">
        <v>4954</v>
      </c>
      <c r="C1504" s="3" t="s">
        <v>2159</v>
      </c>
      <c r="D1504" s="7">
        <v>49</v>
      </c>
      <c r="E1504" s="157">
        <v>49</v>
      </c>
      <c r="F1504" s="154">
        <v>1470000</v>
      </c>
      <c r="G1504" s="3" t="s">
        <v>4955</v>
      </c>
      <c r="H1504" s="1" t="s">
        <v>4956</v>
      </c>
      <c r="I1504" s="1">
        <v>3</v>
      </c>
    </row>
    <row r="1505" spans="1:9" x14ac:dyDescent="0.25">
      <c r="A1505" s="3">
        <v>1503</v>
      </c>
      <c r="B1505" s="5" t="s">
        <v>3605</v>
      </c>
      <c r="C1505" s="3" t="s">
        <v>2159</v>
      </c>
      <c r="D1505" s="7">
        <v>49</v>
      </c>
      <c r="E1505" s="157">
        <v>48.559214855932929</v>
      </c>
      <c r="F1505" s="154">
        <v>3394192</v>
      </c>
      <c r="G1505" s="3" t="s">
        <v>3606</v>
      </c>
      <c r="H1505" s="1" t="s">
        <v>3607</v>
      </c>
      <c r="I1505" s="1">
        <v>6.9897999999999998</v>
      </c>
    </row>
    <row r="1506" spans="1:9" x14ac:dyDescent="0.25">
      <c r="A1506" s="3">
        <v>1504</v>
      </c>
      <c r="B1506" s="5" t="s">
        <v>3611</v>
      </c>
      <c r="C1506" s="3" t="s">
        <v>2159</v>
      </c>
      <c r="D1506" s="7">
        <v>49</v>
      </c>
      <c r="E1506" s="157">
        <v>48.999989275794398</v>
      </c>
      <c r="F1506" s="154">
        <v>2284551</v>
      </c>
      <c r="G1506" s="3" t="s">
        <v>3612</v>
      </c>
      <c r="H1506" s="1" t="s">
        <v>3613</v>
      </c>
      <c r="I1506" s="1">
        <v>4.66235</v>
      </c>
    </row>
    <row r="1507" spans="1:9" x14ac:dyDescent="0.25">
      <c r="A1507" s="3">
        <v>1505</v>
      </c>
      <c r="B1507" s="5" t="s">
        <v>3614</v>
      </c>
      <c r="C1507" s="3" t="s">
        <v>2159</v>
      </c>
      <c r="D1507" s="7">
        <v>49</v>
      </c>
      <c r="E1507" s="157">
        <v>48.681242861959113</v>
      </c>
      <c r="F1507" s="154">
        <v>5588115</v>
      </c>
      <c r="G1507" s="3" t="s">
        <v>3615</v>
      </c>
      <c r="H1507" s="1" t="s">
        <v>3616</v>
      </c>
      <c r="I1507" s="1">
        <v>11.47899</v>
      </c>
    </row>
    <row r="1508" spans="1:9" x14ac:dyDescent="0.25">
      <c r="A1508" s="3">
        <v>1506</v>
      </c>
      <c r="B1508" s="5" t="s">
        <v>3617</v>
      </c>
      <c r="C1508" s="3" t="s">
        <v>2159</v>
      </c>
      <c r="D1508" s="7">
        <v>49</v>
      </c>
      <c r="E1508" s="157">
        <v>48.722500000000004</v>
      </c>
      <c r="F1508" s="154">
        <v>7795600</v>
      </c>
      <c r="G1508" s="3" t="s">
        <v>3618</v>
      </c>
      <c r="H1508" s="1" t="s">
        <v>3619</v>
      </c>
      <c r="I1508" s="1">
        <v>16</v>
      </c>
    </row>
    <row r="1509" spans="1:9" x14ac:dyDescent="0.25">
      <c r="A1509" s="3">
        <v>1507</v>
      </c>
      <c r="B1509" s="5" t="s">
        <v>3626</v>
      </c>
      <c r="C1509" s="3" t="s">
        <v>2159</v>
      </c>
      <c r="D1509" s="7">
        <v>49</v>
      </c>
      <c r="E1509" s="157">
        <v>48.937999999999995</v>
      </c>
      <c r="F1509" s="154">
        <v>9787600</v>
      </c>
      <c r="G1509" s="3" t="s">
        <v>3627</v>
      </c>
      <c r="H1509" s="1" t="s">
        <v>3628</v>
      </c>
      <c r="I1509" s="1">
        <v>20</v>
      </c>
    </row>
    <row r="1510" spans="1:9" x14ac:dyDescent="0.25">
      <c r="A1510" s="3">
        <v>1508</v>
      </c>
      <c r="B1510" s="5" t="s">
        <v>3620</v>
      </c>
      <c r="C1510" s="3" t="s">
        <v>2159</v>
      </c>
      <c r="D1510" s="7">
        <v>49</v>
      </c>
      <c r="E1510" s="157">
        <v>49.109734855815759</v>
      </c>
      <c r="F1510" s="154">
        <v>2842000</v>
      </c>
      <c r="G1510" s="3" t="s">
        <v>3621</v>
      </c>
      <c r="H1510" s="1" t="s">
        <v>3622</v>
      </c>
      <c r="I1510" s="1">
        <v>5.7870399999999993</v>
      </c>
    </row>
    <row r="1511" spans="1:9" x14ac:dyDescent="0.25">
      <c r="A1511" s="3">
        <v>1509</v>
      </c>
      <c r="B1511" s="5" t="s">
        <v>3623</v>
      </c>
      <c r="C1511" s="3" t="s">
        <v>2159</v>
      </c>
      <c r="D1511" s="7">
        <v>49</v>
      </c>
      <c r="E1511" s="157">
        <v>49</v>
      </c>
      <c r="F1511" s="154">
        <v>3479000</v>
      </c>
      <c r="G1511" s="3" t="s">
        <v>3624</v>
      </c>
      <c r="H1511" s="1" t="s">
        <v>3625</v>
      </c>
      <c r="I1511" s="1">
        <v>7.1</v>
      </c>
    </row>
    <row r="1512" spans="1:9" x14ac:dyDescent="0.25">
      <c r="A1512" s="3">
        <v>1510</v>
      </c>
      <c r="B1512" s="5" t="s">
        <v>4028</v>
      </c>
      <c r="C1512" s="3" t="s">
        <v>2159</v>
      </c>
      <c r="D1512" s="7">
        <v>49</v>
      </c>
      <c r="E1512" s="157">
        <v>49</v>
      </c>
      <c r="F1512" s="154">
        <v>4900000</v>
      </c>
      <c r="G1512" s="3" t="s">
        <v>4029</v>
      </c>
      <c r="H1512" s="1" t="s">
        <v>4030</v>
      </c>
      <c r="I1512" s="1">
        <v>10</v>
      </c>
    </row>
    <row r="1513" spans="1:9" x14ac:dyDescent="0.25">
      <c r="A1513" s="3">
        <v>1511</v>
      </c>
      <c r="B1513" s="5" t="s">
        <v>3632</v>
      </c>
      <c r="C1513" s="3" t="s">
        <v>2159</v>
      </c>
      <c r="D1513" s="7">
        <v>49</v>
      </c>
      <c r="E1513" s="157">
        <v>46.926232741617362</v>
      </c>
      <c r="F1513" s="154">
        <v>11895800</v>
      </c>
      <c r="G1513" s="3" t="s">
        <v>3633</v>
      </c>
      <c r="H1513" s="1" t="s">
        <v>3634</v>
      </c>
      <c r="I1513" s="1">
        <v>25.349999999999998</v>
      </c>
    </row>
    <row r="1514" spans="1:9" x14ac:dyDescent="0.25">
      <c r="A1514" s="3">
        <v>1512</v>
      </c>
      <c r="B1514" s="5" t="s">
        <v>3635</v>
      </c>
      <c r="C1514" s="3" t="s">
        <v>2159</v>
      </c>
      <c r="D1514" s="7">
        <v>49</v>
      </c>
      <c r="E1514" s="157">
        <v>46.050773430391267</v>
      </c>
      <c r="F1514" s="154">
        <v>2530490</v>
      </c>
      <c r="G1514" s="3" t="s">
        <v>3636</v>
      </c>
      <c r="H1514" s="1" t="s">
        <v>3637</v>
      </c>
      <c r="I1514" s="1">
        <v>5.4950000000000001</v>
      </c>
    </row>
    <row r="1515" spans="1:9" x14ac:dyDescent="0.25">
      <c r="A1515" s="3">
        <v>1513</v>
      </c>
      <c r="B1515" s="5" t="s">
        <v>3581</v>
      </c>
      <c r="C1515" s="3" t="s">
        <v>2159</v>
      </c>
      <c r="D1515" s="7">
        <v>49</v>
      </c>
      <c r="E1515" s="157">
        <v>48.999963862823279</v>
      </c>
      <c r="F1515" s="154">
        <v>813566</v>
      </c>
      <c r="G1515" s="3" t="s">
        <v>3582</v>
      </c>
      <c r="H1515" s="1" t="s">
        <v>3583</v>
      </c>
      <c r="I1515" s="1">
        <v>1.6603399999999999</v>
      </c>
    </row>
    <row r="1516" spans="1:9" x14ac:dyDescent="0.25">
      <c r="A1516" s="3">
        <v>1514</v>
      </c>
      <c r="B1516" s="5" t="s">
        <v>4069</v>
      </c>
      <c r="C1516" s="3" t="s">
        <v>2159</v>
      </c>
      <c r="D1516" s="7">
        <v>49</v>
      </c>
      <c r="E1516" s="157">
        <v>48.999997259872345</v>
      </c>
      <c r="F1516" s="154">
        <v>7152951</v>
      </c>
      <c r="G1516" s="3" t="s">
        <v>4070</v>
      </c>
      <c r="H1516" s="1" t="s">
        <v>4071</v>
      </c>
      <c r="I1516" s="1">
        <v>14.597859999999999</v>
      </c>
    </row>
    <row r="1517" spans="1:9" x14ac:dyDescent="0.25">
      <c r="A1517" s="3">
        <v>1515</v>
      </c>
      <c r="B1517" s="5" t="s">
        <v>3644</v>
      </c>
      <c r="C1517" s="3" t="s">
        <v>2159</v>
      </c>
      <c r="D1517" s="7">
        <v>49</v>
      </c>
      <c r="E1517" s="157">
        <v>46.193225634231702</v>
      </c>
      <c r="F1517" s="154">
        <v>1401678</v>
      </c>
      <c r="G1517" s="3" t="s">
        <v>3645</v>
      </c>
      <c r="H1517" s="1" t="s">
        <v>3646</v>
      </c>
      <c r="I1517" s="1">
        <v>3.0343800000000001</v>
      </c>
    </row>
    <row r="1518" spans="1:9" x14ac:dyDescent="0.25">
      <c r="A1518" s="3">
        <v>1516</v>
      </c>
      <c r="B1518" s="5" t="s">
        <v>4165</v>
      </c>
      <c r="C1518" s="3" t="s">
        <v>2159</v>
      </c>
      <c r="D1518" s="7">
        <v>49</v>
      </c>
      <c r="E1518" s="157">
        <v>50</v>
      </c>
      <c r="F1518" s="154">
        <v>637000</v>
      </c>
      <c r="G1518" s="3" t="s">
        <v>4230</v>
      </c>
      <c r="H1518" s="1" t="s">
        <v>4166</v>
      </c>
      <c r="I1518" s="1">
        <v>1.274</v>
      </c>
    </row>
    <row r="1519" spans="1:9" x14ac:dyDescent="0.25">
      <c r="A1519" s="3">
        <v>1517</v>
      </c>
      <c r="B1519" s="5" t="s">
        <v>3659</v>
      </c>
      <c r="C1519" s="3" t="s">
        <v>1</v>
      </c>
      <c r="D1519" s="7">
        <v>49</v>
      </c>
      <c r="E1519" s="157">
        <v>43.435897435897438</v>
      </c>
      <c r="F1519" s="154">
        <v>847000</v>
      </c>
      <c r="G1519" s="3" t="s">
        <v>3660</v>
      </c>
      <c r="H1519" s="1" t="s">
        <v>3661</v>
      </c>
      <c r="I1519" s="1">
        <v>1.95</v>
      </c>
    </row>
    <row r="1520" spans="1:9" x14ac:dyDescent="0.25">
      <c r="A1520" s="3">
        <v>1518</v>
      </c>
      <c r="B1520" s="5" t="s">
        <v>3647</v>
      </c>
      <c r="C1520" s="3" t="s">
        <v>1</v>
      </c>
      <c r="D1520" s="7">
        <v>49</v>
      </c>
      <c r="E1520" s="157">
        <v>49.12159828375151</v>
      </c>
      <c r="F1520" s="154">
        <v>5390000</v>
      </c>
      <c r="G1520" s="3" t="s">
        <v>3648</v>
      </c>
      <c r="H1520" s="1" t="s">
        <v>3649</v>
      </c>
      <c r="I1520" s="1">
        <v>10.972769999999999</v>
      </c>
    </row>
    <row r="1521" spans="1:9" x14ac:dyDescent="0.25">
      <c r="A1521" s="3">
        <v>1519</v>
      </c>
      <c r="B1521" s="5" t="s">
        <v>3665</v>
      </c>
      <c r="C1521" s="3" t="s">
        <v>1</v>
      </c>
      <c r="D1521" s="7">
        <v>49</v>
      </c>
      <c r="E1521" s="157">
        <v>48.975903614457835</v>
      </c>
      <c r="F1521" s="154">
        <v>11991750</v>
      </c>
      <c r="G1521" s="3" t="s">
        <v>3666</v>
      </c>
      <c r="H1521" s="1" t="s">
        <v>3667</v>
      </c>
      <c r="I1521" s="1">
        <v>24.484999999999999</v>
      </c>
    </row>
    <row r="1522" spans="1:9" x14ac:dyDescent="0.25">
      <c r="A1522" s="3">
        <v>1520</v>
      </c>
      <c r="B1522" s="5" t="s">
        <v>3668</v>
      </c>
      <c r="C1522" s="3" t="s">
        <v>1</v>
      </c>
      <c r="D1522" s="7">
        <v>100</v>
      </c>
      <c r="E1522" s="157">
        <v>13.067340249168319</v>
      </c>
      <c r="F1522" s="154">
        <v>1766413</v>
      </c>
      <c r="G1522" s="3" t="s">
        <v>3669</v>
      </c>
      <c r="H1522" s="1" t="s">
        <v>3670</v>
      </c>
      <c r="I1522" s="1">
        <v>13.517769999999999</v>
      </c>
    </row>
    <row r="1523" spans="1:9" x14ac:dyDescent="0.25">
      <c r="A1523" s="3">
        <v>1521</v>
      </c>
      <c r="B1523" s="5" t="s">
        <v>3674</v>
      </c>
      <c r="C1523" s="3" t="s">
        <v>1</v>
      </c>
      <c r="D1523" s="7">
        <v>49</v>
      </c>
      <c r="E1523" s="157">
        <v>49.000000000000007</v>
      </c>
      <c r="F1523" s="154">
        <v>643762</v>
      </c>
      <c r="G1523" s="3" t="s">
        <v>3675</v>
      </c>
      <c r="H1523" s="1" t="s">
        <v>3676</v>
      </c>
      <c r="I1523" s="1">
        <v>1.3137999999999999</v>
      </c>
    </row>
    <row r="1524" spans="1:9" x14ac:dyDescent="0.25">
      <c r="A1524" s="3">
        <v>1522</v>
      </c>
      <c r="B1524" s="5" t="s">
        <v>2689</v>
      </c>
      <c r="C1524" s="3" t="s">
        <v>1</v>
      </c>
      <c r="D1524" s="7">
        <v>49</v>
      </c>
      <c r="E1524" s="157">
        <v>48.730000000000004</v>
      </c>
      <c r="F1524" s="154">
        <v>4385700</v>
      </c>
      <c r="G1524" s="3" t="s">
        <v>2690</v>
      </c>
      <c r="H1524" s="1" t="s">
        <v>2691</v>
      </c>
      <c r="I1524" s="1">
        <v>9</v>
      </c>
    </row>
    <row r="1525" spans="1:9" x14ac:dyDescent="0.25">
      <c r="A1525" s="3">
        <v>1523</v>
      </c>
      <c r="B1525" s="5" t="s">
        <v>4957</v>
      </c>
      <c r="C1525" s="3" t="s">
        <v>1</v>
      </c>
      <c r="D1525" s="7">
        <v>49</v>
      </c>
      <c r="E1525" s="157">
        <v>49</v>
      </c>
      <c r="F1525" s="154">
        <v>4377268</v>
      </c>
      <c r="G1525" s="3" t="s">
        <v>4958</v>
      </c>
      <c r="H1525" s="1" t="s">
        <v>4959</v>
      </c>
      <c r="I1525" s="1">
        <v>8.9331999999999994</v>
      </c>
    </row>
    <row r="1526" spans="1:9" x14ac:dyDescent="0.25">
      <c r="A1526" s="3">
        <v>1524</v>
      </c>
      <c r="B1526" s="5" t="s">
        <v>4412</v>
      </c>
      <c r="C1526" s="3" t="s">
        <v>1</v>
      </c>
      <c r="D1526" s="7">
        <v>49</v>
      </c>
      <c r="E1526" s="157">
        <v>48.998412217904551</v>
      </c>
      <c r="F1526" s="154">
        <v>13078323</v>
      </c>
      <c r="G1526" s="3" t="s">
        <v>4413</v>
      </c>
      <c r="H1526" s="1" t="s">
        <v>4414</v>
      </c>
      <c r="I1526" s="1">
        <v>26.691319999999997</v>
      </c>
    </row>
    <row r="1527" spans="1:9" x14ac:dyDescent="0.25">
      <c r="A1527" s="3">
        <v>1525</v>
      </c>
      <c r="B1527" s="5" t="s">
        <v>3680</v>
      </c>
      <c r="C1527" s="3" t="s">
        <v>1</v>
      </c>
      <c r="D1527" s="7">
        <v>49</v>
      </c>
      <c r="E1527" s="157">
        <v>48.998412698412693</v>
      </c>
      <c r="F1527" s="154">
        <v>3086900</v>
      </c>
      <c r="G1527" s="3" t="s">
        <v>3681</v>
      </c>
      <c r="H1527" s="1" t="s">
        <v>3682</v>
      </c>
      <c r="I1527" s="1">
        <v>6.3</v>
      </c>
    </row>
    <row r="1528" spans="1:9" x14ac:dyDescent="0.25">
      <c r="A1528" s="3">
        <v>1526</v>
      </c>
      <c r="B1528" s="5" t="s">
        <v>3686</v>
      </c>
      <c r="C1528" s="3" t="s">
        <v>1</v>
      </c>
      <c r="D1528" s="7">
        <v>49</v>
      </c>
      <c r="E1528" s="157">
        <v>49.000187230855651</v>
      </c>
      <c r="F1528" s="154">
        <v>994498</v>
      </c>
      <c r="G1528" s="3" t="s">
        <v>3687</v>
      </c>
      <c r="H1528" s="1" t="s">
        <v>3688</v>
      </c>
      <c r="I1528" s="1">
        <v>2.0295799999999997</v>
      </c>
    </row>
    <row r="1529" spans="1:9" x14ac:dyDescent="0.25">
      <c r="A1529" s="3">
        <v>1527</v>
      </c>
      <c r="B1529" s="5" t="s">
        <v>3695</v>
      </c>
      <c r="C1529" s="3" t="s">
        <v>1</v>
      </c>
      <c r="D1529" s="7">
        <v>49</v>
      </c>
      <c r="E1529" s="157">
        <v>48.661075526390327</v>
      </c>
      <c r="F1529" s="154">
        <v>5395433</v>
      </c>
      <c r="G1529" s="3" t="s">
        <v>3696</v>
      </c>
      <c r="H1529" s="1" t="s">
        <v>3697</v>
      </c>
      <c r="I1529" s="1">
        <v>11.087779999999999</v>
      </c>
    </row>
    <row r="1530" spans="1:9" x14ac:dyDescent="0.25">
      <c r="A1530" s="3">
        <v>1528</v>
      </c>
      <c r="B1530" s="5" t="s">
        <v>3698</v>
      </c>
      <c r="C1530" s="3" t="s">
        <v>1</v>
      </c>
      <c r="D1530" s="7">
        <v>49</v>
      </c>
      <c r="E1530" s="157">
        <v>46.89714285714286</v>
      </c>
      <c r="F1530" s="154">
        <v>820700</v>
      </c>
      <c r="G1530" s="3" t="s">
        <v>3699</v>
      </c>
      <c r="H1530" s="1" t="s">
        <v>3700</v>
      </c>
      <c r="I1530" s="1">
        <v>1.75</v>
      </c>
    </row>
    <row r="1531" spans="1:9" x14ac:dyDescent="0.25">
      <c r="A1531" s="3">
        <v>1529</v>
      </c>
      <c r="B1531" s="5" t="s">
        <v>3629</v>
      </c>
      <c r="C1531" s="3" t="s">
        <v>1</v>
      </c>
      <c r="D1531" s="7">
        <v>49</v>
      </c>
      <c r="E1531" s="157">
        <v>49</v>
      </c>
      <c r="F1531" s="154">
        <v>7840000</v>
      </c>
      <c r="G1531" s="3" t="s">
        <v>3630</v>
      </c>
      <c r="H1531" s="1" t="s">
        <v>3631</v>
      </c>
      <c r="I1531" s="1">
        <v>16</v>
      </c>
    </row>
    <row r="1532" spans="1:9" x14ac:dyDescent="0.25">
      <c r="A1532" s="3">
        <v>1530</v>
      </c>
      <c r="B1532" s="5" t="s">
        <v>3704</v>
      </c>
      <c r="C1532" s="3" t="s">
        <v>1</v>
      </c>
      <c r="D1532" s="7">
        <v>49</v>
      </c>
      <c r="E1532" s="157">
        <v>49.000044907322518</v>
      </c>
      <c r="F1532" s="154">
        <v>2618729</v>
      </c>
      <c r="G1532" s="3" t="s">
        <v>3705</v>
      </c>
      <c r="H1532" s="1" t="s">
        <v>3706</v>
      </c>
      <c r="I1532" s="1">
        <v>5.3443399999999999</v>
      </c>
    </row>
    <row r="1533" spans="1:9" x14ac:dyDescent="0.25">
      <c r="A1533" s="3">
        <v>1531</v>
      </c>
      <c r="B1533" s="5" t="s">
        <v>3707</v>
      </c>
      <c r="C1533" s="3" t="s">
        <v>1</v>
      </c>
      <c r="D1533" s="7">
        <v>49</v>
      </c>
      <c r="E1533" s="157">
        <v>47.08764177829611</v>
      </c>
      <c r="F1533" s="154">
        <v>6879900</v>
      </c>
      <c r="G1533" s="3" t="s">
        <v>3708</v>
      </c>
      <c r="H1533" s="1" t="s">
        <v>3709</v>
      </c>
      <c r="I1533" s="1">
        <v>14.61084</v>
      </c>
    </row>
    <row r="1534" spans="1:9" x14ac:dyDescent="0.25">
      <c r="A1534" s="3">
        <v>1532</v>
      </c>
      <c r="B1534" s="5" t="s">
        <v>3710</v>
      </c>
      <c r="C1534" s="3" t="s">
        <v>1</v>
      </c>
      <c r="D1534" s="7">
        <v>49</v>
      </c>
      <c r="E1534" s="157">
        <v>48.978835978835974</v>
      </c>
      <c r="F1534" s="154">
        <v>1194153</v>
      </c>
      <c r="G1534" s="3" t="s">
        <v>3711</v>
      </c>
      <c r="H1534" s="1" t="s">
        <v>3712</v>
      </c>
      <c r="I1534" s="1">
        <v>2.4380999999999999</v>
      </c>
    </row>
    <row r="1535" spans="1:9" x14ac:dyDescent="0.25">
      <c r="A1535" s="3">
        <v>1533</v>
      </c>
      <c r="B1535" s="5" t="s">
        <v>2644</v>
      </c>
      <c r="C1535" s="3" t="s">
        <v>1</v>
      </c>
      <c r="D1535" s="7">
        <v>49</v>
      </c>
      <c r="E1535" s="157">
        <v>48.999989995064233</v>
      </c>
      <c r="F1535" s="154">
        <v>2938549</v>
      </c>
      <c r="G1535" s="3" t="s">
        <v>2645</v>
      </c>
      <c r="H1535" s="1" t="s">
        <v>2646</v>
      </c>
      <c r="I1535" s="1">
        <v>5.9970400000000001</v>
      </c>
    </row>
    <row r="1536" spans="1:9" x14ac:dyDescent="0.25">
      <c r="A1536" s="3">
        <v>1534</v>
      </c>
      <c r="B1536" s="5" t="s">
        <v>3713</v>
      </c>
      <c r="C1536" s="3" t="s">
        <v>1</v>
      </c>
      <c r="D1536" s="7">
        <v>49</v>
      </c>
      <c r="E1536" s="157">
        <v>49.00016833097127</v>
      </c>
      <c r="F1536" s="154">
        <v>902392</v>
      </c>
      <c r="G1536" s="3" t="s">
        <v>3714</v>
      </c>
      <c r="H1536" s="1" t="s">
        <v>3715</v>
      </c>
      <c r="I1536" s="1">
        <v>1.84161</v>
      </c>
    </row>
    <row r="1537" spans="1:9" x14ac:dyDescent="0.25">
      <c r="A1537" s="3">
        <v>1535</v>
      </c>
      <c r="B1537" s="5" t="s">
        <v>3716</v>
      </c>
      <c r="C1537" s="3" t="s">
        <v>1</v>
      </c>
      <c r="D1537" s="7">
        <v>49</v>
      </c>
      <c r="E1537" s="157">
        <v>48.473529411764702</v>
      </c>
      <c r="F1537" s="154">
        <v>1648100</v>
      </c>
      <c r="G1537" s="3" t="s">
        <v>3717</v>
      </c>
      <c r="H1537" s="1" t="s">
        <v>3718</v>
      </c>
      <c r="I1537" s="1">
        <v>3.4</v>
      </c>
    </row>
    <row r="1538" spans="1:9" x14ac:dyDescent="0.25">
      <c r="A1538" s="3">
        <v>1536</v>
      </c>
      <c r="B1538" s="5" t="s">
        <v>3719</v>
      </c>
      <c r="C1538" s="3" t="s">
        <v>1</v>
      </c>
      <c r="D1538" s="7">
        <v>49</v>
      </c>
      <c r="E1538" s="157">
        <v>49.000003008731341</v>
      </c>
      <c r="F1538" s="154">
        <v>6514374</v>
      </c>
      <c r="G1538" s="3" t="s">
        <v>3720</v>
      </c>
      <c r="H1538" s="1" t="s">
        <v>3721</v>
      </c>
      <c r="I1538" s="1">
        <v>13.294639999999999</v>
      </c>
    </row>
    <row r="1539" spans="1:9" x14ac:dyDescent="0.25">
      <c r="A1539" s="3">
        <v>1537</v>
      </c>
      <c r="B1539" s="5" t="s">
        <v>3722</v>
      </c>
      <c r="C1539" s="3" t="s">
        <v>1</v>
      </c>
      <c r="D1539" s="7">
        <v>49</v>
      </c>
      <c r="E1539" s="157">
        <v>49</v>
      </c>
      <c r="F1539" s="154">
        <v>2695000</v>
      </c>
      <c r="G1539" s="3" t="s">
        <v>3723</v>
      </c>
      <c r="H1539" s="1" t="s">
        <v>3724</v>
      </c>
      <c r="I1539" s="1">
        <v>5.5</v>
      </c>
    </row>
    <row r="1540" spans="1:9" x14ac:dyDescent="0.25">
      <c r="A1540" s="3">
        <v>1538</v>
      </c>
      <c r="B1540" s="5" t="s">
        <v>3</v>
      </c>
      <c r="C1540" s="3" t="s">
        <v>1</v>
      </c>
      <c r="D1540" s="7">
        <v>49</v>
      </c>
      <c r="E1540" s="157">
        <v>49</v>
      </c>
      <c r="F1540" s="154">
        <v>2744000</v>
      </c>
      <c r="G1540" s="3" t="s">
        <v>4960</v>
      </c>
      <c r="H1540" s="1" t="s">
        <v>4961</v>
      </c>
      <c r="I1540" s="1">
        <v>5.6</v>
      </c>
    </row>
    <row r="1541" spans="1:9" x14ac:dyDescent="0.25">
      <c r="A1541" s="3">
        <v>1539</v>
      </c>
      <c r="B1541" s="5" t="s">
        <v>4962</v>
      </c>
      <c r="C1541" s="3" t="s">
        <v>1</v>
      </c>
      <c r="D1541" s="7" t="s">
        <v>4664</v>
      </c>
      <c r="E1541" s="157" t="e">
        <v>#VALUE!</v>
      </c>
      <c r="F1541" s="154" t="s">
        <v>4664</v>
      </c>
      <c r="G1541" s="3" t="s">
        <v>4665</v>
      </c>
      <c r="H1541" s="1" t="s">
        <v>4664</v>
      </c>
      <c r="I1541" s="1" t="s">
        <v>4664</v>
      </c>
    </row>
    <row r="1542" spans="1:9" x14ac:dyDescent="0.25">
      <c r="A1542" s="3">
        <v>1540</v>
      </c>
      <c r="B1542" s="5" t="s">
        <v>3725</v>
      </c>
      <c r="C1542" s="3" t="s">
        <v>1</v>
      </c>
      <c r="D1542" s="7">
        <v>49</v>
      </c>
      <c r="E1542" s="157">
        <v>48.697671871502926</v>
      </c>
      <c r="F1542" s="154">
        <v>4090546</v>
      </c>
      <c r="G1542" s="3" t="s">
        <v>3726</v>
      </c>
      <c r="H1542" s="1" t="s">
        <v>3727</v>
      </c>
      <c r="I1542" s="1">
        <v>8.3998799999999996</v>
      </c>
    </row>
    <row r="1543" spans="1:9" x14ac:dyDescent="0.25">
      <c r="A1543" s="3">
        <v>1541</v>
      </c>
      <c r="B1543" s="5" t="s">
        <v>3728</v>
      </c>
      <c r="C1543" s="3" t="s">
        <v>1</v>
      </c>
      <c r="D1543" s="7">
        <v>49</v>
      </c>
      <c r="E1543" s="157">
        <v>48.838000000000001</v>
      </c>
      <c r="F1543" s="154">
        <v>4883800</v>
      </c>
      <c r="G1543" s="3" t="s">
        <v>3729</v>
      </c>
      <c r="H1543" s="1" t="s">
        <v>3730</v>
      </c>
      <c r="I1543" s="1">
        <v>10</v>
      </c>
    </row>
    <row r="1544" spans="1:9" x14ac:dyDescent="0.25">
      <c r="A1544" s="3">
        <v>1542</v>
      </c>
      <c r="B1544" s="5" t="s">
        <v>3731</v>
      </c>
      <c r="C1544" s="3" t="s">
        <v>1</v>
      </c>
      <c r="D1544" s="7">
        <v>49</v>
      </c>
      <c r="E1544" s="157">
        <v>47.603749999999998</v>
      </c>
      <c r="F1544" s="154">
        <v>7616600</v>
      </c>
      <c r="G1544" s="3" t="s">
        <v>3732</v>
      </c>
      <c r="H1544" s="1" t="s">
        <v>3733</v>
      </c>
      <c r="I1544" s="1">
        <v>16</v>
      </c>
    </row>
    <row r="1545" spans="1:9" x14ac:dyDescent="0.25">
      <c r="A1545" s="3">
        <v>1543</v>
      </c>
      <c r="B1545" s="5" t="s">
        <v>634</v>
      </c>
      <c r="C1545" s="3" t="s">
        <v>1</v>
      </c>
      <c r="D1545" s="7">
        <v>49</v>
      </c>
      <c r="E1545" s="157">
        <v>47.593103448275862</v>
      </c>
      <c r="F1545" s="154">
        <v>1380200</v>
      </c>
      <c r="G1545" s="3" t="s">
        <v>1299</v>
      </c>
      <c r="H1545" s="1" t="s">
        <v>1941</v>
      </c>
      <c r="I1545" s="1">
        <v>2.9</v>
      </c>
    </row>
    <row r="1546" spans="1:9" x14ac:dyDescent="0.25">
      <c r="A1546" s="3">
        <v>1544</v>
      </c>
      <c r="B1546" s="5" t="s">
        <v>4963</v>
      </c>
      <c r="C1546" s="3" t="s">
        <v>1</v>
      </c>
      <c r="D1546" s="7" t="s">
        <v>4664</v>
      </c>
      <c r="E1546" s="157" t="e">
        <v>#VALUE!</v>
      </c>
      <c r="F1546" s="154" t="s">
        <v>4664</v>
      </c>
      <c r="G1546" s="3" t="s">
        <v>4665</v>
      </c>
      <c r="H1546" s="1" t="s">
        <v>4664</v>
      </c>
      <c r="I1546" s="1" t="s">
        <v>4664</v>
      </c>
    </row>
    <row r="1547" spans="1:9" x14ac:dyDescent="0.25">
      <c r="A1547" s="3">
        <v>1545</v>
      </c>
      <c r="B1547" s="5" t="s">
        <v>3737</v>
      </c>
      <c r="C1547" s="3" t="s">
        <v>1</v>
      </c>
      <c r="D1547" s="7">
        <v>49</v>
      </c>
      <c r="E1547" s="157">
        <v>47.872</v>
      </c>
      <c r="F1547" s="154">
        <v>2393600</v>
      </c>
      <c r="G1547" s="3" t="s">
        <v>3738</v>
      </c>
      <c r="H1547" s="1" t="s">
        <v>3739</v>
      </c>
      <c r="I1547" s="1">
        <v>5</v>
      </c>
    </row>
    <row r="1548" spans="1:9" x14ac:dyDescent="0.25">
      <c r="A1548" s="3">
        <v>1546</v>
      </c>
      <c r="B1548" s="5" t="s">
        <v>3740</v>
      </c>
      <c r="C1548" s="3" t="s">
        <v>1</v>
      </c>
      <c r="D1548" s="7">
        <v>49</v>
      </c>
      <c r="E1548" s="157">
        <v>48.286998627802667</v>
      </c>
      <c r="F1548" s="154">
        <v>7333501</v>
      </c>
      <c r="G1548" s="3" t="s">
        <v>4606</v>
      </c>
      <c r="H1548" s="1" t="s">
        <v>3741</v>
      </c>
      <c r="I1548" s="1">
        <v>15.18732</v>
      </c>
    </row>
    <row r="1549" spans="1:9" x14ac:dyDescent="0.25">
      <c r="A1549" s="3">
        <v>1547</v>
      </c>
      <c r="B1549" s="5" t="s">
        <v>2374</v>
      </c>
      <c r="C1549" s="3" t="s">
        <v>1</v>
      </c>
      <c r="D1549" s="7">
        <v>49</v>
      </c>
      <c r="E1549" s="157">
        <v>49.000000000000007</v>
      </c>
      <c r="F1549" s="154">
        <v>882000</v>
      </c>
      <c r="G1549" s="3" t="s">
        <v>2375</v>
      </c>
      <c r="H1549" s="1" t="s">
        <v>2376</v>
      </c>
      <c r="I1549" s="1">
        <v>1.7999999999999998</v>
      </c>
    </row>
    <row r="1550" spans="1:9" x14ac:dyDescent="0.25">
      <c r="A1550" s="3">
        <v>1548</v>
      </c>
      <c r="B1550" s="5" t="s">
        <v>3802</v>
      </c>
      <c r="C1550" s="3" t="s">
        <v>1</v>
      </c>
      <c r="D1550" s="7">
        <v>49</v>
      </c>
      <c r="E1550" s="157">
        <v>47.028571428571432</v>
      </c>
      <c r="F1550" s="154">
        <v>2633600</v>
      </c>
      <c r="G1550" s="3" t="s">
        <v>3803</v>
      </c>
      <c r="H1550" s="1" t="s">
        <v>3804</v>
      </c>
      <c r="I1550" s="1">
        <v>5.6</v>
      </c>
    </row>
    <row r="1551" spans="1:9" x14ac:dyDescent="0.25">
      <c r="A1551" s="3">
        <v>1549</v>
      </c>
      <c r="B1551" s="5" t="s">
        <v>4964</v>
      </c>
      <c r="C1551" s="3" t="s">
        <v>1</v>
      </c>
      <c r="D1551" s="7" t="s">
        <v>4664</v>
      </c>
      <c r="E1551" s="157" t="e">
        <v>#VALUE!</v>
      </c>
      <c r="F1551" s="154" t="s">
        <v>4664</v>
      </c>
      <c r="G1551" s="3" t="s">
        <v>4665</v>
      </c>
      <c r="H1551" s="1" t="s">
        <v>4664</v>
      </c>
      <c r="I1551" s="1" t="s">
        <v>4664</v>
      </c>
    </row>
    <row r="1552" spans="1:9" x14ac:dyDescent="0.25">
      <c r="A1552" s="3">
        <v>1550</v>
      </c>
      <c r="B1552" s="5" t="s">
        <v>3747</v>
      </c>
      <c r="C1552" s="3" t="s">
        <v>1</v>
      </c>
      <c r="D1552" s="7">
        <v>49</v>
      </c>
      <c r="E1552" s="157">
        <v>49.000000000000007</v>
      </c>
      <c r="F1552" s="154">
        <v>539000</v>
      </c>
      <c r="G1552" s="3" t="s">
        <v>3748</v>
      </c>
      <c r="H1552" s="1" t="s">
        <v>3749</v>
      </c>
      <c r="I1552" s="1">
        <v>1.0999999999999999</v>
      </c>
    </row>
    <row r="1553" spans="1:9" x14ac:dyDescent="0.25">
      <c r="A1553" s="3">
        <v>1551</v>
      </c>
      <c r="B1553" s="5" t="s">
        <v>3752</v>
      </c>
      <c r="C1553" s="3" t="s">
        <v>1</v>
      </c>
      <c r="D1553" s="7">
        <v>49</v>
      </c>
      <c r="E1553" s="157">
        <v>48.923105917828877</v>
      </c>
      <c r="F1553" s="154">
        <v>12979300</v>
      </c>
      <c r="G1553" s="3" t="s">
        <v>3753</v>
      </c>
      <c r="H1553" s="1" t="s">
        <v>3754</v>
      </c>
      <c r="I1553" s="1">
        <v>26.529999999999998</v>
      </c>
    </row>
    <row r="1554" spans="1:9" x14ac:dyDescent="0.25">
      <c r="A1554" s="3">
        <v>1552</v>
      </c>
      <c r="B1554" s="5" t="s">
        <v>4965</v>
      </c>
      <c r="C1554" s="3" t="s">
        <v>1</v>
      </c>
      <c r="D1554" s="7">
        <v>0</v>
      </c>
      <c r="E1554" s="157" t="e">
        <v>#VALUE!</v>
      </c>
      <c r="F1554" s="154" t="s">
        <v>4501</v>
      </c>
      <c r="G1554" s="3" t="s">
        <v>4966</v>
      </c>
      <c r="H1554" s="1" t="s">
        <v>4967</v>
      </c>
      <c r="I1554" s="1">
        <v>5.0999999999999996</v>
      </c>
    </row>
    <row r="1555" spans="1:9" x14ac:dyDescent="0.25">
      <c r="A1555" s="3">
        <v>1553</v>
      </c>
      <c r="B1555" s="5" t="s">
        <v>3755</v>
      </c>
      <c r="C1555" s="3" t="s">
        <v>1</v>
      </c>
      <c r="D1555" s="7">
        <v>49</v>
      </c>
      <c r="E1555" s="157">
        <v>49.200128784296368</v>
      </c>
      <c r="F1555" s="154">
        <v>1467015</v>
      </c>
      <c r="G1555" s="3" t="s">
        <v>3756</v>
      </c>
      <c r="H1555" s="1" t="s">
        <v>3757</v>
      </c>
      <c r="I1555" s="1">
        <v>2.9817299999999998</v>
      </c>
    </row>
    <row r="1556" spans="1:9" x14ac:dyDescent="0.25">
      <c r="A1556" s="3">
        <v>1554</v>
      </c>
      <c r="B1556" s="5" t="s">
        <v>3758</v>
      </c>
      <c r="C1556" s="3" t="s">
        <v>1</v>
      </c>
      <c r="D1556" s="7">
        <v>49</v>
      </c>
      <c r="E1556" s="157">
        <v>48.999969472484537</v>
      </c>
      <c r="F1556" s="154">
        <v>963065</v>
      </c>
      <c r="G1556" s="3" t="s">
        <v>3759</v>
      </c>
      <c r="H1556" s="1" t="s">
        <v>3760</v>
      </c>
      <c r="I1556" s="1">
        <v>1.9654399999999999</v>
      </c>
    </row>
    <row r="1557" spans="1:9" x14ac:dyDescent="0.25">
      <c r="A1557" s="3">
        <v>1555</v>
      </c>
      <c r="B1557" s="5" t="s">
        <v>4415</v>
      </c>
      <c r="C1557" s="3" t="s">
        <v>1</v>
      </c>
      <c r="D1557" s="7">
        <v>49</v>
      </c>
      <c r="E1557" s="157">
        <v>43.451052904876583</v>
      </c>
      <c r="F1557" s="154">
        <v>577377591</v>
      </c>
      <c r="G1557" s="3" t="s">
        <v>4416</v>
      </c>
      <c r="H1557" s="1" t="s">
        <v>4417</v>
      </c>
      <c r="I1557" s="1">
        <v>1328.8</v>
      </c>
    </row>
    <row r="1558" spans="1:9" x14ac:dyDescent="0.25">
      <c r="A1558" s="3">
        <v>1556</v>
      </c>
      <c r="B1558" s="5" t="s">
        <v>3764</v>
      </c>
      <c r="C1558" s="3" t="s">
        <v>1</v>
      </c>
      <c r="D1558" s="7">
        <v>49</v>
      </c>
      <c r="E1558" s="157">
        <v>48.999992145944063</v>
      </c>
      <c r="F1558" s="154">
        <v>4991051</v>
      </c>
      <c r="G1558" s="3" t="s">
        <v>3765</v>
      </c>
      <c r="H1558" s="1" t="s">
        <v>3766</v>
      </c>
      <c r="I1558" s="1">
        <v>10.18582</v>
      </c>
    </row>
    <row r="1559" spans="1:9" x14ac:dyDescent="0.25">
      <c r="A1559" s="3">
        <v>1557</v>
      </c>
      <c r="B1559" s="5" t="s">
        <v>3767</v>
      </c>
      <c r="C1559" s="3" t="s">
        <v>1</v>
      </c>
      <c r="D1559" s="7">
        <v>49</v>
      </c>
      <c r="E1559" s="157">
        <v>48.999432787068265</v>
      </c>
      <c r="F1559" s="154">
        <v>81635064</v>
      </c>
      <c r="G1559" s="3" t="s">
        <v>3768</v>
      </c>
      <c r="H1559" s="1" t="s">
        <v>3769</v>
      </c>
      <c r="I1559" s="1">
        <v>166.60409999999999</v>
      </c>
    </row>
    <row r="1560" spans="1:9" x14ac:dyDescent="0.25">
      <c r="A1560" s="3">
        <v>1558</v>
      </c>
      <c r="B1560" s="5" t="s">
        <v>3761</v>
      </c>
      <c r="C1560" s="3" t="s">
        <v>1</v>
      </c>
      <c r="D1560" s="7">
        <v>49</v>
      </c>
      <c r="E1560" s="157">
        <v>48.974885844748862</v>
      </c>
      <c r="F1560" s="154">
        <v>21451000</v>
      </c>
      <c r="G1560" s="3" t="s">
        <v>3762</v>
      </c>
      <c r="H1560" s="1" t="s">
        <v>3763</v>
      </c>
      <c r="I1560" s="1">
        <v>43.8</v>
      </c>
    </row>
    <row r="1561" spans="1:9" x14ac:dyDescent="0.25">
      <c r="A1561" s="3">
        <v>1559</v>
      </c>
      <c r="B1561" s="5" t="s">
        <v>3770</v>
      </c>
      <c r="C1561" s="3" t="s">
        <v>1</v>
      </c>
      <c r="D1561" s="7">
        <v>49</v>
      </c>
      <c r="E1561" s="157">
        <v>48.944490702192617</v>
      </c>
      <c r="F1561" s="154">
        <v>4408675</v>
      </c>
      <c r="G1561" s="3" t="s">
        <v>3771</v>
      </c>
      <c r="H1561" s="1" t="s">
        <v>3772</v>
      </c>
      <c r="I1561" s="1">
        <v>9.0075000000000003</v>
      </c>
    </row>
    <row r="1562" spans="1:9" x14ac:dyDescent="0.25">
      <c r="A1562" s="3">
        <v>1560</v>
      </c>
      <c r="B1562" s="5" t="s">
        <v>3773</v>
      </c>
      <c r="C1562" s="3" t="s">
        <v>1</v>
      </c>
      <c r="D1562" s="7">
        <v>49</v>
      </c>
      <c r="E1562" s="157">
        <v>4.2800906243768688</v>
      </c>
      <c r="F1562" s="154">
        <v>1446716</v>
      </c>
      <c r="G1562" s="3" t="s">
        <v>3774</v>
      </c>
      <c r="H1562" s="1" t="s">
        <v>3775</v>
      </c>
      <c r="I1562" s="1">
        <v>33.80106</v>
      </c>
    </row>
    <row r="1563" spans="1:9" x14ac:dyDescent="0.25">
      <c r="A1563" s="3">
        <v>1561</v>
      </c>
      <c r="B1563" s="5" t="s">
        <v>654</v>
      </c>
      <c r="C1563" s="3" t="s">
        <v>1</v>
      </c>
      <c r="D1563" s="7">
        <v>49</v>
      </c>
      <c r="E1563" s="157">
        <v>48.989333333333335</v>
      </c>
      <c r="F1563" s="154">
        <v>7348400</v>
      </c>
      <c r="G1563" s="3" t="s">
        <v>1316</v>
      </c>
      <c r="H1563" s="1" t="s">
        <v>1961</v>
      </c>
      <c r="I1563" s="1">
        <v>15</v>
      </c>
    </row>
    <row r="1564" spans="1:9" x14ac:dyDescent="0.25">
      <c r="A1564" s="3">
        <v>1562</v>
      </c>
      <c r="B1564" s="5" t="s">
        <v>4521</v>
      </c>
      <c r="C1564" s="3" t="s">
        <v>1</v>
      </c>
      <c r="D1564" s="7">
        <v>49</v>
      </c>
      <c r="E1564" s="157">
        <v>48.955147058823528</v>
      </c>
      <c r="F1564" s="154">
        <v>6657900</v>
      </c>
      <c r="G1564" s="3" t="s">
        <v>4522</v>
      </c>
      <c r="H1564" s="1" t="s">
        <v>4523</v>
      </c>
      <c r="I1564" s="1">
        <v>13.6</v>
      </c>
    </row>
    <row r="1565" spans="1:9" x14ac:dyDescent="0.25">
      <c r="A1565" s="3">
        <v>1563</v>
      </c>
      <c r="B1565" s="5" t="s">
        <v>3790</v>
      </c>
      <c r="C1565" s="3" t="s">
        <v>1</v>
      </c>
      <c r="D1565" s="7">
        <v>49</v>
      </c>
      <c r="E1565" s="157">
        <v>49</v>
      </c>
      <c r="F1565" s="154">
        <v>10535000</v>
      </c>
      <c r="G1565" s="3" t="s">
        <v>3791</v>
      </c>
      <c r="H1565" s="1" t="s">
        <v>3792</v>
      </c>
      <c r="I1565" s="1">
        <v>21.5</v>
      </c>
    </row>
    <row r="1566" spans="1:9" x14ac:dyDescent="0.25">
      <c r="A1566" s="3">
        <v>1564</v>
      </c>
      <c r="B1566" s="5" t="s">
        <v>293</v>
      </c>
      <c r="C1566" s="3" t="s">
        <v>1</v>
      </c>
      <c r="D1566" s="7">
        <v>49</v>
      </c>
      <c r="E1566" s="157">
        <v>48.699563333333337</v>
      </c>
      <c r="F1566" s="154">
        <v>73049345</v>
      </c>
      <c r="G1566" s="3" t="s">
        <v>988</v>
      </c>
      <c r="H1566" s="1" t="s">
        <v>1611</v>
      </c>
      <c r="I1566" s="1">
        <v>150</v>
      </c>
    </row>
    <row r="1567" spans="1:9" x14ac:dyDescent="0.25">
      <c r="A1567" s="3">
        <v>1565</v>
      </c>
      <c r="B1567" s="5" t="s">
        <v>3793</v>
      </c>
      <c r="C1567" s="3" t="s">
        <v>1</v>
      </c>
      <c r="D1567" s="7">
        <v>49</v>
      </c>
      <c r="E1567" s="157">
        <v>49</v>
      </c>
      <c r="F1567" s="154">
        <v>3675000</v>
      </c>
      <c r="G1567" s="3" t="s">
        <v>3794</v>
      </c>
      <c r="H1567" s="1" t="s">
        <v>3795</v>
      </c>
      <c r="I1567" s="1">
        <v>7.5</v>
      </c>
    </row>
    <row r="1568" spans="1:9" x14ac:dyDescent="0.25">
      <c r="A1568" s="3">
        <v>1566</v>
      </c>
      <c r="B1568" s="5" t="s">
        <v>3796</v>
      </c>
      <c r="C1568" s="3" t="s">
        <v>1</v>
      </c>
      <c r="D1568" s="7">
        <v>20.5</v>
      </c>
      <c r="E1568" s="157" t="e">
        <v>#VALUE!</v>
      </c>
      <c r="F1568" s="154" t="s">
        <v>4501</v>
      </c>
      <c r="G1568" s="3" t="s">
        <v>3797</v>
      </c>
      <c r="H1568" s="1" t="s">
        <v>3798</v>
      </c>
      <c r="I1568" s="1">
        <v>924.4914</v>
      </c>
    </row>
    <row r="1569" spans="1:9" x14ac:dyDescent="0.25">
      <c r="A1569" s="3">
        <v>1567</v>
      </c>
      <c r="B1569" s="5" t="s">
        <v>3407</v>
      </c>
      <c r="C1569" s="3" t="s">
        <v>1</v>
      </c>
      <c r="D1569" s="7">
        <v>49</v>
      </c>
      <c r="E1569" s="157">
        <v>48.355485714285713</v>
      </c>
      <c r="F1569" s="154">
        <v>5077326</v>
      </c>
      <c r="G1569" s="3" t="s">
        <v>3408</v>
      </c>
      <c r="H1569" s="1" t="s">
        <v>3409</v>
      </c>
      <c r="I1569" s="1">
        <v>10.5</v>
      </c>
    </row>
    <row r="1570" spans="1:9" x14ac:dyDescent="0.25">
      <c r="A1570" s="3">
        <v>1568</v>
      </c>
      <c r="B1570" s="5" t="s">
        <v>3306</v>
      </c>
      <c r="C1570" s="3" t="s">
        <v>1</v>
      </c>
      <c r="D1570" s="7">
        <v>49</v>
      </c>
      <c r="E1570" s="157">
        <v>47.000674157303365</v>
      </c>
      <c r="F1570" s="154">
        <v>4183060</v>
      </c>
      <c r="G1570" s="3" t="s">
        <v>3307</v>
      </c>
      <c r="H1570" s="1" t="s">
        <v>3308</v>
      </c>
      <c r="I1570" s="1">
        <v>8.9</v>
      </c>
    </row>
    <row r="1571" spans="1:9" x14ac:dyDescent="0.25">
      <c r="A1571" s="3">
        <v>1569</v>
      </c>
      <c r="B1571" s="5" t="s">
        <v>3081</v>
      </c>
      <c r="C1571" s="3" t="s">
        <v>1</v>
      </c>
      <c r="D1571" s="7">
        <v>49</v>
      </c>
      <c r="E1571" s="157">
        <v>48.983800000000002</v>
      </c>
      <c r="F1571" s="154">
        <v>51432990</v>
      </c>
      <c r="G1571" s="3" t="s">
        <v>3082</v>
      </c>
      <c r="H1571" s="1" t="s">
        <v>3083</v>
      </c>
      <c r="I1571" s="1">
        <v>105</v>
      </c>
    </row>
    <row r="1572" spans="1:9" x14ac:dyDescent="0.25">
      <c r="A1572" s="3">
        <v>1570</v>
      </c>
      <c r="B1572" s="5" t="s">
        <v>4968</v>
      </c>
      <c r="C1572" s="3" t="s">
        <v>1</v>
      </c>
      <c r="D1572" s="7" t="s">
        <v>4664</v>
      </c>
      <c r="E1572" s="157" t="e">
        <v>#VALUE!</v>
      </c>
      <c r="F1572" s="154" t="s">
        <v>4664</v>
      </c>
      <c r="G1572" s="3" t="s">
        <v>4665</v>
      </c>
      <c r="H1572" s="1" t="s">
        <v>4664</v>
      </c>
      <c r="I1572" s="1" t="s">
        <v>4664</v>
      </c>
    </row>
    <row r="1573" spans="1:9" x14ac:dyDescent="0.25">
      <c r="A1573" s="3">
        <v>1571</v>
      </c>
      <c r="B1573" s="5" t="s">
        <v>4969</v>
      </c>
      <c r="C1573" s="3" t="s">
        <v>1</v>
      </c>
      <c r="D1573" s="7">
        <v>0</v>
      </c>
      <c r="E1573" s="157" t="e">
        <v>#VALUE!</v>
      </c>
      <c r="F1573" s="154" t="s">
        <v>4501</v>
      </c>
      <c r="G1573" s="3" t="s">
        <v>4970</v>
      </c>
      <c r="H1573" s="1" t="s">
        <v>4971</v>
      </c>
      <c r="I1573" s="1">
        <v>12.161949999999999</v>
      </c>
    </row>
    <row r="1574" spans="1:9" x14ac:dyDescent="0.25">
      <c r="A1574" s="3">
        <v>1572</v>
      </c>
      <c r="B1574" s="5" t="s">
        <v>3823</v>
      </c>
      <c r="C1574" s="3" t="s">
        <v>1</v>
      </c>
      <c r="D1574" s="7">
        <v>49</v>
      </c>
      <c r="E1574" s="157">
        <v>44.718451371610591</v>
      </c>
      <c r="F1574" s="154">
        <v>28217790</v>
      </c>
      <c r="G1574" s="3" t="s">
        <v>3824</v>
      </c>
      <c r="H1574" s="1" t="s">
        <v>3825</v>
      </c>
      <c r="I1574" s="1">
        <v>63.100999999999999</v>
      </c>
    </row>
    <row r="1575" spans="1:9" x14ac:dyDescent="0.25">
      <c r="A1575" s="3">
        <v>1573</v>
      </c>
      <c r="B1575" s="5" t="s">
        <v>3805</v>
      </c>
      <c r="C1575" s="3" t="s">
        <v>1</v>
      </c>
      <c r="D1575" s="7">
        <v>49</v>
      </c>
      <c r="E1575" s="157">
        <v>48.6</v>
      </c>
      <c r="F1575" s="154">
        <v>607500</v>
      </c>
      <c r="G1575" s="3" t="s">
        <v>3806</v>
      </c>
      <c r="H1575" s="1" t="s">
        <v>3807</v>
      </c>
      <c r="I1575" s="1">
        <v>1.25</v>
      </c>
    </row>
    <row r="1576" spans="1:9" x14ac:dyDescent="0.25">
      <c r="A1576" s="3">
        <v>1574</v>
      </c>
      <c r="B1576" s="5" t="s">
        <v>3689</v>
      </c>
      <c r="C1576" s="3" t="s">
        <v>1</v>
      </c>
      <c r="D1576" s="7">
        <v>49</v>
      </c>
      <c r="E1576" s="157">
        <v>48.675000000000004</v>
      </c>
      <c r="F1576" s="154">
        <v>1168200</v>
      </c>
      <c r="G1576" s="3" t="s">
        <v>3690</v>
      </c>
      <c r="H1576" s="1" t="s">
        <v>3691</v>
      </c>
      <c r="I1576" s="1">
        <v>2.4</v>
      </c>
    </row>
    <row r="1577" spans="1:9" x14ac:dyDescent="0.25">
      <c r="A1577" s="3">
        <v>1575</v>
      </c>
      <c r="B1577" s="5" t="s">
        <v>3608</v>
      </c>
      <c r="C1577" s="3" t="s">
        <v>1</v>
      </c>
      <c r="D1577" s="7">
        <v>49</v>
      </c>
      <c r="E1577" s="157">
        <v>49</v>
      </c>
      <c r="F1577" s="154">
        <v>8820000</v>
      </c>
      <c r="G1577" s="3" t="s">
        <v>3609</v>
      </c>
      <c r="H1577" s="1" t="s">
        <v>3610</v>
      </c>
      <c r="I1577" s="1">
        <v>18</v>
      </c>
    </row>
    <row r="1578" spans="1:9" x14ac:dyDescent="0.25">
      <c r="A1578" s="3">
        <v>1576</v>
      </c>
      <c r="B1578" s="5" t="s">
        <v>3808</v>
      </c>
      <c r="C1578" s="3" t="s">
        <v>1</v>
      </c>
      <c r="D1578" s="7">
        <v>49</v>
      </c>
      <c r="E1578" s="157">
        <v>48.889803921568628</v>
      </c>
      <c r="F1578" s="154">
        <v>12466900</v>
      </c>
      <c r="G1578" s="3" t="s">
        <v>3809</v>
      </c>
      <c r="H1578" s="1" t="s">
        <v>3810</v>
      </c>
      <c r="I1578" s="1">
        <v>25.5</v>
      </c>
    </row>
    <row r="1579" spans="1:9" x14ac:dyDescent="0.25">
      <c r="A1579" s="3">
        <v>1577</v>
      </c>
      <c r="B1579" s="5" t="s">
        <v>2608</v>
      </c>
      <c r="C1579" s="3" t="s">
        <v>1</v>
      </c>
      <c r="D1579" s="7">
        <v>49</v>
      </c>
      <c r="E1579" s="157">
        <v>48.994117647058822</v>
      </c>
      <c r="F1579" s="154">
        <v>333160000</v>
      </c>
      <c r="G1579" s="3" t="s">
        <v>2609</v>
      </c>
      <c r="H1579" s="1" t="s">
        <v>2610</v>
      </c>
      <c r="I1579" s="1">
        <v>680</v>
      </c>
    </row>
    <row r="1580" spans="1:9" x14ac:dyDescent="0.25">
      <c r="A1580" s="3">
        <v>1578</v>
      </c>
      <c r="B1580" s="5" t="s">
        <v>3799</v>
      </c>
      <c r="C1580" s="3" t="s">
        <v>1</v>
      </c>
      <c r="D1580" s="7">
        <v>0</v>
      </c>
      <c r="E1580" s="157" t="e">
        <v>#VALUE!</v>
      </c>
      <c r="F1580" s="154" t="s">
        <v>4501</v>
      </c>
      <c r="G1580" s="3" t="s">
        <v>3800</v>
      </c>
      <c r="H1580" s="1" t="s">
        <v>3801</v>
      </c>
      <c r="I1580" s="1">
        <v>350</v>
      </c>
    </row>
    <row r="1581" spans="1:9" x14ac:dyDescent="0.25">
      <c r="A1581" s="3">
        <v>1579</v>
      </c>
      <c r="B1581" s="5" t="s">
        <v>3787</v>
      </c>
      <c r="C1581" s="3" t="s">
        <v>1</v>
      </c>
      <c r="D1581" s="7">
        <v>49</v>
      </c>
      <c r="E1581" s="157">
        <v>48.785714285714285</v>
      </c>
      <c r="F1581" s="154">
        <v>3415000</v>
      </c>
      <c r="G1581" s="3" t="s">
        <v>3788</v>
      </c>
      <c r="H1581" s="1" t="s">
        <v>3789</v>
      </c>
      <c r="I1581" s="1">
        <v>7</v>
      </c>
    </row>
    <row r="1582" spans="1:9" x14ac:dyDescent="0.25">
      <c r="A1582" s="3">
        <v>1580</v>
      </c>
      <c r="B1582" s="5" t="s">
        <v>3931</v>
      </c>
      <c r="C1582" s="3" t="s">
        <v>1</v>
      </c>
      <c r="D1582" s="7">
        <v>49</v>
      </c>
      <c r="E1582" s="157">
        <v>49</v>
      </c>
      <c r="F1582" s="154">
        <v>26950000</v>
      </c>
      <c r="G1582" s="3" t="s">
        <v>3932</v>
      </c>
      <c r="H1582" s="1" t="s">
        <v>4631</v>
      </c>
      <c r="I1582" s="1">
        <v>55</v>
      </c>
    </row>
    <row r="1583" spans="1:9" x14ac:dyDescent="0.25">
      <c r="A1583" s="3">
        <v>1581</v>
      </c>
      <c r="B1583" s="5" t="s">
        <v>2943</v>
      </c>
      <c r="C1583" s="3" t="s">
        <v>1</v>
      </c>
      <c r="D1583" s="7">
        <v>49</v>
      </c>
      <c r="E1583" s="157">
        <v>49.000000000000007</v>
      </c>
      <c r="F1583" s="154">
        <v>4802000</v>
      </c>
      <c r="G1583" s="3" t="s">
        <v>2944</v>
      </c>
      <c r="H1583" s="1" t="s">
        <v>2945</v>
      </c>
      <c r="I1583" s="1">
        <v>9.7999999999999989</v>
      </c>
    </row>
    <row r="1584" spans="1:9" x14ac:dyDescent="0.25">
      <c r="A1584" s="3">
        <v>1582</v>
      </c>
      <c r="B1584" s="5" t="s">
        <v>3782</v>
      </c>
      <c r="C1584" s="3" t="s">
        <v>1</v>
      </c>
      <c r="D1584" s="7">
        <v>49</v>
      </c>
      <c r="E1584" s="157">
        <v>35.953185999999995</v>
      </c>
      <c r="F1584" s="154">
        <v>179765930</v>
      </c>
      <c r="G1584" s="3" t="s">
        <v>3783</v>
      </c>
      <c r="H1584" s="1" t="s">
        <v>3784</v>
      </c>
      <c r="I1584" s="1">
        <v>500</v>
      </c>
    </row>
    <row r="1585" spans="1:9" x14ac:dyDescent="0.25">
      <c r="A1585" s="3">
        <v>1583</v>
      </c>
      <c r="B1585" s="5" t="s">
        <v>3779</v>
      </c>
      <c r="C1585" s="3" t="s">
        <v>1</v>
      </c>
      <c r="D1585" s="7">
        <v>49</v>
      </c>
      <c r="E1585" s="157">
        <v>49.000016085532145</v>
      </c>
      <c r="F1585" s="154">
        <v>4569325</v>
      </c>
      <c r="G1585" s="3" t="s">
        <v>3780</v>
      </c>
      <c r="H1585" s="1" t="s">
        <v>3781</v>
      </c>
      <c r="I1585" s="1">
        <v>9.3251499999999989</v>
      </c>
    </row>
    <row r="1586" spans="1:9" x14ac:dyDescent="0.25">
      <c r="A1586" s="3">
        <v>1584</v>
      </c>
      <c r="B1586" s="5" t="s">
        <v>2710</v>
      </c>
      <c r="C1586" s="3" t="s">
        <v>1</v>
      </c>
      <c r="D1586" s="7">
        <v>49</v>
      </c>
      <c r="E1586" s="157">
        <v>49</v>
      </c>
      <c r="F1586" s="154">
        <v>3599050</v>
      </c>
      <c r="G1586" s="3" t="s">
        <v>2711</v>
      </c>
      <c r="H1586" s="1" t="s">
        <v>2712</v>
      </c>
      <c r="I1586" s="1">
        <v>7.3449999999999998</v>
      </c>
    </row>
    <row r="1587" spans="1:9" x14ac:dyDescent="0.25">
      <c r="A1587" s="3">
        <v>1585</v>
      </c>
      <c r="B1587" s="5" t="s">
        <v>4323</v>
      </c>
      <c r="C1587" s="3" t="s">
        <v>1</v>
      </c>
      <c r="D1587" s="7">
        <v>49</v>
      </c>
      <c r="E1587" s="157">
        <v>27.247067193675889</v>
      </c>
      <c r="F1587" s="154">
        <v>17233770</v>
      </c>
      <c r="G1587" s="3" t="s">
        <v>4324</v>
      </c>
      <c r="H1587" s="1" t="s">
        <v>4325</v>
      </c>
      <c r="I1587" s="1">
        <v>63.25</v>
      </c>
    </row>
    <row r="1588" spans="1:9" x14ac:dyDescent="0.25">
      <c r="A1588" s="3">
        <v>1586</v>
      </c>
      <c r="B1588" s="5" t="s">
        <v>3832</v>
      </c>
      <c r="C1588" s="3" t="s">
        <v>1</v>
      </c>
      <c r="D1588" s="7">
        <v>49</v>
      </c>
      <c r="E1588" s="157">
        <v>49.000005655756716</v>
      </c>
      <c r="F1588" s="154">
        <v>1732748</v>
      </c>
      <c r="G1588" s="3" t="s">
        <v>3833</v>
      </c>
      <c r="H1588" s="1" t="s">
        <v>3834</v>
      </c>
      <c r="I1588" s="1">
        <v>3.5362199999999997</v>
      </c>
    </row>
    <row r="1589" spans="1:9" x14ac:dyDescent="0.25">
      <c r="A1589" s="3">
        <v>1587</v>
      </c>
      <c r="B1589" s="5" t="s">
        <v>3811</v>
      </c>
      <c r="C1589" s="3" t="s">
        <v>1</v>
      </c>
      <c r="D1589" s="7">
        <v>49</v>
      </c>
      <c r="E1589" s="157">
        <v>48.987864077669904</v>
      </c>
      <c r="F1589" s="154">
        <v>4036600</v>
      </c>
      <c r="G1589" s="3" t="s">
        <v>3812</v>
      </c>
      <c r="H1589" s="1" t="s">
        <v>3813</v>
      </c>
      <c r="I1589" s="1">
        <v>8.24</v>
      </c>
    </row>
    <row r="1590" spans="1:9" x14ac:dyDescent="0.25">
      <c r="A1590" s="3">
        <v>1588</v>
      </c>
      <c r="B1590" s="5" t="s">
        <v>3869</v>
      </c>
      <c r="C1590" s="3" t="s">
        <v>1</v>
      </c>
      <c r="D1590" s="7">
        <v>49</v>
      </c>
      <c r="E1590" s="157">
        <v>44.897819528707757</v>
      </c>
      <c r="F1590" s="154">
        <v>36328487</v>
      </c>
      <c r="G1590" s="3" t="s">
        <v>3870</v>
      </c>
      <c r="H1590" s="1" t="s">
        <v>4103</v>
      </c>
      <c r="I1590" s="1">
        <v>80.913699999999992</v>
      </c>
    </row>
    <row r="1591" spans="1:9" x14ac:dyDescent="0.25">
      <c r="A1591" s="3">
        <v>1589</v>
      </c>
      <c r="B1591" s="5" t="s">
        <v>3889</v>
      </c>
      <c r="C1591" s="3" t="s">
        <v>1</v>
      </c>
      <c r="D1591" s="7">
        <v>49</v>
      </c>
      <c r="E1591" s="157">
        <v>48.88055555555556</v>
      </c>
      <c r="F1591" s="154">
        <v>1759700</v>
      </c>
      <c r="G1591" s="3" t="s">
        <v>3890</v>
      </c>
      <c r="H1591" s="1" t="s">
        <v>4632</v>
      </c>
      <c r="I1591" s="1">
        <v>3.5999999999999996</v>
      </c>
    </row>
    <row r="1592" spans="1:9" x14ac:dyDescent="0.25">
      <c r="A1592" s="3">
        <v>1590</v>
      </c>
      <c r="B1592" s="5" t="s">
        <v>4167</v>
      </c>
      <c r="C1592" s="3" t="s">
        <v>1</v>
      </c>
      <c r="D1592" s="7">
        <v>49</v>
      </c>
      <c r="E1592" s="157">
        <v>48.999482924441473</v>
      </c>
      <c r="F1592" s="154">
        <v>28428814</v>
      </c>
      <c r="G1592" s="3" t="s">
        <v>4168</v>
      </c>
      <c r="H1592" s="1" t="s">
        <v>4169</v>
      </c>
      <c r="I1592" s="1">
        <v>58.018599999999999</v>
      </c>
    </row>
    <row r="1593" spans="1:9" x14ac:dyDescent="0.25">
      <c r="A1593" s="3">
        <v>1591</v>
      </c>
      <c r="B1593" s="5" t="s">
        <v>3814</v>
      </c>
      <c r="C1593" s="3" t="s">
        <v>1</v>
      </c>
      <c r="D1593" s="7">
        <v>49</v>
      </c>
      <c r="E1593" s="157">
        <v>48.959099132582615</v>
      </c>
      <c r="F1593" s="154">
        <v>5875087</v>
      </c>
      <c r="G1593" s="3" t="s">
        <v>3815</v>
      </c>
      <c r="H1593" s="1" t="s">
        <v>3816</v>
      </c>
      <c r="I1593" s="1">
        <v>11.999989999999999</v>
      </c>
    </row>
    <row r="1594" spans="1:9" x14ac:dyDescent="0.25">
      <c r="A1594" s="3">
        <v>1592</v>
      </c>
      <c r="B1594" s="5" t="s">
        <v>3817</v>
      </c>
      <c r="C1594" s="3" t="s">
        <v>1</v>
      </c>
      <c r="D1594" s="7">
        <v>49</v>
      </c>
      <c r="E1594" s="157">
        <v>48.910874999999997</v>
      </c>
      <c r="F1594" s="154">
        <v>3912870</v>
      </c>
      <c r="G1594" s="3" t="s">
        <v>3818</v>
      </c>
      <c r="H1594" s="1" t="s">
        <v>3819</v>
      </c>
      <c r="I1594" s="1">
        <v>8</v>
      </c>
    </row>
    <row r="1595" spans="1:9" x14ac:dyDescent="0.25">
      <c r="A1595" s="3">
        <v>1593</v>
      </c>
      <c r="B1595" s="5" t="s">
        <v>3826</v>
      </c>
      <c r="C1595" s="3" t="s">
        <v>1</v>
      </c>
      <c r="D1595" s="7">
        <v>49</v>
      </c>
      <c r="E1595" s="157">
        <v>48.526811917745682</v>
      </c>
      <c r="F1595" s="154">
        <v>5803797</v>
      </c>
      <c r="G1595" s="3" t="s">
        <v>3827</v>
      </c>
      <c r="H1595" s="1" t="s">
        <v>3828</v>
      </c>
      <c r="I1595" s="1">
        <v>11.95998</v>
      </c>
    </row>
    <row r="1596" spans="1:9" x14ac:dyDescent="0.25">
      <c r="A1596" s="3">
        <v>1594</v>
      </c>
      <c r="B1596" s="5" t="s">
        <v>3913</v>
      </c>
      <c r="C1596" s="3" t="s">
        <v>1</v>
      </c>
      <c r="D1596" s="7">
        <v>49</v>
      </c>
      <c r="E1596" s="157">
        <v>48.311458333333334</v>
      </c>
      <c r="F1596" s="154">
        <v>4637900</v>
      </c>
      <c r="G1596" s="3" t="s">
        <v>3914</v>
      </c>
      <c r="H1596" s="1" t="s">
        <v>3915</v>
      </c>
      <c r="I1596" s="1">
        <v>9.6</v>
      </c>
    </row>
    <row r="1597" spans="1:9" x14ac:dyDescent="0.25">
      <c r="A1597" s="3">
        <v>1595</v>
      </c>
      <c r="B1597" s="5" t="s">
        <v>2158</v>
      </c>
      <c r="C1597" s="3" t="s">
        <v>1</v>
      </c>
      <c r="D1597" s="7">
        <v>49</v>
      </c>
      <c r="E1597" s="157" t="e">
        <v>#VALUE!</v>
      </c>
      <c r="F1597" s="154" t="s">
        <v>4501</v>
      </c>
      <c r="G1597" s="3" t="s">
        <v>2160</v>
      </c>
      <c r="H1597" s="1" t="s">
        <v>2161</v>
      </c>
      <c r="I1597" s="1">
        <v>20.393000000000001</v>
      </c>
    </row>
    <row r="1598" spans="1:9" x14ac:dyDescent="0.25">
      <c r="A1598" s="3">
        <v>1596</v>
      </c>
      <c r="B1598" s="5" t="s">
        <v>3030</v>
      </c>
      <c r="C1598" s="3" t="s">
        <v>1</v>
      </c>
      <c r="D1598" s="7">
        <v>49</v>
      </c>
      <c r="E1598" s="157">
        <v>49.000000000000007</v>
      </c>
      <c r="F1598" s="154">
        <v>5292000</v>
      </c>
      <c r="G1598" s="3" t="s">
        <v>3031</v>
      </c>
      <c r="H1598" s="1" t="s">
        <v>3032</v>
      </c>
      <c r="I1598" s="1">
        <v>10.799999999999999</v>
      </c>
    </row>
    <row r="1599" spans="1:9" x14ac:dyDescent="0.25">
      <c r="A1599" s="3">
        <v>1597</v>
      </c>
      <c r="B1599" s="5" t="s">
        <v>3838</v>
      </c>
      <c r="C1599" s="3" t="s">
        <v>1</v>
      </c>
      <c r="D1599" s="7">
        <v>49</v>
      </c>
      <c r="E1599" s="157">
        <v>11.359259259259261</v>
      </c>
      <c r="F1599" s="154">
        <v>306700</v>
      </c>
      <c r="G1599" s="3" t="s">
        <v>3839</v>
      </c>
      <c r="H1599" s="1" t="s">
        <v>3840</v>
      </c>
      <c r="I1599" s="1">
        <v>2.6999999999999997</v>
      </c>
    </row>
    <row r="1600" spans="1:9" x14ac:dyDescent="0.25">
      <c r="A1600" s="3">
        <v>1598</v>
      </c>
      <c r="B1600" s="5" t="s">
        <v>3075</v>
      </c>
      <c r="C1600" s="3" t="s">
        <v>1</v>
      </c>
      <c r="D1600" s="7">
        <v>49</v>
      </c>
      <c r="E1600" s="157">
        <v>49</v>
      </c>
      <c r="F1600" s="154">
        <v>7350000</v>
      </c>
      <c r="G1600" s="3" t="s">
        <v>3076</v>
      </c>
      <c r="H1600" s="1" t="s">
        <v>3077</v>
      </c>
      <c r="I1600" s="1">
        <v>15</v>
      </c>
    </row>
    <row r="1601" spans="1:9" x14ac:dyDescent="0.25">
      <c r="A1601" s="3">
        <v>1599</v>
      </c>
      <c r="B1601" s="5" t="s">
        <v>299</v>
      </c>
      <c r="C1601" s="3" t="s">
        <v>1</v>
      </c>
      <c r="D1601" s="7">
        <v>49</v>
      </c>
      <c r="E1601" s="157">
        <v>43.90605</v>
      </c>
      <c r="F1601" s="154">
        <v>8781210</v>
      </c>
      <c r="G1601" s="3" t="s">
        <v>994</v>
      </c>
      <c r="H1601" s="1" t="s">
        <v>1617</v>
      </c>
      <c r="I1601" s="1">
        <v>20</v>
      </c>
    </row>
    <row r="1602" spans="1:9" x14ac:dyDescent="0.25">
      <c r="A1602" s="3">
        <v>1600</v>
      </c>
      <c r="B1602" s="5" t="s">
        <v>3785</v>
      </c>
      <c r="C1602" s="3" t="s">
        <v>1</v>
      </c>
      <c r="D1602" s="7">
        <v>49</v>
      </c>
      <c r="E1602" s="157">
        <v>48.999995807063421</v>
      </c>
      <c r="F1602" s="154">
        <v>17529479</v>
      </c>
      <c r="G1602" s="3" t="s">
        <v>4589</v>
      </c>
      <c r="H1602" s="1" t="s">
        <v>3786</v>
      </c>
      <c r="I1602" s="1">
        <v>35.774450000000002</v>
      </c>
    </row>
    <row r="1603" spans="1:9" x14ac:dyDescent="0.25">
      <c r="A1603" s="3">
        <v>1601</v>
      </c>
      <c r="B1603" s="5" t="s">
        <v>2398</v>
      </c>
      <c r="C1603" s="3" t="s">
        <v>1</v>
      </c>
      <c r="D1603" s="7">
        <v>49</v>
      </c>
      <c r="E1603" s="157">
        <v>48.93360491371007</v>
      </c>
      <c r="F1603" s="154">
        <v>4648668</v>
      </c>
      <c r="G1603" s="3" t="s">
        <v>2399</v>
      </c>
      <c r="H1603" s="1" t="s">
        <v>2400</v>
      </c>
      <c r="I1603" s="1">
        <v>9.4999500000000001</v>
      </c>
    </row>
    <row r="1604" spans="1:9" x14ac:dyDescent="0.25">
      <c r="A1604" s="3">
        <v>1602</v>
      </c>
      <c r="B1604" s="5" t="s">
        <v>2274</v>
      </c>
      <c r="C1604" s="3" t="s">
        <v>1</v>
      </c>
      <c r="D1604" s="7">
        <v>49</v>
      </c>
      <c r="E1604" s="157">
        <v>48.999586776859502</v>
      </c>
      <c r="F1604" s="154">
        <v>11857900</v>
      </c>
      <c r="G1604" s="3" t="s">
        <v>2275</v>
      </c>
      <c r="H1604" s="1" t="s">
        <v>2276</v>
      </c>
      <c r="I1604" s="1">
        <v>24.2</v>
      </c>
    </row>
    <row r="1605" spans="1:9" x14ac:dyDescent="0.25">
      <c r="A1605" s="3">
        <v>1603</v>
      </c>
      <c r="B1605" s="5" t="s">
        <v>4326</v>
      </c>
      <c r="C1605" s="3" t="s">
        <v>1</v>
      </c>
      <c r="D1605" s="7">
        <v>0</v>
      </c>
      <c r="E1605" s="157" t="e">
        <v>#VALUE!</v>
      </c>
      <c r="F1605" s="154" t="s">
        <v>4501</v>
      </c>
      <c r="G1605" s="3" t="s">
        <v>4327</v>
      </c>
      <c r="H1605" s="1" t="s">
        <v>4328</v>
      </c>
      <c r="I1605" s="1">
        <v>500</v>
      </c>
    </row>
    <row r="1606" spans="1:9" x14ac:dyDescent="0.25">
      <c r="A1606" s="3">
        <v>1604</v>
      </c>
      <c r="B1606" s="5" t="s">
        <v>302</v>
      </c>
      <c r="C1606" s="3" t="s">
        <v>1</v>
      </c>
      <c r="D1606" s="7">
        <v>49</v>
      </c>
      <c r="E1606" s="157">
        <v>48.432769500951636</v>
      </c>
      <c r="F1606" s="154">
        <v>3885795</v>
      </c>
      <c r="G1606" s="3" t="s">
        <v>997</v>
      </c>
      <c r="H1606" s="1" t="s">
        <v>1619</v>
      </c>
      <c r="I1606" s="1">
        <v>8.0230699999999988</v>
      </c>
    </row>
    <row r="1607" spans="1:9" x14ac:dyDescent="0.25">
      <c r="A1607" s="3">
        <v>1605</v>
      </c>
      <c r="B1607" s="5" t="s">
        <v>3844</v>
      </c>
      <c r="C1607" s="3" t="s">
        <v>1</v>
      </c>
      <c r="D1607" s="7">
        <v>49</v>
      </c>
      <c r="E1607" s="157">
        <v>49.914475615219438</v>
      </c>
      <c r="F1607" s="154">
        <v>5169782</v>
      </c>
      <c r="G1607" s="3" t="s">
        <v>3845</v>
      </c>
      <c r="H1607" s="1" t="s">
        <v>3846</v>
      </c>
      <c r="I1607" s="1">
        <v>10.357279999999999</v>
      </c>
    </row>
    <row r="1608" spans="1:9" x14ac:dyDescent="0.25">
      <c r="A1608" s="3">
        <v>1606</v>
      </c>
      <c r="B1608" s="5" t="s">
        <v>4577</v>
      </c>
      <c r="C1608" s="3" t="s">
        <v>1</v>
      </c>
      <c r="D1608" s="7">
        <v>100</v>
      </c>
      <c r="E1608" s="157">
        <v>0.38546040669055948</v>
      </c>
      <c r="F1608" s="154">
        <v>5414200</v>
      </c>
      <c r="G1608" s="3" t="s">
        <v>4578</v>
      </c>
      <c r="H1608" s="1" t="s">
        <v>4605</v>
      </c>
      <c r="I1608" s="1">
        <v>1404.606</v>
      </c>
    </row>
    <row r="1609" spans="1:9" x14ac:dyDescent="0.25">
      <c r="A1609" s="3">
        <v>1607</v>
      </c>
      <c r="B1609" s="5" t="s">
        <v>3829</v>
      </c>
      <c r="C1609" s="3" t="s">
        <v>1</v>
      </c>
      <c r="D1609" s="7">
        <v>49</v>
      </c>
      <c r="E1609" s="157">
        <v>48.918086474280351</v>
      </c>
      <c r="F1609" s="154">
        <v>6927843</v>
      </c>
      <c r="G1609" s="3" t="s">
        <v>3830</v>
      </c>
      <c r="H1609" s="1" t="s">
        <v>3831</v>
      </c>
      <c r="I1609" s="1">
        <v>14.162129999999999</v>
      </c>
    </row>
    <row r="1610" spans="1:9" x14ac:dyDescent="0.25">
      <c r="A1610" s="3">
        <v>1608</v>
      </c>
      <c r="B1610" s="5" t="s">
        <v>4972</v>
      </c>
      <c r="C1610" s="3" t="s">
        <v>1</v>
      </c>
      <c r="D1610" s="7" t="s">
        <v>4501</v>
      </c>
      <c r="E1610" s="157" t="e">
        <v>#VALUE!</v>
      </c>
      <c r="F1610" s="154" t="s">
        <v>4501</v>
      </c>
      <c r="G1610" s="3" t="s">
        <v>4973</v>
      </c>
      <c r="H1610" s="1" t="s">
        <v>4974</v>
      </c>
      <c r="I1610" s="1">
        <v>5.7266899999999996</v>
      </c>
    </row>
    <row r="1611" spans="1:9" x14ac:dyDescent="0.25">
      <c r="A1611" s="3">
        <v>1609</v>
      </c>
      <c r="B1611" s="5" t="s">
        <v>2620</v>
      </c>
      <c r="C1611" s="3" t="s">
        <v>1</v>
      </c>
      <c r="D1611" s="7">
        <v>0</v>
      </c>
      <c r="E1611" s="157" t="e">
        <v>#VALUE!</v>
      </c>
      <c r="F1611" s="154" t="s">
        <v>4501</v>
      </c>
      <c r="G1611" s="3" t="s">
        <v>2621</v>
      </c>
      <c r="H1611" s="1" t="s">
        <v>2622</v>
      </c>
      <c r="I1611" s="1">
        <v>237</v>
      </c>
    </row>
    <row r="1612" spans="1:9" x14ac:dyDescent="0.25">
      <c r="A1612" s="3">
        <v>1610</v>
      </c>
      <c r="B1612" s="5" t="s">
        <v>3847</v>
      </c>
      <c r="C1612" s="3" t="s">
        <v>1</v>
      </c>
      <c r="D1612" s="7">
        <v>49</v>
      </c>
      <c r="E1612" s="157">
        <v>48.164652571863272</v>
      </c>
      <c r="F1612" s="154">
        <v>9357867</v>
      </c>
      <c r="G1612" s="3" t="s">
        <v>3848</v>
      </c>
      <c r="H1612" s="1" t="s">
        <v>3849</v>
      </c>
      <c r="I1612" s="1">
        <v>19.428909999999998</v>
      </c>
    </row>
    <row r="1613" spans="1:9" x14ac:dyDescent="0.25">
      <c r="A1613" s="3">
        <v>1611</v>
      </c>
      <c r="B1613" s="5" t="s">
        <v>4286</v>
      </c>
      <c r="C1613" s="3" t="s">
        <v>1</v>
      </c>
      <c r="D1613" s="7">
        <v>13</v>
      </c>
      <c r="E1613" s="157">
        <v>12.349470175</v>
      </c>
      <c r="F1613" s="154">
        <v>493978807</v>
      </c>
      <c r="G1613" s="3" t="s">
        <v>4287</v>
      </c>
      <c r="H1613" s="1" t="s">
        <v>4288</v>
      </c>
      <c r="I1613" s="1">
        <v>4000</v>
      </c>
    </row>
    <row r="1614" spans="1:9" x14ac:dyDescent="0.25">
      <c r="A1614" s="3">
        <v>1612</v>
      </c>
      <c r="B1614" s="5" t="s">
        <v>3692</v>
      </c>
      <c r="C1614" s="3" t="s">
        <v>1</v>
      </c>
      <c r="D1614" s="7">
        <v>49</v>
      </c>
      <c r="E1614" s="157">
        <v>48.926253687315636</v>
      </c>
      <c r="F1614" s="154">
        <v>331720000</v>
      </c>
      <c r="G1614" s="3" t="s">
        <v>3693</v>
      </c>
      <c r="H1614" s="1" t="s">
        <v>3694</v>
      </c>
      <c r="I1614" s="1">
        <v>678</v>
      </c>
    </row>
    <row r="1615" spans="1:9" x14ac:dyDescent="0.25">
      <c r="A1615" s="3">
        <v>1613</v>
      </c>
      <c r="B1615" s="5" t="s">
        <v>4451</v>
      </c>
      <c r="C1615" s="3" t="s">
        <v>1</v>
      </c>
      <c r="D1615" s="7">
        <v>49</v>
      </c>
      <c r="E1615" s="157">
        <v>49</v>
      </c>
      <c r="F1615" s="154">
        <v>4042500</v>
      </c>
      <c r="G1615" s="3" t="s">
        <v>4452</v>
      </c>
      <c r="H1615" s="1" t="s">
        <v>4453</v>
      </c>
      <c r="I1615" s="1">
        <v>8.25</v>
      </c>
    </row>
    <row r="1616" spans="1:9" x14ac:dyDescent="0.25">
      <c r="A1616" s="3">
        <v>1614</v>
      </c>
      <c r="B1616" s="5" t="s">
        <v>3850</v>
      </c>
      <c r="C1616" s="3" t="s">
        <v>1</v>
      </c>
      <c r="D1616" s="7">
        <v>49</v>
      </c>
      <c r="E1616" s="157">
        <v>49.000277564615409</v>
      </c>
      <c r="F1616" s="154">
        <v>600224</v>
      </c>
      <c r="G1616" s="3" t="s">
        <v>3851</v>
      </c>
      <c r="H1616" s="1" t="s">
        <v>3852</v>
      </c>
      <c r="I1616" s="1">
        <v>1.2249399999999999</v>
      </c>
    </row>
    <row r="1617" spans="1:9" x14ac:dyDescent="0.25">
      <c r="A1617" s="3">
        <v>1615</v>
      </c>
      <c r="B1617" s="5" t="s">
        <v>3853</v>
      </c>
      <c r="C1617" s="3" t="s">
        <v>1</v>
      </c>
      <c r="D1617" s="7">
        <v>49</v>
      </c>
      <c r="E1617" s="157">
        <v>48.974548440065682</v>
      </c>
      <c r="F1617" s="154">
        <v>59651000</v>
      </c>
      <c r="G1617" s="3" t="s">
        <v>3854</v>
      </c>
      <c r="H1617" s="1" t="s">
        <v>4094</v>
      </c>
      <c r="I1617" s="1">
        <v>121.8</v>
      </c>
    </row>
    <row r="1618" spans="1:9" x14ac:dyDescent="0.25">
      <c r="A1618" s="3">
        <v>1616</v>
      </c>
      <c r="B1618" s="5" t="s">
        <v>3857</v>
      </c>
      <c r="C1618" s="3" t="s">
        <v>1</v>
      </c>
      <c r="D1618" s="7">
        <v>49</v>
      </c>
      <c r="E1618" s="157">
        <v>48.628444444444447</v>
      </c>
      <c r="F1618" s="154">
        <v>2735350</v>
      </c>
      <c r="G1618" s="3" t="s">
        <v>3858</v>
      </c>
      <c r="H1618" s="1" t="s">
        <v>4096</v>
      </c>
      <c r="I1618" s="1">
        <v>5.625</v>
      </c>
    </row>
    <row r="1619" spans="1:9" x14ac:dyDescent="0.25">
      <c r="A1619" s="3">
        <v>1617</v>
      </c>
      <c r="B1619" s="5" t="s">
        <v>3861</v>
      </c>
      <c r="C1619" s="3" t="s">
        <v>1</v>
      </c>
      <c r="D1619" s="7">
        <v>49</v>
      </c>
      <c r="E1619" s="157">
        <v>44.44591346153846</v>
      </c>
      <c r="F1619" s="154">
        <v>1848950</v>
      </c>
      <c r="G1619" s="3" t="s">
        <v>3862</v>
      </c>
      <c r="H1619" s="1" t="s">
        <v>4098</v>
      </c>
      <c r="I1619" s="1">
        <v>4.16</v>
      </c>
    </row>
    <row r="1620" spans="1:9" x14ac:dyDescent="0.25">
      <c r="A1620" s="3">
        <v>1618</v>
      </c>
      <c r="B1620" s="5" t="s">
        <v>3855</v>
      </c>
      <c r="C1620" s="3" t="s">
        <v>1</v>
      </c>
      <c r="D1620" s="7">
        <v>49</v>
      </c>
      <c r="E1620" s="157">
        <v>48.999985407444072</v>
      </c>
      <c r="F1620" s="154">
        <v>7387326</v>
      </c>
      <c r="G1620" s="3" t="s">
        <v>3856</v>
      </c>
      <c r="H1620" s="1" t="s">
        <v>4095</v>
      </c>
      <c r="I1620" s="1">
        <v>15.076179999999999</v>
      </c>
    </row>
    <row r="1621" spans="1:9" x14ac:dyDescent="0.25">
      <c r="A1621" s="3">
        <v>1619</v>
      </c>
      <c r="B1621" s="5" t="s">
        <v>3976</v>
      </c>
      <c r="C1621" s="3" t="s">
        <v>1</v>
      </c>
      <c r="D1621" s="7">
        <v>49</v>
      </c>
      <c r="E1621" s="157">
        <v>48.999980302058972</v>
      </c>
      <c r="F1621" s="154">
        <v>5472651</v>
      </c>
      <c r="G1621" s="3" t="s">
        <v>3977</v>
      </c>
      <c r="H1621" s="1" t="s">
        <v>4099</v>
      </c>
      <c r="I1621" s="1">
        <v>11.16868</v>
      </c>
    </row>
    <row r="1622" spans="1:9" x14ac:dyDescent="0.25">
      <c r="A1622" s="3">
        <v>1620</v>
      </c>
      <c r="B1622" s="5" t="s">
        <v>3183</v>
      </c>
      <c r="C1622" s="3" t="s">
        <v>1</v>
      </c>
      <c r="D1622" s="7">
        <v>49</v>
      </c>
      <c r="E1622" s="157">
        <v>49</v>
      </c>
      <c r="F1622" s="154">
        <v>5371870</v>
      </c>
      <c r="G1622" s="3" t="s">
        <v>3184</v>
      </c>
      <c r="H1622" s="1" t="s">
        <v>3185</v>
      </c>
      <c r="I1622" s="1">
        <v>10.962999999999999</v>
      </c>
    </row>
    <row r="1623" spans="1:9" x14ac:dyDescent="0.25">
      <c r="A1623" s="3">
        <v>1621</v>
      </c>
      <c r="B1623" s="5" t="s">
        <v>3863</v>
      </c>
      <c r="C1623" s="3" t="s">
        <v>1</v>
      </c>
      <c r="D1623" s="7">
        <v>49</v>
      </c>
      <c r="E1623" s="157">
        <v>45.169547558326251</v>
      </c>
      <c r="F1623" s="154">
        <v>1625914</v>
      </c>
      <c r="G1623" s="3" t="s">
        <v>3864</v>
      </c>
      <c r="H1623" s="1" t="s">
        <v>4100</v>
      </c>
      <c r="I1623" s="1">
        <v>3.59958</v>
      </c>
    </row>
    <row r="1624" spans="1:9" x14ac:dyDescent="0.25">
      <c r="A1624" s="3">
        <v>1622</v>
      </c>
      <c r="B1624" s="5" t="s">
        <v>3865</v>
      </c>
      <c r="C1624" s="3" t="s">
        <v>1</v>
      </c>
      <c r="D1624" s="7">
        <v>49</v>
      </c>
      <c r="E1624" s="157">
        <v>48.926235196392184</v>
      </c>
      <c r="F1624" s="154">
        <v>12669385</v>
      </c>
      <c r="G1624" s="3" t="s">
        <v>3866</v>
      </c>
      <c r="H1624" s="1" t="s">
        <v>4101</v>
      </c>
      <c r="I1624" s="1">
        <v>25.894869999999997</v>
      </c>
    </row>
    <row r="1625" spans="1:9" x14ac:dyDescent="0.25">
      <c r="A1625" s="3">
        <v>1623</v>
      </c>
      <c r="B1625" s="5" t="s">
        <v>4590</v>
      </c>
      <c r="C1625" s="3" t="s">
        <v>1</v>
      </c>
      <c r="D1625" s="7">
        <v>49</v>
      </c>
      <c r="E1625" s="157">
        <v>48.65872611821311</v>
      </c>
      <c r="F1625" s="154">
        <v>4348752</v>
      </c>
      <c r="G1625" s="3" t="s">
        <v>4591</v>
      </c>
      <c r="H1625" s="1" t="s">
        <v>4592</v>
      </c>
      <c r="I1625" s="1">
        <v>8.9372499999999988</v>
      </c>
    </row>
    <row r="1626" spans="1:9" x14ac:dyDescent="0.25">
      <c r="A1626" s="3">
        <v>1624</v>
      </c>
      <c r="B1626" s="5" t="s">
        <v>3867</v>
      </c>
      <c r="C1626" s="3" t="s">
        <v>1</v>
      </c>
      <c r="D1626" s="7">
        <v>49</v>
      </c>
      <c r="E1626" s="157">
        <v>47.486780152118804</v>
      </c>
      <c r="F1626" s="154">
        <v>5244440</v>
      </c>
      <c r="G1626" s="3" t="s">
        <v>3868</v>
      </c>
      <c r="H1626" s="1" t="s">
        <v>4102</v>
      </c>
      <c r="I1626" s="1">
        <v>11.043999999999999</v>
      </c>
    </row>
    <row r="1627" spans="1:9" x14ac:dyDescent="0.25">
      <c r="A1627" s="3">
        <v>1625</v>
      </c>
      <c r="B1627" s="5" t="s">
        <v>3871</v>
      </c>
      <c r="C1627" s="3" t="s">
        <v>1</v>
      </c>
      <c r="D1627" s="7">
        <v>49</v>
      </c>
      <c r="E1627" s="157">
        <v>55.824552342643962</v>
      </c>
      <c r="F1627" s="154">
        <v>18375098</v>
      </c>
      <c r="G1627" s="3" t="s">
        <v>3872</v>
      </c>
      <c r="H1627" s="1" t="s">
        <v>4104</v>
      </c>
      <c r="I1627" s="1">
        <v>32.915799999999997</v>
      </c>
    </row>
    <row r="1628" spans="1:9" x14ac:dyDescent="0.25">
      <c r="A1628" s="3">
        <v>1626</v>
      </c>
      <c r="B1628" s="5" t="s">
        <v>3873</v>
      </c>
      <c r="C1628" s="3" t="s">
        <v>1</v>
      </c>
      <c r="D1628" s="7">
        <v>49</v>
      </c>
      <c r="E1628" s="157">
        <v>48.887650259822486</v>
      </c>
      <c r="F1628" s="154">
        <v>29821144</v>
      </c>
      <c r="G1628" s="3" t="s">
        <v>3874</v>
      </c>
      <c r="H1628" s="1" t="s">
        <v>4105</v>
      </c>
      <c r="I1628" s="1">
        <v>60.999339999999997</v>
      </c>
    </row>
    <row r="1629" spans="1:9" x14ac:dyDescent="0.25">
      <c r="A1629" s="3">
        <v>1627</v>
      </c>
      <c r="B1629" s="5" t="s">
        <v>3875</v>
      </c>
      <c r="C1629" s="3" t="s">
        <v>1</v>
      </c>
      <c r="D1629" s="7">
        <v>49</v>
      </c>
      <c r="E1629" s="157">
        <v>48.996699999999997</v>
      </c>
      <c r="F1629" s="154">
        <v>979934</v>
      </c>
      <c r="G1629" s="3" t="s">
        <v>3876</v>
      </c>
      <c r="H1629" s="1" t="s">
        <v>4623</v>
      </c>
      <c r="I1629" s="1">
        <v>2</v>
      </c>
    </row>
    <row r="1630" spans="1:9" x14ac:dyDescent="0.25">
      <c r="A1630" s="3">
        <v>1628</v>
      </c>
      <c r="B1630" s="5" t="s">
        <v>3877</v>
      </c>
      <c r="C1630" s="3" t="s">
        <v>1</v>
      </c>
      <c r="D1630" s="7">
        <v>49</v>
      </c>
      <c r="E1630" s="157">
        <v>48.999998675407213</v>
      </c>
      <c r="F1630" s="154">
        <v>3699250</v>
      </c>
      <c r="G1630" s="3" t="s">
        <v>3878</v>
      </c>
      <c r="H1630" s="1" t="s">
        <v>4624</v>
      </c>
      <c r="I1630" s="1">
        <v>7.5494899999999996</v>
      </c>
    </row>
    <row r="1631" spans="1:9" x14ac:dyDescent="0.25">
      <c r="A1631" s="3">
        <v>1629</v>
      </c>
      <c r="B1631" s="5" t="s">
        <v>3879</v>
      </c>
      <c r="C1631" s="3" t="s">
        <v>1</v>
      </c>
      <c r="D1631" s="7">
        <v>49</v>
      </c>
      <c r="E1631" s="157">
        <v>48.823</v>
      </c>
      <c r="F1631" s="154">
        <v>3905840</v>
      </c>
      <c r="G1631" s="3" t="s">
        <v>3880</v>
      </c>
      <c r="H1631" s="1" t="s">
        <v>4625</v>
      </c>
      <c r="I1631" s="1">
        <v>8</v>
      </c>
    </row>
    <row r="1632" spans="1:9" x14ac:dyDescent="0.25">
      <c r="A1632" s="3">
        <v>1630</v>
      </c>
      <c r="B1632" s="5" t="s">
        <v>4975</v>
      </c>
      <c r="C1632" s="3" t="s">
        <v>1</v>
      </c>
      <c r="D1632" s="7" t="s">
        <v>4664</v>
      </c>
      <c r="E1632" s="157" t="e">
        <v>#VALUE!</v>
      </c>
      <c r="F1632" s="154" t="s">
        <v>4664</v>
      </c>
      <c r="G1632" s="3" t="s">
        <v>4665</v>
      </c>
      <c r="H1632" s="1" t="s">
        <v>4664</v>
      </c>
      <c r="I1632" s="1" t="s">
        <v>4664</v>
      </c>
    </row>
    <row r="1633" spans="1:9" x14ac:dyDescent="0.25">
      <c r="A1633" s="3">
        <v>1631</v>
      </c>
      <c r="B1633" s="5" t="s">
        <v>4373</v>
      </c>
      <c r="C1633" s="3" t="s">
        <v>1</v>
      </c>
      <c r="D1633" s="7">
        <v>49</v>
      </c>
      <c r="E1633" s="157">
        <v>49</v>
      </c>
      <c r="F1633" s="154">
        <v>7644000</v>
      </c>
      <c r="G1633" s="3" t="s">
        <v>4374</v>
      </c>
      <c r="H1633" s="1" t="s">
        <v>4626</v>
      </c>
      <c r="I1633" s="1">
        <v>15.6</v>
      </c>
    </row>
    <row r="1634" spans="1:9" x14ac:dyDescent="0.25">
      <c r="A1634" s="3">
        <v>1632</v>
      </c>
      <c r="B1634" s="5" t="s">
        <v>3776</v>
      </c>
      <c r="C1634" s="3" t="s">
        <v>1</v>
      </c>
      <c r="D1634" s="7">
        <v>49</v>
      </c>
      <c r="E1634" s="157">
        <v>28.212072562358276</v>
      </c>
      <c r="F1634" s="154">
        <v>12441524</v>
      </c>
      <c r="G1634" s="3" t="s">
        <v>3777</v>
      </c>
      <c r="H1634" s="1" t="s">
        <v>3778</v>
      </c>
      <c r="I1634" s="1">
        <v>44.1</v>
      </c>
    </row>
    <row r="1635" spans="1:9" x14ac:dyDescent="0.25">
      <c r="A1635" s="3">
        <v>1633</v>
      </c>
      <c r="B1635" s="5" t="s">
        <v>4528</v>
      </c>
      <c r="C1635" s="3" t="s">
        <v>1</v>
      </c>
      <c r="D1635" s="7">
        <v>51</v>
      </c>
      <c r="E1635" s="157">
        <v>50.908414352927963</v>
      </c>
      <c r="F1635" s="154">
        <v>1549555916</v>
      </c>
      <c r="G1635" s="3" t="s">
        <v>4529</v>
      </c>
      <c r="H1635" s="1" t="s">
        <v>4530</v>
      </c>
      <c r="I1635" s="1">
        <v>3043.8109999999997</v>
      </c>
    </row>
    <row r="1636" spans="1:9" x14ac:dyDescent="0.25">
      <c r="A1636" s="3">
        <v>1634</v>
      </c>
      <c r="B1636" s="5" t="s">
        <v>3883</v>
      </c>
      <c r="C1636" s="3" t="s">
        <v>1</v>
      </c>
      <c r="D1636" s="7">
        <v>49</v>
      </c>
      <c r="E1636" s="157">
        <v>33.393630092041803</v>
      </c>
      <c r="F1636" s="154">
        <v>1715000</v>
      </c>
      <c r="G1636" s="3" t="s">
        <v>3884</v>
      </c>
      <c r="H1636" s="1" t="s">
        <v>4628</v>
      </c>
      <c r="I1636" s="1">
        <v>5.1357099999999996</v>
      </c>
    </row>
    <row r="1637" spans="1:9" x14ac:dyDescent="0.25">
      <c r="A1637" s="3">
        <v>1635</v>
      </c>
      <c r="B1637" s="5" t="s">
        <v>4976</v>
      </c>
      <c r="C1637" s="3" t="s">
        <v>1</v>
      </c>
      <c r="D1637" s="7">
        <v>49</v>
      </c>
      <c r="E1637" s="157">
        <v>48.912041154835457</v>
      </c>
      <c r="F1637" s="154">
        <v>2034692</v>
      </c>
      <c r="G1637" s="3" t="s">
        <v>4977</v>
      </c>
      <c r="H1637" s="1" t="s">
        <v>4978</v>
      </c>
      <c r="I1637" s="1">
        <v>4.1598999999999995</v>
      </c>
    </row>
    <row r="1638" spans="1:9" x14ac:dyDescent="0.25">
      <c r="A1638" s="3">
        <v>1636</v>
      </c>
      <c r="B1638" s="5" t="s">
        <v>3885</v>
      </c>
      <c r="C1638" s="3" t="s">
        <v>1</v>
      </c>
      <c r="D1638" s="7">
        <v>49</v>
      </c>
      <c r="E1638" s="157">
        <v>49.000088420295207</v>
      </c>
      <c r="F1638" s="154">
        <v>1607100</v>
      </c>
      <c r="G1638" s="3" t="s">
        <v>3886</v>
      </c>
      <c r="H1638" s="1" t="s">
        <v>4629</v>
      </c>
      <c r="I1638" s="1">
        <v>3.2797899999999998</v>
      </c>
    </row>
    <row r="1639" spans="1:9" x14ac:dyDescent="0.25">
      <c r="A1639" s="3">
        <v>1637</v>
      </c>
      <c r="B1639" s="5" t="s">
        <v>4979</v>
      </c>
      <c r="C1639" s="3" t="s">
        <v>1</v>
      </c>
      <c r="D1639" s="7">
        <v>49</v>
      </c>
      <c r="E1639" s="157">
        <v>29.708539145663256</v>
      </c>
      <c r="F1639" s="154">
        <v>17381269</v>
      </c>
      <c r="G1639" s="3" t="s">
        <v>4980</v>
      </c>
      <c r="H1639" s="1" t="s">
        <v>4981</v>
      </c>
      <c r="I1639" s="1">
        <v>58.505969999999998</v>
      </c>
    </row>
    <row r="1640" spans="1:9" x14ac:dyDescent="0.25">
      <c r="A1640" s="3">
        <v>1638</v>
      </c>
      <c r="B1640" s="5" t="s">
        <v>4320</v>
      </c>
      <c r="C1640" s="3" t="s">
        <v>1</v>
      </c>
      <c r="D1640" s="7">
        <v>100</v>
      </c>
      <c r="E1640" s="157">
        <v>100</v>
      </c>
      <c r="F1640" s="154">
        <v>5000000</v>
      </c>
      <c r="G1640" s="3" t="s">
        <v>4321</v>
      </c>
      <c r="H1640" s="1" t="s">
        <v>4322</v>
      </c>
      <c r="I1640" s="1">
        <v>5</v>
      </c>
    </row>
    <row r="1641" spans="1:9" x14ac:dyDescent="0.25">
      <c r="A1641" s="3">
        <v>1639</v>
      </c>
      <c r="B1641" s="5" t="s">
        <v>4982</v>
      </c>
      <c r="C1641" s="3" t="s">
        <v>1</v>
      </c>
      <c r="D1641" s="7">
        <v>30</v>
      </c>
      <c r="E1641" s="157">
        <v>29.999976373437153</v>
      </c>
      <c r="F1641" s="154">
        <v>125705871</v>
      </c>
      <c r="G1641" s="3" t="s">
        <v>4983</v>
      </c>
      <c r="H1641" s="1" t="s">
        <v>4984</v>
      </c>
      <c r="I1641" s="1">
        <v>419.01990000000001</v>
      </c>
    </row>
    <row r="1642" spans="1:9" x14ac:dyDescent="0.25">
      <c r="A1642" s="3">
        <v>1640</v>
      </c>
      <c r="B1642" s="5" t="s">
        <v>2545</v>
      </c>
      <c r="C1642" s="3" t="s">
        <v>1</v>
      </c>
      <c r="D1642" s="7">
        <v>49</v>
      </c>
      <c r="E1642" s="157">
        <v>48.96010079798404</v>
      </c>
      <c r="F1642" s="154">
        <v>1224027</v>
      </c>
      <c r="G1642" s="3" t="s">
        <v>2546</v>
      </c>
      <c r="H1642" s="1" t="s">
        <v>2547</v>
      </c>
      <c r="I1642" s="1">
        <v>2.5000499999999999</v>
      </c>
    </row>
    <row r="1643" spans="1:9" x14ac:dyDescent="0.25">
      <c r="A1643" s="3">
        <v>1641</v>
      </c>
      <c r="B1643" s="5" t="s">
        <v>4985</v>
      </c>
      <c r="C1643" s="3" t="s">
        <v>1</v>
      </c>
      <c r="D1643" s="7">
        <v>0</v>
      </c>
      <c r="E1643" s="157" t="e">
        <v>#VALUE!</v>
      </c>
      <c r="F1643" s="154" t="s">
        <v>4501</v>
      </c>
      <c r="G1643" s="3" t="s">
        <v>4986</v>
      </c>
      <c r="H1643" s="1" t="s">
        <v>4987</v>
      </c>
      <c r="I1643" s="1">
        <v>45.74588</v>
      </c>
    </row>
    <row r="1644" spans="1:9" x14ac:dyDescent="0.25">
      <c r="A1644" s="3">
        <v>1642</v>
      </c>
      <c r="B1644" s="5" t="s">
        <v>3887</v>
      </c>
      <c r="C1644" s="3" t="s">
        <v>1</v>
      </c>
      <c r="D1644" s="7">
        <v>49</v>
      </c>
      <c r="E1644" s="157">
        <v>48.999953271741035</v>
      </c>
      <c r="F1644" s="154">
        <v>10276427</v>
      </c>
      <c r="G1644" s="3" t="s">
        <v>3888</v>
      </c>
      <c r="H1644" s="1" t="s">
        <v>4630</v>
      </c>
      <c r="I1644" s="1">
        <v>20.97232</v>
      </c>
    </row>
    <row r="1645" spans="1:9" x14ac:dyDescent="0.25">
      <c r="A1645" s="3">
        <v>1643</v>
      </c>
      <c r="B1645" s="5" t="s">
        <v>4988</v>
      </c>
      <c r="C1645" s="3" t="s">
        <v>1</v>
      </c>
      <c r="D1645" s="7" t="s">
        <v>4664</v>
      </c>
      <c r="E1645" s="157" t="e">
        <v>#VALUE!</v>
      </c>
      <c r="F1645" s="154" t="s">
        <v>4664</v>
      </c>
      <c r="G1645" s="3" t="s">
        <v>4665</v>
      </c>
      <c r="H1645" s="1" t="s">
        <v>4664</v>
      </c>
      <c r="I1645" s="1" t="s">
        <v>4664</v>
      </c>
    </row>
    <row r="1646" spans="1:9" x14ac:dyDescent="0.25">
      <c r="A1646" s="3">
        <v>1644</v>
      </c>
      <c r="B1646" s="5" t="s">
        <v>3835</v>
      </c>
      <c r="C1646" s="3" t="s">
        <v>1</v>
      </c>
      <c r="D1646" s="7">
        <v>49</v>
      </c>
      <c r="E1646" s="157">
        <v>49</v>
      </c>
      <c r="F1646" s="154">
        <v>14161000</v>
      </c>
      <c r="G1646" s="3" t="s">
        <v>3836</v>
      </c>
      <c r="H1646" s="1" t="s">
        <v>3837</v>
      </c>
      <c r="I1646" s="1">
        <v>28.9</v>
      </c>
    </row>
    <row r="1647" spans="1:9" x14ac:dyDescent="0.25">
      <c r="A1647" s="3">
        <v>1645</v>
      </c>
      <c r="B1647" s="5" t="s">
        <v>3750</v>
      </c>
      <c r="C1647" s="3" t="s">
        <v>1</v>
      </c>
      <c r="D1647" s="7">
        <v>49</v>
      </c>
      <c r="E1647" s="157">
        <v>48.44466666666667</v>
      </c>
      <c r="F1647" s="154">
        <v>36333500</v>
      </c>
      <c r="G1647" s="3" t="s">
        <v>4267</v>
      </c>
      <c r="H1647" s="1" t="s">
        <v>3751</v>
      </c>
      <c r="I1647" s="1">
        <v>75</v>
      </c>
    </row>
    <row r="1648" spans="1:9" x14ac:dyDescent="0.25">
      <c r="A1648" s="3">
        <v>1646</v>
      </c>
      <c r="B1648" s="5" t="s">
        <v>4989</v>
      </c>
      <c r="C1648" s="3" t="s">
        <v>1</v>
      </c>
      <c r="D1648" s="7">
        <v>49</v>
      </c>
      <c r="E1648" s="157">
        <v>49.12280701754387</v>
      </c>
      <c r="F1648" s="154">
        <v>1764000</v>
      </c>
      <c r="G1648" s="3" t="s">
        <v>4990</v>
      </c>
      <c r="H1648" s="1" t="s">
        <v>4991</v>
      </c>
      <c r="I1648" s="1">
        <v>3.5909999999999997</v>
      </c>
    </row>
    <row r="1649" spans="1:9" x14ac:dyDescent="0.25">
      <c r="A1649" s="3">
        <v>1647</v>
      </c>
      <c r="B1649" s="5" t="s">
        <v>3891</v>
      </c>
      <c r="C1649" s="3" t="s">
        <v>1</v>
      </c>
      <c r="D1649" s="7">
        <v>49</v>
      </c>
      <c r="E1649" s="157">
        <v>29.143434482758622</v>
      </c>
      <c r="F1649" s="154">
        <v>4225798</v>
      </c>
      <c r="G1649" s="3" t="s">
        <v>3892</v>
      </c>
      <c r="H1649" s="1" t="s">
        <v>4633</v>
      </c>
      <c r="I1649" s="1">
        <v>14.5</v>
      </c>
    </row>
    <row r="1650" spans="1:9" x14ac:dyDescent="0.25">
      <c r="A1650" s="3">
        <v>1648</v>
      </c>
      <c r="B1650" s="5" t="s">
        <v>3893</v>
      </c>
      <c r="C1650" s="3" t="s">
        <v>1</v>
      </c>
      <c r="D1650" s="7">
        <v>49</v>
      </c>
      <c r="E1650" s="157">
        <v>49</v>
      </c>
      <c r="F1650" s="154">
        <v>4900000</v>
      </c>
      <c r="G1650" s="3" t="s">
        <v>3894</v>
      </c>
      <c r="H1650" s="1" t="s">
        <v>4634</v>
      </c>
      <c r="I1650" s="1">
        <v>10</v>
      </c>
    </row>
    <row r="1651" spans="1:9" x14ac:dyDescent="0.25">
      <c r="A1651" s="3">
        <v>1649</v>
      </c>
      <c r="B1651" s="5" t="s">
        <v>4430</v>
      </c>
      <c r="C1651" s="3" t="s">
        <v>1</v>
      </c>
      <c r="D1651" s="7">
        <v>49</v>
      </c>
      <c r="E1651" s="157">
        <v>49</v>
      </c>
      <c r="F1651" s="154">
        <v>2450000</v>
      </c>
      <c r="G1651" s="3" t="s">
        <v>4431</v>
      </c>
      <c r="H1651" s="1" t="s">
        <v>4637</v>
      </c>
      <c r="I1651" s="1">
        <v>5</v>
      </c>
    </row>
    <row r="1652" spans="1:9" x14ac:dyDescent="0.25">
      <c r="A1652" s="3">
        <v>1650</v>
      </c>
      <c r="B1652" s="5" t="s">
        <v>4181</v>
      </c>
      <c r="C1652" s="3" t="s">
        <v>1</v>
      </c>
      <c r="D1652" s="7">
        <v>48.999899999999997</v>
      </c>
      <c r="E1652" s="157">
        <v>49.000201361802418</v>
      </c>
      <c r="F1652" s="154">
        <v>657029</v>
      </c>
      <c r="G1652" s="3" t="s">
        <v>4182</v>
      </c>
      <c r="H1652" s="1" t="s">
        <v>4638</v>
      </c>
      <c r="I1652" s="1">
        <v>1.34087</v>
      </c>
    </row>
    <row r="1653" spans="1:9" x14ac:dyDescent="0.25">
      <c r="A1653" s="3">
        <v>1651</v>
      </c>
      <c r="B1653" s="5" t="s">
        <v>4045</v>
      </c>
      <c r="C1653" s="3" t="s">
        <v>1</v>
      </c>
      <c r="D1653" s="7">
        <v>100</v>
      </c>
      <c r="E1653" s="157">
        <v>99.92</v>
      </c>
      <c r="F1653" s="154">
        <v>2498000</v>
      </c>
      <c r="G1653" s="3" t="s">
        <v>4046</v>
      </c>
      <c r="H1653" s="1" t="s">
        <v>4047</v>
      </c>
      <c r="I1653" s="1">
        <v>2.5</v>
      </c>
    </row>
    <row r="1654" spans="1:9" x14ac:dyDescent="0.25">
      <c r="A1654" s="3">
        <v>1652</v>
      </c>
      <c r="B1654" s="5" t="s">
        <v>4509</v>
      </c>
      <c r="C1654" s="3" t="s">
        <v>1</v>
      </c>
      <c r="D1654" s="7">
        <v>49</v>
      </c>
      <c r="E1654" s="157">
        <v>49.000000000000007</v>
      </c>
      <c r="F1654" s="154">
        <v>10650591</v>
      </c>
      <c r="G1654" s="3" t="s">
        <v>4510</v>
      </c>
      <c r="H1654" s="1" t="s">
        <v>4511</v>
      </c>
      <c r="I1654" s="1">
        <v>21.735899999999997</v>
      </c>
    </row>
    <row r="1655" spans="1:9" x14ac:dyDescent="0.25">
      <c r="A1655" s="3">
        <v>1653</v>
      </c>
      <c r="B1655" s="5" t="s">
        <v>2530</v>
      </c>
      <c r="C1655" s="3" t="s">
        <v>1</v>
      </c>
      <c r="D1655" s="7">
        <v>49</v>
      </c>
      <c r="E1655" s="157">
        <v>48.998333333333335</v>
      </c>
      <c r="F1655" s="154">
        <v>2939900</v>
      </c>
      <c r="G1655" s="3" t="s">
        <v>2531</v>
      </c>
      <c r="H1655" s="1" t="s">
        <v>2532</v>
      </c>
      <c r="I1655" s="1">
        <v>6</v>
      </c>
    </row>
    <row r="1656" spans="1:9" x14ac:dyDescent="0.25">
      <c r="A1656" s="3">
        <v>1654</v>
      </c>
      <c r="B1656" s="5" t="s">
        <v>4992</v>
      </c>
      <c r="C1656" s="3" t="s">
        <v>1</v>
      </c>
      <c r="D1656" s="7">
        <v>49</v>
      </c>
      <c r="E1656" s="157">
        <v>48.953903033731081</v>
      </c>
      <c r="F1656" s="154">
        <v>28266527</v>
      </c>
      <c r="G1656" s="3" t="s">
        <v>4993</v>
      </c>
      <c r="H1656" s="1" t="s">
        <v>4994</v>
      </c>
      <c r="I1656" s="1">
        <v>57.741109999999999</v>
      </c>
    </row>
    <row r="1657" spans="1:9" x14ac:dyDescent="0.25">
      <c r="A1657" s="3">
        <v>1655</v>
      </c>
      <c r="B1657" s="5" t="s">
        <v>4185</v>
      </c>
      <c r="C1657" s="3" t="s">
        <v>1</v>
      </c>
      <c r="D1657" s="7">
        <v>49</v>
      </c>
      <c r="E1657" s="157">
        <v>49</v>
      </c>
      <c r="F1657" s="154">
        <v>1960000</v>
      </c>
      <c r="G1657" s="3" t="s">
        <v>4186</v>
      </c>
      <c r="H1657" s="1" t="s">
        <v>4642</v>
      </c>
      <c r="I1657" s="1">
        <v>4</v>
      </c>
    </row>
    <row r="1658" spans="1:9" x14ac:dyDescent="0.25">
      <c r="A1658" s="3">
        <v>1656</v>
      </c>
      <c r="B1658" s="5" t="s">
        <v>2461</v>
      </c>
      <c r="C1658" s="3" t="s">
        <v>1</v>
      </c>
      <c r="D1658" s="7">
        <v>49</v>
      </c>
      <c r="E1658" s="157">
        <v>49</v>
      </c>
      <c r="F1658" s="154">
        <v>12250000</v>
      </c>
      <c r="G1658" s="3" t="s">
        <v>2462</v>
      </c>
      <c r="H1658" s="1" t="s">
        <v>2463</v>
      </c>
      <c r="I1658" s="1">
        <v>25</v>
      </c>
    </row>
    <row r="1659" spans="1:9" x14ac:dyDescent="0.25">
      <c r="A1659" s="3">
        <v>1657</v>
      </c>
      <c r="B1659" s="5" t="s">
        <v>4187</v>
      </c>
      <c r="C1659" s="3" t="s">
        <v>1</v>
      </c>
      <c r="D1659" s="7">
        <v>49</v>
      </c>
      <c r="E1659" s="157">
        <v>48.992266706134835</v>
      </c>
      <c r="F1659" s="154">
        <v>6355512</v>
      </c>
      <c r="G1659" s="3" t="s">
        <v>4188</v>
      </c>
      <c r="H1659" s="1" t="s">
        <v>4643</v>
      </c>
      <c r="I1659" s="1">
        <v>12.972479999999999</v>
      </c>
    </row>
    <row r="1660" spans="1:9" x14ac:dyDescent="0.25">
      <c r="A1660" s="3">
        <v>1658</v>
      </c>
      <c r="B1660" s="5" t="s">
        <v>4183</v>
      </c>
      <c r="C1660" s="3" t="s">
        <v>1</v>
      </c>
      <c r="D1660" s="7">
        <v>49</v>
      </c>
      <c r="E1660" s="157">
        <v>49.023237616484487</v>
      </c>
      <c r="F1660" s="154">
        <v>10337285</v>
      </c>
      <c r="G1660" s="3" t="s">
        <v>4184</v>
      </c>
      <c r="H1660" s="1" t="s">
        <v>4640</v>
      </c>
      <c r="I1660" s="1">
        <v>21.086499999999997</v>
      </c>
    </row>
    <row r="1661" spans="1:9" x14ac:dyDescent="0.25">
      <c r="A1661" s="3">
        <v>1659</v>
      </c>
      <c r="B1661" s="5" t="s">
        <v>4189</v>
      </c>
      <c r="C1661" s="3" t="s">
        <v>1</v>
      </c>
      <c r="D1661" s="7">
        <v>49</v>
      </c>
      <c r="E1661" s="157">
        <v>49.09863630994699</v>
      </c>
      <c r="F1661" s="154">
        <v>4406200</v>
      </c>
      <c r="G1661" s="3" t="s">
        <v>4190</v>
      </c>
      <c r="H1661" s="1" t="s">
        <v>4644</v>
      </c>
      <c r="I1661" s="1">
        <v>8.9741799999999987</v>
      </c>
    </row>
    <row r="1662" spans="1:9" x14ac:dyDescent="0.25">
      <c r="A1662" s="3">
        <v>1660</v>
      </c>
      <c r="B1662" s="5" t="s">
        <v>4292</v>
      </c>
      <c r="C1662" s="3" t="s">
        <v>1</v>
      </c>
      <c r="D1662" s="7">
        <v>49</v>
      </c>
      <c r="E1662" s="157">
        <v>48.915789473684214</v>
      </c>
      <c r="F1662" s="154">
        <v>929400</v>
      </c>
      <c r="G1662" s="3" t="s">
        <v>4293</v>
      </c>
      <c r="H1662" s="1" t="s">
        <v>4645</v>
      </c>
      <c r="I1662" s="1">
        <v>1.9</v>
      </c>
    </row>
    <row r="1663" spans="1:9" x14ac:dyDescent="0.25">
      <c r="A1663" s="3">
        <v>1661</v>
      </c>
      <c r="B1663" s="5" t="s">
        <v>4294</v>
      </c>
      <c r="C1663" s="3" t="s">
        <v>1</v>
      </c>
      <c r="D1663" s="7">
        <v>49</v>
      </c>
      <c r="E1663" s="157">
        <v>47.902597402597401</v>
      </c>
      <c r="F1663" s="154">
        <v>1475400</v>
      </c>
      <c r="G1663" s="3" t="s">
        <v>4295</v>
      </c>
      <c r="H1663" s="1" t="s">
        <v>4646</v>
      </c>
      <c r="I1663" s="1">
        <v>3.08</v>
      </c>
    </row>
  </sheetData>
  <autoFilter ref="B2:H2">
    <sortState ref="B3:H1535">
      <sortCondition ref="B2"/>
    </sortState>
  </autoFilter>
  <sortState ref="B3:H1663">
    <sortCondition ref="B3:B1663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664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4" sqref="B4:AV1664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17</v>
      </c>
      <c r="B2" s="33" t="s">
        <v>14</v>
      </c>
      <c r="C2" s="33" t="s">
        <v>15</v>
      </c>
      <c r="D2" s="12" t="s">
        <v>681</v>
      </c>
      <c r="E2" s="202" t="s">
        <v>682</v>
      </c>
      <c r="F2" s="202"/>
      <c r="G2" s="202"/>
      <c r="H2" s="12" t="s">
        <v>683</v>
      </c>
      <c r="I2" s="13" t="s">
        <v>12</v>
      </c>
      <c r="J2" s="13" t="s">
        <v>684</v>
      </c>
      <c r="K2" s="12" t="s">
        <v>685</v>
      </c>
      <c r="L2" s="12" t="s">
        <v>686</v>
      </c>
      <c r="M2" s="13" t="s">
        <v>7</v>
      </c>
      <c r="N2" s="13" t="s">
        <v>8</v>
      </c>
      <c r="O2" s="43" t="s">
        <v>9</v>
      </c>
      <c r="P2" s="204" t="s">
        <v>730</v>
      </c>
      <c r="Q2" s="204"/>
      <c r="R2" s="204"/>
      <c r="S2" s="204"/>
      <c r="T2" s="204"/>
      <c r="U2" s="205"/>
      <c r="V2" s="204" t="s">
        <v>731</v>
      </c>
      <c r="W2" s="204"/>
      <c r="X2" s="204"/>
      <c r="Y2" s="204"/>
      <c r="Z2" s="204"/>
      <c r="AA2" s="205"/>
      <c r="AB2" s="204" t="s">
        <v>696</v>
      </c>
      <c r="AC2" s="204"/>
      <c r="AD2" s="204"/>
      <c r="AE2" s="204"/>
      <c r="AF2" s="204"/>
      <c r="AG2" s="205"/>
      <c r="AH2" s="202" t="s">
        <v>10</v>
      </c>
      <c r="AI2" s="202"/>
      <c r="AJ2" s="206"/>
      <c r="AK2" s="202" t="s">
        <v>11</v>
      </c>
      <c r="AL2" s="202"/>
      <c r="AM2" s="203"/>
      <c r="AN2" s="199" t="s">
        <v>722</v>
      </c>
      <c r="AO2" s="199"/>
      <c r="AP2" s="200"/>
      <c r="AQ2" s="199" t="s">
        <v>723</v>
      </c>
      <c r="AR2" s="199"/>
      <c r="AS2" s="199"/>
      <c r="AT2" s="201" t="s">
        <v>2004</v>
      </c>
      <c r="AU2" s="201"/>
      <c r="AV2" s="201"/>
    </row>
    <row r="3" spans="1:48" s="14" customFormat="1" x14ac:dyDescent="0.25">
      <c r="A3" s="18"/>
      <c r="B3" s="34"/>
      <c r="C3" s="34"/>
      <c r="D3" s="15" t="s">
        <v>668</v>
      </c>
      <c r="E3" s="24" t="s">
        <v>687</v>
      </c>
      <c r="F3" s="24" t="s">
        <v>688</v>
      </c>
      <c r="G3" s="24" t="s">
        <v>694</v>
      </c>
      <c r="H3" s="15" t="s">
        <v>668</v>
      </c>
      <c r="I3" s="16" t="s">
        <v>689</v>
      </c>
      <c r="J3" s="16" t="s">
        <v>690</v>
      </c>
      <c r="K3" s="15" t="s">
        <v>691</v>
      </c>
      <c r="L3" s="15" t="s">
        <v>728</v>
      </c>
      <c r="M3" s="16" t="s">
        <v>692</v>
      </c>
      <c r="N3" s="16" t="s">
        <v>692</v>
      </c>
      <c r="O3" s="153" t="s">
        <v>694</v>
      </c>
      <c r="P3" s="29" t="s">
        <v>4473</v>
      </c>
      <c r="Q3" s="31" t="s">
        <v>695</v>
      </c>
      <c r="R3" s="29" t="s">
        <v>5000</v>
      </c>
      <c r="S3" s="31" t="s">
        <v>695</v>
      </c>
      <c r="T3" s="29" t="s">
        <v>5001</v>
      </c>
      <c r="U3" s="42" t="s">
        <v>695</v>
      </c>
      <c r="V3" s="29" t="s">
        <v>4473</v>
      </c>
      <c r="W3" s="31" t="s">
        <v>695</v>
      </c>
      <c r="X3" s="29" t="s">
        <v>5000</v>
      </c>
      <c r="Y3" s="31" t="s">
        <v>695</v>
      </c>
      <c r="Z3" s="29" t="s">
        <v>5001</v>
      </c>
      <c r="AA3" s="42" t="s">
        <v>695</v>
      </c>
      <c r="AB3" s="29" t="s">
        <v>4473</v>
      </c>
      <c r="AC3" s="31" t="s">
        <v>695</v>
      </c>
      <c r="AD3" s="29" t="s">
        <v>5000</v>
      </c>
      <c r="AE3" s="31" t="s">
        <v>695</v>
      </c>
      <c r="AF3" s="29" t="s">
        <v>5001</v>
      </c>
      <c r="AG3" s="42" t="s">
        <v>695</v>
      </c>
      <c r="AH3" s="24" t="s">
        <v>4473</v>
      </c>
      <c r="AI3" s="24" t="s">
        <v>5000</v>
      </c>
      <c r="AJ3" s="24" t="s">
        <v>5002</v>
      </c>
      <c r="AK3" s="24" t="s">
        <v>4473</v>
      </c>
      <c r="AL3" s="24" t="s">
        <v>5000</v>
      </c>
      <c r="AM3" s="24" t="s">
        <v>5002</v>
      </c>
      <c r="AN3" s="24" t="s">
        <v>4473</v>
      </c>
      <c r="AO3" s="24" t="s">
        <v>5000</v>
      </c>
      <c r="AP3" s="24" t="s">
        <v>5002</v>
      </c>
      <c r="AQ3" s="24" t="s">
        <v>4473</v>
      </c>
      <c r="AR3" s="24" t="s">
        <v>5000</v>
      </c>
      <c r="AS3" s="24" t="s">
        <v>5002</v>
      </c>
      <c r="AT3" s="24" t="s">
        <v>4473</v>
      </c>
      <c r="AU3" s="24" t="s">
        <v>5000</v>
      </c>
      <c r="AV3" s="24" t="s">
        <v>5002</v>
      </c>
    </row>
    <row r="4" spans="1:48" x14ac:dyDescent="0.25">
      <c r="A4" s="159">
        <v>1</v>
      </c>
      <c r="B4" s="3" t="s">
        <v>316</v>
      </c>
      <c r="C4" s="3" t="s">
        <v>1</v>
      </c>
      <c r="D4" s="28">
        <v>14100</v>
      </c>
      <c r="E4" s="25">
        <v>-6.6225170000000002</v>
      </c>
      <c r="F4" s="25">
        <v>-10.75949</v>
      </c>
      <c r="G4" s="25">
        <v>-5.685619</v>
      </c>
      <c r="H4" s="28">
        <v>2413919661600</v>
      </c>
      <c r="I4" s="49">
        <v>171.2</v>
      </c>
      <c r="J4" s="49">
        <v>48.510809999999999</v>
      </c>
      <c r="K4" s="28">
        <v>3137734</v>
      </c>
      <c r="L4" s="28">
        <v>48145300000</v>
      </c>
      <c r="M4" s="49">
        <v>5.2369576341808406</v>
      </c>
      <c r="N4" s="49">
        <v>0.83941819739088919</v>
      </c>
      <c r="O4" s="49">
        <v>0.7404172</v>
      </c>
      <c r="P4" s="30">
        <v>4076.7636520030001</v>
      </c>
      <c r="Q4" s="27">
        <v>0.90010000000000001</v>
      </c>
      <c r="R4" s="30">
        <v>8018.827145835</v>
      </c>
      <c r="S4" s="27">
        <v>0.96699999999999997</v>
      </c>
      <c r="T4" s="30">
        <v>9453.8876018819992</v>
      </c>
      <c r="U4" s="27">
        <v>0.5474</v>
      </c>
      <c r="V4" s="30">
        <v>263.364105956</v>
      </c>
      <c r="W4" s="32">
        <v>0.8427</v>
      </c>
      <c r="X4" s="30">
        <v>212.148913561</v>
      </c>
      <c r="Y4" s="32">
        <v>-0.19450000000000001</v>
      </c>
      <c r="Z4" s="30">
        <v>465.52136921800002</v>
      </c>
      <c r="AA4" s="32">
        <v>0.83640000000000003</v>
      </c>
      <c r="AB4" s="30">
        <v>2270.8288245686999</v>
      </c>
      <c r="AC4" s="27">
        <v>-9.7000000000000003E-3</v>
      </c>
      <c r="AD4" s="30">
        <v>953.09164337150003</v>
      </c>
      <c r="AE4" s="27">
        <v>-0.57999999999999996</v>
      </c>
      <c r="AF4" s="30">
        <v>2582.8460466133001</v>
      </c>
      <c r="AG4" s="27">
        <v>1.18</v>
      </c>
      <c r="AH4" s="25">
        <v>5.83614535E-2</v>
      </c>
      <c r="AI4" s="25">
        <v>2.9782016099999999E-2</v>
      </c>
      <c r="AJ4" s="25">
        <v>5.7633326399999997E-2</v>
      </c>
      <c r="AK4" s="25">
        <v>0.17315247759999999</v>
      </c>
      <c r="AL4" s="25">
        <v>7.8285275400000007E-2</v>
      </c>
      <c r="AM4" s="25">
        <v>0.14367575599999999</v>
      </c>
      <c r="AN4" s="47">
        <v>0.13524277130000001</v>
      </c>
      <c r="AO4" s="47">
        <v>8.3995503200000002E-2</v>
      </c>
      <c r="AP4" s="47">
        <v>0.1082215755</v>
      </c>
      <c r="AQ4" s="47">
        <v>1.8161481848875201</v>
      </c>
      <c r="AR4" s="47">
        <v>1.5263539457283499</v>
      </c>
      <c r="AS4" s="47">
        <v>1.4929283959534001</v>
      </c>
      <c r="AT4" s="28">
        <v>2000</v>
      </c>
      <c r="AU4" s="28">
        <v>0</v>
      </c>
      <c r="AV4" s="28">
        <v>500</v>
      </c>
    </row>
    <row r="5" spans="1:48" x14ac:dyDescent="0.25">
      <c r="A5" s="159">
        <v>2</v>
      </c>
      <c r="B5" s="3" t="s">
        <v>21</v>
      </c>
      <c r="C5" s="3" t="s">
        <v>1</v>
      </c>
      <c r="D5" s="28">
        <v>12100</v>
      </c>
      <c r="E5" s="25">
        <v>3.418803</v>
      </c>
      <c r="F5" s="25">
        <v>0</v>
      </c>
      <c r="G5" s="25">
        <v>21.93798</v>
      </c>
      <c r="H5" s="28">
        <v>126459302199.99998</v>
      </c>
      <c r="I5" s="49">
        <v>10.451179999999999</v>
      </c>
      <c r="J5" s="49">
        <v>7.6297969999999999</v>
      </c>
      <c r="K5" s="28">
        <v>1538</v>
      </c>
      <c r="L5" s="28">
        <v>17591700</v>
      </c>
      <c r="M5" s="49">
        <v>17.158989942902981</v>
      </c>
      <c r="N5" s="49">
        <v>0.59788502980596059</v>
      </c>
      <c r="O5" s="49">
        <v>0.50454560000000004</v>
      </c>
      <c r="P5" s="30">
        <v>225.79557164400001</v>
      </c>
      <c r="Q5" s="27">
        <v>-0.18970000000000001</v>
      </c>
      <c r="R5" s="30">
        <v>219.91689202399999</v>
      </c>
      <c r="S5" s="27">
        <v>-2.5999999999999999E-2</v>
      </c>
      <c r="T5" s="30">
        <v>211.97160892299999</v>
      </c>
      <c r="U5" s="27">
        <v>1.3299999999999999E-2</v>
      </c>
      <c r="V5" s="30">
        <v>1.1315980859999999</v>
      </c>
      <c r="W5" s="32">
        <v>-0.27900000000000003</v>
      </c>
      <c r="X5" s="30">
        <v>9.5912306810000008</v>
      </c>
      <c r="Y5" s="32">
        <v>7.4757999999999996</v>
      </c>
      <c r="Z5" s="30">
        <v>9.8008762229999995</v>
      </c>
      <c r="AA5" s="32">
        <v>0.53539999999999999</v>
      </c>
      <c r="AB5" s="30">
        <v>80.599174807500006</v>
      </c>
      <c r="AC5" s="27">
        <v>-0.27900000000000003</v>
      </c>
      <c r="AD5" s="30">
        <v>965.3300437483</v>
      </c>
      <c r="AE5" s="27">
        <v>10.977</v>
      </c>
      <c r="AF5" s="30">
        <v>874.16948991560002</v>
      </c>
      <c r="AG5" s="27">
        <v>1.41</v>
      </c>
      <c r="AH5" s="25">
        <v>4.4423051999999998E-3</v>
      </c>
      <c r="AI5" s="25">
        <v>3.9837340300000003E-2</v>
      </c>
      <c r="AJ5" s="25">
        <v>4.0414774700000003E-2</v>
      </c>
      <c r="AK5" s="25">
        <v>4.6574012000000003E-3</v>
      </c>
      <c r="AL5" s="25">
        <v>4.2379437200000002E-2</v>
      </c>
      <c r="AM5" s="25">
        <v>4.4290906099999999E-2</v>
      </c>
      <c r="AN5" s="47">
        <v>8.2904811199999998E-2</v>
      </c>
      <c r="AO5" s="47">
        <v>0.1059474883</v>
      </c>
      <c r="AP5" s="47">
        <v>0.1112877263</v>
      </c>
      <c r="AQ5" s="47">
        <v>4.4006153800736102E-2</v>
      </c>
      <c r="AR5" s="47">
        <v>8.6357065288141299E-2</v>
      </c>
      <c r="AS5" s="47">
        <v>9.5908771157921097E-2</v>
      </c>
      <c r="AT5" s="28">
        <v>500</v>
      </c>
      <c r="AU5" s="28">
        <v>800</v>
      </c>
      <c r="AV5" s="28">
        <v>500</v>
      </c>
    </row>
    <row r="6" spans="1:48" x14ac:dyDescent="0.25">
      <c r="A6" s="159">
        <v>3</v>
      </c>
      <c r="B6" s="3" t="s">
        <v>4663</v>
      </c>
      <c r="C6" s="3" t="s">
        <v>1</v>
      </c>
      <c r="D6" s="28" t="s">
        <v>4664</v>
      </c>
      <c r="E6" s="25" t="s">
        <v>4664</v>
      </c>
      <c r="F6" s="25" t="s">
        <v>4664</v>
      </c>
      <c r="G6" s="25" t="s">
        <v>4664</v>
      </c>
      <c r="H6" s="28" t="s">
        <v>4664</v>
      </c>
      <c r="I6" s="49" t="s">
        <v>4664</v>
      </c>
      <c r="J6" s="49" t="s">
        <v>4664</v>
      </c>
      <c r="K6" s="28" t="s">
        <v>4664</v>
      </c>
      <c r="L6" s="28" t="s">
        <v>4664</v>
      </c>
      <c r="M6" s="49" t="s">
        <v>4664</v>
      </c>
      <c r="N6" s="49" t="s">
        <v>4664</v>
      </c>
      <c r="O6" s="49" t="s">
        <v>4664</v>
      </c>
      <c r="P6" s="30">
        <v>120.301104114</v>
      </c>
      <c r="Q6" s="27">
        <v>0.50990000000000002</v>
      </c>
      <c r="R6" s="30">
        <v>295.58470720299999</v>
      </c>
      <c r="S6" s="27">
        <v>1.4570000000000001</v>
      </c>
      <c r="T6" s="30">
        <v>320.306581075</v>
      </c>
      <c r="U6" s="27" t="s">
        <v>1989</v>
      </c>
      <c r="V6" s="30">
        <v>1.5142654520000001</v>
      </c>
      <c r="W6" s="32">
        <v>9.0873000000000008</v>
      </c>
      <c r="X6" s="30">
        <v>23.989962076000001</v>
      </c>
      <c r="Y6" s="32">
        <v>14.842599999999999</v>
      </c>
      <c r="Z6" s="30">
        <v>27.274356978</v>
      </c>
      <c r="AA6" s="32" t="s">
        <v>1989</v>
      </c>
      <c r="AB6" s="30">
        <v>43.513375057499999</v>
      </c>
      <c r="AC6" s="27">
        <v>9.0873000000000008</v>
      </c>
      <c r="AD6" s="30">
        <v>689.3667263218</v>
      </c>
      <c r="AE6" s="27">
        <v>14.843</v>
      </c>
      <c r="AF6" s="30">
        <v>0</v>
      </c>
      <c r="AG6" s="27" t="s">
        <v>1989</v>
      </c>
      <c r="AH6" s="25">
        <v>2.4712421999999999E-3</v>
      </c>
      <c r="AI6" s="25">
        <v>3.9866420800000003E-2</v>
      </c>
      <c r="AJ6" s="25">
        <v>0</v>
      </c>
      <c r="AK6" s="25">
        <v>4.1390337000000001E-3</v>
      </c>
      <c r="AL6" s="25">
        <v>6.3507005199999994E-2</v>
      </c>
      <c r="AM6" s="25">
        <v>0</v>
      </c>
      <c r="AN6" s="47">
        <v>0.1369816056</v>
      </c>
      <c r="AO6" s="47">
        <v>0.1689969909</v>
      </c>
      <c r="AP6" s="47">
        <v>0</v>
      </c>
      <c r="AQ6" s="47">
        <v>0.66851345948045404</v>
      </c>
      <c r="AR6" s="47">
        <v>0.52212470307297298</v>
      </c>
      <c r="AS6" s="47">
        <v>0.62433904122005701</v>
      </c>
      <c r="AT6" s="28">
        <v>0</v>
      </c>
      <c r="AU6" s="28">
        <v>0</v>
      </c>
      <c r="AV6" s="28">
        <v>0</v>
      </c>
    </row>
    <row r="7" spans="1:48" x14ac:dyDescent="0.25">
      <c r="A7" s="159">
        <v>4</v>
      </c>
      <c r="B7" s="3" t="s">
        <v>4666</v>
      </c>
      <c r="C7" s="3" t="s">
        <v>1</v>
      </c>
      <c r="D7" s="28" t="s">
        <v>4664</v>
      </c>
      <c r="E7" s="25" t="s">
        <v>4664</v>
      </c>
      <c r="F7" s="25" t="s">
        <v>4664</v>
      </c>
      <c r="G7" s="25" t="s">
        <v>4664</v>
      </c>
      <c r="H7" s="28" t="s">
        <v>4664</v>
      </c>
      <c r="I7" s="49" t="s">
        <v>4664</v>
      </c>
      <c r="J7" s="49" t="s">
        <v>4664</v>
      </c>
      <c r="K7" s="28" t="s">
        <v>4664</v>
      </c>
      <c r="L7" s="28" t="s">
        <v>4664</v>
      </c>
      <c r="M7" s="49" t="s">
        <v>4664</v>
      </c>
      <c r="N7" s="49" t="s">
        <v>4664</v>
      </c>
      <c r="O7" s="49" t="s">
        <v>4664</v>
      </c>
      <c r="P7" s="30">
        <v>563.96783615200002</v>
      </c>
      <c r="Q7" s="27" t="s">
        <v>1989</v>
      </c>
      <c r="R7" s="30">
        <v>472.413878399</v>
      </c>
      <c r="S7" s="27">
        <v>-0.1623</v>
      </c>
      <c r="T7" s="30">
        <v>455.21466421600002</v>
      </c>
      <c r="U7" s="27" t="s">
        <v>1989</v>
      </c>
      <c r="V7" s="30">
        <v>29.104790017999999</v>
      </c>
      <c r="W7" s="32" t="s">
        <v>1989</v>
      </c>
      <c r="X7" s="30">
        <v>29.574467704</v>
      </c>
      <c r="Y7" s="32">
        <v>1.61E-2</v>
      </c>
      <c r="Z7" s="30">
        <v>15.52272509</v>
      </c>
      <c r="AA7" s="32" t="s">
        <v>1989</v>
      </c>
      <c r="AB7" s="30">
        <v>1010.5829867361</v>
      </c>
      <c r="AC7" s="27" t="s">
        <v>1989</v>
      </c>
      <c r="AD7" s="30">
        <v>1026.8912397222</v>
      </c>
      <c r="AE7" s="27">
        <v>1.6E-2</v>
      </c>
      <c r="AF7" s="30">
        <v>0</v>
      </c>
      <c r="AG7" s="27" t="s">
        <v>1989</v>
      </c>
      <c r="AH7" s="25">
        <v>5.4385998300000002E-2</v>
      </c>
      <c r="AI7" s="25">
        <v>5.3009917099999998E-2</v>
      </c>
      <c r="AJ7" s="25">
        <v>0</v>
      </c>
      <c r="AK7" s="25">
        <v>8.5402962400000004E-2</v>
      </c>
      <c r="AL7" s="25">
        <v>8.3172257999999999E-2</v>
      </c>
      <c r="AM7" s="25">
        <v>0</v>
      </c>
      <c r="AN7" s="47">
        <v>6.0112241599999998E-2</v>
      </c>
      <c r="AO7" s="47">
        <v>5.5095570400000002E-2</v>
      </c>
      <c r="AP7" s="47">
        <v>0</v>
      </c>
      <c r="AQ7" s="47">
        <v>0.57031156919127102</v>
      </c>
      <c r="AR7" s="47">
        <v>0.56778222385396204</v>
      </c>
      <c r="AS7" s="47">
        <v>0.89741642204058503</v>
      </c>
      <c r="AT7" s="28">
        <v>0</v>
      </c>
      <c r="AU7" s="28">
        <v>0</v>
      </c>
      <c r="AV7" s="28">
        <v>0</v>
      </c>
    </row>
    <row r="8" spans="1:48" x14ac:dyDescent="0.25">
      <c r="A8" s="159">
        <v>5</v>
      </c>
      <c r="B8" s="3" t="s">
        <v>22</v>
      </c>
      <c r="C8" s="3" t="s">
        <v>1</v>
      </c>
      <c r="D8" s="28">
        <v>37000</v>
      </c>
      <c r="E8" s="25">
        <v>-1.3333330000000001</v>
      </c>
      <c r="F8" s="25">
        <v>-4.3927649999999998</v>
      </c>
      <c r="G8" s="25">
        <v>-17.77778</v>
      </c>
      <c r="H8" s="28">
        <v>425398509000</v>
      </c>
      <c r="I8" s="49">
        <v>11.497259999999999</v>
      </c>
      <c r="J8" s="49">
        <v>21.068899999999999</v>
      </c>
      <c r="K8" s="28">
        <v>360.5</v>
      </c>
      <c r="L8" s="28">
        <v>12687130</v>
      </c>
      <c r="M8" s="49">
        <v>7.4458082819004678</v>
      </c>
      <c r="N8" s="49">
        <v>1.0290018894653343</v>
      </c>
      <c r="O8" s="49">
        <v>0.41963699999999998</v>
      </c>
      <c r="P8" s="30">
        <v>385.995999993</v>
      </c>
      <c r="Q8" s="27">
        <v>-9.1300000000000006E-2</v>
      </c>
      <c r="R8" s="30">
        <v>397.68354180199998</v>
      </c>
      <c r="S8" s="27">
        <v>3.0300000000000001E-2</v>
      </c>
      <c r="T8" s="30">
        <v>414.51197239800001</v>
      </c>
      <c r="U8" s="27">
        <v>3.7699999999999997E-2</v>
      </c>
      <c r="V8" s="30">
        <v>28.224983257000002</v>
      </c>
      <c r="W8" s="32">
        <v>-0.40789999999999998</v>
      </c>
      <c r="X8" s="30">
        <v>66.728981488000002</v>
      </c>
      <c r="Y8" s="32">
        <v>1.3642000000000001</v>
      </c>
      <c r="Z8" s="30">
        <v>54.685836105</v>
      </c>
      <c r="AA8" s="32">
        <v>9.4000000000000004E-3</v>
      </c>
      <c r="AB8" s="30">
        <v>1896.6889233991999</v>
      </c>
      <c r="AC8" s="27">
        <v>-0.41980000000000001</v>
      </c>
      <c r="AD8" s="30">
        <v>4338.3819348507004</v>
      </c>
      <c r="AE8" s="27">
        <v>1.2869999999999999</v>
      </c>
      <c r="AF8" s="30">
        <v>4756.4246067561999</v>
      </c>
      <c r="AG8" s="27">
        <v>1.01</v>
      </c>
      <c r="AH8" s="25">
        <v>4.3977071399999998E-2</v>
      </c>
      <c r="AI8" s="25">
        <v>0.1140772107</v>
      </c>
      <c r="AJ8" s="25">
        <v>0.10481541329999999</v>
      </c>
      <c r="AK8" s="25">
        <v>6.8855803300000004E-2</v>
      </c>
      <c r="AL8" s="25">
        <v>0.1620028292</v>
      </c>
      <c r="AM8" s="25">
        <v>0.1320477317</v>
      </c>
      <c r="AN8" s="47">
        <v>0.12539746290000001</v>
      </c>
      <c r="AO8" s="47">
        <v>0.22799316310000001</v>
      </c>
      <c r="AP8" s="47">
        <v>0.22191315680000001</v>
      </c>
      <c r="AQ8" s="47">
        <v>0.56968908859569301</v>
      </c>
      <c r="AR8" s="47">
        <v>0.27608624898733802</v>
      </c>
      <c r="AS8" s="47">
        <v>0.25981215495600002</v>
      </c>
      <c r="AT8" s="28">
        <v>2000</v>
      </c>
      <c r="AU8" s="28">
        <v>5000</v>
      </c>
      <c r="AV8" s="28">
        <v>2000</v>
      </c>
    </row>
    <row r="9" spans="1:48" x14ac:dyDescent="0.25">
      <c r="A9" s="159">
        <v>6</v>
      </c>
      <c r="B9" s="3" t="s">
        <v>23</v>
      </c>
      <c r="C9" s="3" t="s">
        <v>1</v>
      </c>
      <c r="D9" s="28">
        <v>18800</v>
      </c>
      <c r="E9" s="25">
        <v>-7.3891629999999999</v>
      </c>
      <c r="F9" s="25">
        <v>-3.589744</v>
      </c>
      <c r="G9" s="25">
        <v>-1.570681</v>
      </c>
      <c r="H9" s="28">
        <v>188000000000</v>
      </c>
      <c r="I9" s="49">
        <v>10</v>
      </c>
      <c r="J9" s="49">
        <v>26.266999999999999</v>
      </c>
      <c r="K9" s="28">
        <v>1339</v>
      </c>
      <c r="L9" s="28">
        <v>24679420</v>
      </c>
      <c r="M9" s="49">
        <v>7.6264711565290932</v>
      </c>
      <c r="N9" s="49">
        <v>0.90894991533811176</v>
      </c>
      <c r="O9" s="49">
        <v>0.42910720000000002</v>
      </c>
      <c r="P9" s="30">
        <v>276.65345919800001</v>
      </c>
      <c r="Q9" s="27">
        <v>-0.31180000000000002</v>
      </c>
      <c r="R9" s="30">
        <v>380.46565884</v>
      </c>
      <c r="S9" s="27">
        <v>0.37519999999999998</v>
      </c>
      <c r="T9" s="30">
        <v>413.46771187399997</v>
      </c>
      <c r="U9" s="27">
        <v>0.27710000000000001</v>
      </c>
      <c r="V9" s="30">
        <v>26.403430478000001</v>
      </c>
      <c r="W9" s="32">
        <v>-0.41930000000000001</v>
      </c>
      <c r="X9" s="30">
        <v>33.274982047999998</v>
      </c>
      <c r="Y9" s="32">
        <v>0.26029999999999998</v>
      </c>
      <c r="Z9" s="30">
        <v>36.932989216000003</v>
      </c>
      <c r="AA9" s="32">
        <v>0.20100000000000001</v>
      </c>
      <c r="AB9" s="30">
        <v>2071.6072214999999</v>
      </c>
      <c r="AC9" s="27">
        <v>-0.42920000000000003</v>
      </c>
      <c r="AD9" s="30">
        <v>2673.4983357999999</v>
      </c>
      <c r="AE9" s="27">
        <v>0.29099999999999998</v>
      </c>
      <c r="AF9" s="30">
        <v>3332.7602790999999</v>
      </c>
      <c r="AG9" s="27">
        <v>1.18</v>
      </c>
      <c r="AH9" s="25">
        <v>7.3777440200000002E-2</v>
      </c>
      <c r="AI9" s="25">
        <v>8.8323976900000004E-2</v>
      </c>
      <c r="AJ9" s="25">
        <v>9.0318260900000003E-2</v>
      </c>
      <c r="AK9" s="25">
        <v>0.1086058821</v>
      </c>
      <c r="AL9" s="25">
        <v>0.13570510590000001</v>
      </c>
      <c r="AM9" s="25">
        <v>0.14387819709999999</v>
      </c>
      <c r="AN9" s="47">
        <v>0.2213832845</v>
      </c>
      <c r="AO9" s="47">
        <v>0.2004215281</v>
      </c>
      <c r="AP9" s="47">
        <v>0.19475832479999999</v>
      </c>
      <c r="AQ9" s="47">
        <v>0.48891932103001001</v>
      </c>
      <c r="AR9" s="47">
        <v>0.58225201189085696</v>
      </c>
      <c r="AS9" s="47">
        <v>0.59301336809736704</v>
      </c>
      <c r="AT9" s="28">
        <v>1800</v>
      </c>
      <c r="AU9" s="28">
        <v>1800</v>
      </c>
      <c r="AV9" s="28">
        <v>0</v>
      </c>
    </row>
    <row r="10" spans="1:48" x14ac:dyDescent="0.25">
      <c r="A10" s="159">
        <v>7</v>
      </c>
      <c r="B10" s="3" t="s">
        <v>24</v>
      </c>
      <c r="C10" s="3" t="s">
        <v>1</v>
      </c>
      <c r="D10" s="28">
        <v>22800</v>
      </c>
      <c r="E10" s="25">
        <v>-17.985610000000001</v>
      </c>
      <c r="F10" s="25">
        <v>-31.325299999999999</v>
      </c>
      <c r="G10" s="25">
        <v>-28.414439999999999</v>
      </c>
      <c r="H10" s="28">
        <v>519832590000</v>
      </c>
      <c r="I10" s="49">
        <v>22.799679999999999</v>
      </c>
      <c r="J10" s="49">
        <v>22.974969999999999</v>
      </c>
      <c r="K10" s="28">
        <v>17562.5</v>
      </c>
      <c r="L10" s="28">
        <v>407600000</v>
      </c>
      <c r="M10" s="49">
        <v>2.4178033645132113</v>
      </c>
      <c r="N10" s="49">
        <v>0.75264466848642197</v>
      </c>
      <c r="O10" s="49">
        <v>0.40274860000000001</v>
      </c>
      <c r="P10" s="30">
        <v>1190.4287644850001</v>
      </c>
      <c r="Q10" s="27">
        <v>-7.8299999999999995E-2</v>
      </c>
      <c r="R10" s="30">
        <v>1693.5249253290001</v>
      </c>
      <c r="S10" s="27">
        <v>0.42259999999999998</v>
      </c>
      <c r="T10" s="30">
        <v>1791.678627089</v>
      </c>
      <c r="U10" s="27">
        <v>0.36449999999999999</v>
      </c>
      <c r="V10" s="30">
        <v>21.578362657</v>
      </c>
      <c r="W10" s="32">
        <v>-8.1900000000000001E-2</v>
      </c>
      <c r="X10" s="30">
        <v>230.400225707</v>
      </c>
      <c r="Y10" s="32">
        <v>9.6774000000000004</v>
      </c>
      <c r="Z10" s="30">
        <v>298.62264460099999</v>
      </c>
      <c r="AA10" s="32">
        <v>3.9691999999999998</v>
      </c>
      <c r="AB10" s="30">
        <v>946.43290560059995</v>
      </c>
      <c r="AC10" s="27">
        <v>-8.1900000000000001E-2</v>
      </c>
      <c r="AD10" s="30">
        <v>10105.4171038403</v>
      </c>
      <c r="AE10" s="27">
        <v>9.6769999999999996</v>
      </c>
      <c r="AF10" s="30">
        <v>13097.671111583801</v>
      </c>
      <c r="AG10" s="27">
        <v>4.97</v>
      </c>
      <c r="AH10" s="25">
        <v>1.88894753E-2</v>
      </c>
      <c r="AI10" s="25">
        <v>0.18861979449999999</v>
      </c>
      <c r="AJ10" s="25">
        <v>0.2227225776</v>
      </c>
      <c r="AK10" s="25">
        <v>5.94161432E-2</v>
      </c>
      <c r="AL10" s="25">
        <v>0.49403622670000003</v>
      </c>
      <c r="AM10" s="25">
        <v>0.50387647359999999</v>
      </c>
      <c r="AN10" s="47">
        <v>0.1509361387</v>
      </c>
      <c r="AO10" s="47">
        <v>0.25391626989999999</v>
      </c>
      <c r="AP10" s="47">
        <v>0.27379513830000002</v>
      </c>
      <c r="AQ10" s="47">
        <v>1.9404925458245501</v>
      </c>
      <c r="AR10" s="47">
        <v>1.4041979933576101</v>
      </c>
      <c r="AS10" s="47">
        <v>1.2623502254972401</v>
      </c>
      <c r="AT10" s="28">
        <v>0</v>
      </c>
      <c r="AU10" s="28">
        <v>2000</v>
      </c>
      <c r="AV10" s="28">
        <v>0</v>
      </c>
    </row>
    <row r="11" spans="1:48" x14ac:dyDescent="0.25">
      <c r="A11" s="159">
        <v>8</v>
      </c>
      <c r="B11" s="3" t="s">
        <v>25</v>
      </c>
      <c r="C11" s="3" t="s">
        <v>1</v>
      </c>
      <c r="D11" s="28">
        <v>3720</v>
      </c>
      <c r="E11" s="25">
        <v>29.616720000000001</v>
      </c>
      <c r="F11" s="25">
        <v>-3.3766229999999999</v>
      </c>
      <c r="G11" s="25">
        <v>-17.33333</v>
      </c>
      <c r="H11" s="28">
        <v>104568243960</v>
      </c>
      <c r="I11" s="49">
        <v>28.109739999999999</v>
      </c>
      <c r="J11" s="49">
        <v>99.857619999999997</v>
      </c>
      <c r="K11" s="28">
        <v>16750</v>
      </c>
      <c r="L11" s="28">
        <v>65772270</v>
      </c>
      <c r="M11" s="49" t="s">
        <v>4501</v>
      </c>
      <c r="N11" s="49">
        <v>0.33545158888178211</v>
      </c>
      <c r="O11" s="49">
        <v>0.56371450000000001</v>
      </c>
      <c r="P11" s="30">
        <v>2114.1386991230002</v>
      </c>
      <c r="Q11" s="27">
        <v>-0.3654</v>
      </c>
      <c r="R11" s="30">
        <v>1285.2860279460001</v>
      </c>
      <c r="S11" s="27">
        <v>-0.3921</v>
      </c>
      <c r="T11" s="30">
        <v>837.09535267700005</v>
      </c>
      <c r="U11" s="27">
        <v>-0.47170000000000001</v>
      </c>
      <c r="V11" s="30">
        <v>-284.77741420199999</v>
      </c>
      <c r="W11" s="32">
        <v>-63.444600000000001</v>
      </c>
      <c r="X11" s="30">
        <v>-178.10734836699999</v>
      </c>
      <c r="Y11" s="32">
        <v>-0.37459999999999999</v>
      </c>
      <c r="Z11" s="30">
        <v>-118.398593495</v>
      </c>
      <c r="AA11" s="32">
        <v>-0.67930000000000001</v>
      </c>
      <c r="AB11" s="30">
        <v>-10130.914900289201</v>
      </c>
      <c r="AC11" s="27">
        <v>-67.197599999999994</v>
      </c>
      <c r="AD11" s="30">
        <v>-6336.1428941915001</v>
      </c>
      <c r="AE11" s="27">
        <v>-0.375</v>
      </c>
      <c r="AF11" s="30">
        <v>-4212.0126639009004</v>
      </c>
      <c r="AG11" s="27">
        <v>0.32</v>
      </c>
      <c r="AH11" s="25">
        <v>-0.13956310659999999</v>
      </c>
      <c r="AI11" s="25">
        <v>-0.12395224940000001</v>
      </c>
      <c r="AJ11" s="25">
        <v>-0.11274993229999999</v>
      </c>
      <c r="AK11" s="25">
        <v>-0.43968093990000001</v>
      </c>
      <c r="AL11" s="25">
        <v>-0.38361839320000002</v>
      </c>
      <c r="AM11" s="25">
        <v>-0.32509166480000001</v>
      </c>
      <c r="AN11" s="47">
        <v>-6.5451585999999999E-3</v>
      </c>
      <c r="AO11" s="47">
        <v>-2.3191846799999999E-2</v>
      </c>
      <c r="AP11" s="47">
        <v>0.14098606020000001</v>
      </c>
      <c r="AQ11" s="47">
        <v>2.2563000592583098</v>
      </c>
      <c r="AR11" s="47">
        <v>1.9023599514446099</v>
      </c>
      <c r="AS11" s="47">
        <v>1.8832980930598799</v>
      </c>
      <c r="AT11" s="28">
        <v>0</v>
      </c>
      <c r="AU11" s="28">
        <v>0</v>
      </c>
      <c r="AV11" s="28">
        <v>0</v>
      </c>
    </row>
    <row r="12" spans="1:48" x14ac:dyDescent="0.25">
      <c r="A12" s="159">
        <v>9</v>
      </c>
      <c r="B12" s="3" t="s">
        <v>26</v>
      </c>
      <c r="C12" s="3" t="s">
        <v>1</v>
      </c>
      <c r="D12" s="28">
        <v>9800</v>
      </c>
      <c r="E12" s="25">
        <v>-5.3140099999999997</v>
      </c>
      <c r="F12" s="25">
        <v>4.2553190000000001</v>
      </c>
      <c r="G12" s="25">
        <v>-10.909090000000001</v>
      </c>
      <c r="H12" s="28">
        <v>178360000000</v>
      </c>
      <c r="I12" s="49">
        <v>18.2</v>
      </c>
      <c r="J12" s="49">
        <v>13.954890000000001</v>
      </c>
      <c r="K12" s="28">
        <v>3383</v>
      </c>
      <c r="L12" s="28">
        <v>33169600</v>
      </c>
      <c r="M12" s="49">
        <v>4.5571090495916424</v>
      </c>
      <c r="N12" s="49">
        <v>0.41328620709771735</v>
      </c>
      <c r="O12" s="49">
        <v>0.21577789999999999</v>
      </c>
      <c r="P12" s="30">
        <v>2255.7481107849999</v>
      </c>
      <c r="Q12" s="27">
        <v>0.1852</v>
      </c>
      <c r="R12" s="30">
        <v>2075.1784618950001</v>
      </c>
      <c r="S12" s="27">
        <v>-0.08</v>
      </c>
      <c r="T12" s="30">
        <v>1917.925255958</v>
      </c>
      <c r="U12" s="27">
        <v>-0.1119</v>
      </c>
      <c r="V12" s="30">
        <v>11.264698170999999</v>
      </c>
      <c r="W12" s="32">
        <v>0.75470000000000004</v>
      </c>
      <c r="X12" s="30">
        <v>27.396300075999999</v>
      </c>
      <c r="Y12" s="32">
        <v>1.4319999999999999</v>
      </c>
      <c r="Z12" s="30">
        <v>37.411358571000001</v>
      </c>
      <c r="AA12" s="32">
        <v>1.2092000000000001</v>
      </c>
      <c r="AB12" s="30">
        <v>557.40099840660002</v>
      </c>
      <c r="AC12" s="27">
        <v>0.90700000000000003</v>
      </c>
      <c r="AD12" s="30">
        <v>1505.2912129670001</v>
      </c>
      <c r="AE12" s="27">
        <v>1.7010000000000001</v>
      </c>
      <c r="AF12" s="30">
        <v>2054.8462986263999</v>
      </c>
      <c r="AG12" s="27">
        <v>2.21</v>
      </c>
      <c r="AH12" s="25">
        <v>1.5426892500000001E-2</v>
      </c>
      <c r="AI12" s="25">
        <v>4.3113135300000001E-2</v>
      </c>
      <c r="AJ12" s="25">
        <v>5.7223685199999999E-2</v>
      </c>
      <c r="AK12" s="25">
        <v>3.1731886799999998E-2</v>
      </c>
      <c r="AL12" s="25">
        <v>7.4311844799999999E-2</v>
      </c>
      <c r="AM12" s="25">
        <v>9.6221067600000001E-2</v>
      </c>
      <c r="AN12" s="47">
        <v>5.9464939799999998E-2</v>
      </c>
      <c r="AO12" s="47">
        <v>7.5382940999999995E-2</v>
      </c>
      <c r="AP12" s="47">
        <v>8.7261120900000003E-2</v>
      </c>
      <c r="AQ12" s="47">
        <v>0.99692376031705399</v>
      </c>
      <c r="AR12" s="47">
        <v>0.462813287760794</v>
      </c>
      <c r="AS12" s="47">
        <v>0.68149023103219797</v>
      </c>
      <c r="AT12" s="28">
        <v>500</v>
      </c>
      <c r="AU12" s="28">
        <v>500</v>
      </c>
      <c r="AV12" s="28">
        <v>0</v>
      </c>
    </row>
    <row r="13" spans="1:48" x14ac:dyDescent="0.25">
      <c r="A13" s="159">
        <v>10</v>
      </c>
      <c r="B13" s="3" t="s">
        <v>27</v>
      </c>
      <c r="C13" s="3" t="s">
        <v>1</v>
      </c>
      <c r="D13" s="28">
        <v>3780</v>
      </c>
      <c r="E13" s="25">
        <v>-10.638299999999999</v>
      </c>
      <c r="F13" s="25">
        <v>-23.790320000000001</v>
      </c>
      <c r="G13" s="25">
        <v>13.51351</v>
      </c>
      <c r="H13" s="28">
        <v>798335822340</v>
      </c>
      <c r="I13" s="49">
        <v>211.2</v>
      </c>
      <c r="J13" s="49">
        <v>24.789269999999998</v>
      </c>
      <c r="K13" s="28">
        <v>110294.5</v>
      </c>
      <c r="L13" s="28">
        <v>442700000</v>
      </c>
      <c r="M13" s="49">
        <v>10.994937093252773</v>
      </c>
      <c r="N13" s="49">
        <v>0.40003824451433478</v>
      </c>
      <c r="O13" s="49">
        <v>0.91356470000000001</v>
      </c>
      <c r="P13" s="30">
        <v>184.849879214</v>
      </c>
      <c r="Q13" s="27">
        <v>0.38319999999999999</v>
      </c>
      <c r="R13" s="30">
        <v>181.215198147</v>
      </c>
      <c r="S13" s="27">
        <v>-1.9699999999999999E-2</v>
      </c>
      <c r="T13" s="30">
        <v>185.74966951799999</v>
      </c>
      <c r="U13" s="27">
        <v>0.1125</v>
      </c>
      <c r="V13" s="30">
        <v>65.275274846000002</v>
      </c>
      <c r="W13" s="32">
        <v>-1.161</v>
      </c>
      <c r="X13" s="30">
        <v>67.815231452999996</v>
      </c>
      <c r="Y13" s="32">
        <v>3.8899999999999997E-2</v>
      </c>
      <c r="Z13" s="30">
        <v>79.373627063000001</v>
      </c>
      <c r="AA13" s="32">
        <v>1.4974000000000001</v>
      </c>
      <c r="AB13" s="30">
        <v>307.90223983959999</v>
      </c>
      <c r="AC13" s="27">
        <v>-1.161</v>
      </c>
      <c r="AD13" s="30">
        <v>319.8831672311</v>
      </c>
      <c r="AE13" s="27">
        <v>3.9E-2</v>
      </c>
      <c r="AF13" s="30">
        <v>375.82209783619999</v>
      </c>
      <c r="AG13" s="27">
        <v>2.5</v>
      </c>
      <c r="AH13" s="25">
        <v>3.7983305199999998E-2</v>
      </c>
      <c r="AI13" s="25">
        <v>3.6718968800000001E-2</v>
      </c>
      <c r="AJ13" s="25">
        <v>3.9312435200000002E-2</v>
      </c>
      <c r="AK13" s="25">
        <v>3.8260008200000001E-2</v>
      </c>
      <c r="AL13" s="25">
        <v>3.7319757299999999E-2</v>
      </c>
      <c r="AM13" s="25">
        <v>4.1273809299999999E-2</v>
      </c>
      <c r="AN13" s="47">
        <v>0.73979633199999995</v>
      </c>
      <c r="AO13" s="47">
        <v>0.83932786559999994</v>
      </c>
      <c r="AP13" s="47">
        <v>0.91481536350000003</v>
      </c>
      <c r="AQ13" s="47">
        <v>7.2641769433726203E-3</v>
      </c>
      <c r="AR13" s="47">
        <v>2.4941107052519298E-2</v>
      </c>
      <c r="AS13" s="47">
        <v>4.98919525678568E-2</v>
      </c>
      <c r="AT13" s="28">
        <v>0</v>
      </c>
      <c r="AU13" s="28">
        <v>0</v>
      </c>
      <c r="AV13" s="28">
        <v>0</v>
      </c>
    </row>
    <row r="14" spans="1:48" x14ac:dyDescent="0.25">
      <c r="A14" s="159">
        <v>11</v>
      </c>
      <c r="B14" s="3" t="s">
        <v>28</v>
      </c>
      <c r="C14" s="3" t="s">
        <v>1</v>
      </c>
      <c r="D14" s="28">
        <v>1760</v>
      </c>
      <c r="E14" s="25">
        <v>-0.56497180000000002</v>
      </c>
      <c r="F14" s="25">
        <v>11.39241</v>
      </c>
      <c r="G14" s="25">
        <v>-44.479500000000002</v>
      </c>
      <c r="H14" s="28">
        <v>287768578240</v>
      </c>
      <c r="I14" s="49">
        <v>163.50489999999999</v>
      </c>
      <c r="J14" s="49">
        <v>94.331699999999998</v>
      </c>
      <c r="K14" s="28">
        <v>1927968</v>
      </c>
      <c r="L14" s="28">
        <v>3363650000</v>
      </c>
      <c r="M14" s="49">
        <v>8.5242901876837536</v>
      </c>
      <c r="N14" s="49">
        <v>0.15957400123927665</v>
      </c>
      <c r="O14" s="49">
        <v>0.67225829999999998</v>
      </c>
      <c r="P14" s="30">
        <v>2087.7739046349998</v>
      </c>
      <c r="Q14" s="27">
        <v>0.44419999999999998</v>
      </c>
      <c r="R14" s="30">
        <v>2576.1868863529999</v>
      </c>
      <c r="S14" s="27">
        <v>0.2339</v>
      </c>
      <c r="T14" s="30">
        <v>2531.5700938320001</v>
      </c>
      <c r="U14" s="27">
        <v>-0.1082</v>
      </c>
      <c r="V14" s="30">
        <v>41.148859322</v>
      </c>
      <c r="W14" s="32">
        <v>-5.1900000000000002E-2</v>
      </c>
      <c r="X14" s="30">
        <v>47.944164536000002</v>
      </c>
      <c r="Y14" s="32">
        <v>0.1651</v>
      </c>
      <c r="Z14" s="30">
        <v>40.709253414000003</v>
      </c>
      <c r="AA14" s="32">
        <v>-0.31069999999999998</v>
      </c>
      <c r="AB14" s="30">
        <v>595.70505982320003</v>
      </c>
      <c r="AC14" s="27">
        <v>-9.8199999999999996E-2</v>
      </c>
      <c r="AD14" s="30">
        <v>277.0883143826</v>
      </c>
      <c r="AE14" s="27">
        <v>-0.53500000000000003</v>
      </c>
      <c r="AF14" s="30">
        <v>236.61227291610001</v>
      </c>
      <c r="AG14" s="27">
        <v>0.44</v>
      </c>
      <c r="AH14" s="25">
        <v>3.18909728E-2</v>
      </c>
      <c r="AI14" s="25">
        <v>2.4893482200000001E-2</v>
      </c>
      <c r="AJ14" s="25">
        <v>1.5036608999999999E-2</v>
      </c>
      <c r="AK14" s="25">
        <v>5.2227979500000001E-2</v>
      </c>
      <c r="AL14" s="25">
        <v>3.5830717200000001E-2</v>
      </c>
      <c r="AM14" s="25">
        <v>2.08387443E-2</v>
      </c>
      <c r="AN14" s="47">
        <v>5.9885673200000003E-2</v>
      </c>
      <c r="AO14" s="47">
        <v>4.0315104900000003E-2</v>
      </c>
      <c r="AP14" s="47">
        <v>3.7502906599999997E-2</v>
      </c>
      <c r="AQ14" s="47">
        <v>0.58261510107876602</v>
      </c>
      <c r="AR14" s="47">
        <v>0.411126651417555</v>
      </c>
      <c r="AS14" s="47">
        <v>0.38586727918410402</v>
      </c>
      <c r="AT14" s="28">
        <v>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29</v>
      </c>
      <c r="C15" s="3" t="s">
        <v>1</v>
      </c>
      <c r="D15" s="28">
        <v>24700</v>
      </c>
      <c r="E15" s="25">
        <v>-7.663551</v>
      </c>
      <c r="F15" s="25">
        <v>1.8556699999999999</v>
      </c>
      <c r="G15" s="25">
        <v>-12.411350000000001</v>
      </c>
      <c r="H15" s="28">
        <v>3140058512500</v>
      </c>
      <c r="I15" s="49">
        <v>127.1279</v>
      </c>
      <c r="J15" s="49">
        <v>22.32741</v>
      </c>
      <c r="K15" s="28">
        <v>361743.5</v>
      </c>
      <c r="L15" s="28">
        <v>9216800000</v>
      </c>
      <c r="M15" s="49">
        <v>3.8800650247876081</v>
      </c>
      <c r="N15" s="49">
        <v>1.4348847797278677</v>
      </c>
      <c r="O15" s="49">
        <v>0.79377339999999996</v>
      </c>
      <c r="P15" s="30">
        <v>2962.4390245149998</v>
      </c>
      <c r="Q15" s="27">
        <v>4.0500000000000001E-2</v>
      </c>
      <c r="R15" s="30">
        <v>4136.1990513279998</v>
      </c>
      <c r="S15" s="27">
        <v>0.3962</v>
      </c>
      <c r="T15" s="30">
        <v>4423.9791907039998</v>
      </c>
      <c r="U15" s="27">
        <v>0.34470000000000001</v>
      </c>
      <c r="V15" s="30">
        <v>143.999171967</v>
      </c>
      <c r="W15" s="32">
        <v>9.7202999999999999</v>
      </c>
      <c r="X15" s="30">
        <v>604.06740429800004</v>
      </c>
      <c r="Y15" s="32">
        <v>3.1949000000000001</v>
      </c>
      <c r="Z15" s="30">
        <v>764.36180483600003</v>
      </c>
      <c r="AA15" s="32">
        <v>1.8062</v>
      </c>
      <c r="AB15" s="30">
        <v>1136.1268949544999</v>
      </c>
      <c r="AC15" s="27">
        <v>2.8567</v>
      </c>
      <c r="AD15" s="30">
        <v>4795.0938299027002</v>
      </c>
      <c r="AE15" s="27">
        <v>3.2210000000000001</v>
      </c>
      <c r="AF15" s="30">
        <v>6075.1387308333997</v>
      </c>
      <c r="AG15" s="27">
        <v>2.83</v>
      </c>
      <c r="AH15" s="25">
        <v>4.9777294100000001E-2</v>
      </c>
      <c r="AI15" s="25">
        <v>0.1958097513</v>
      </c>
      <c r="AJ15" s="25">
        <v>0.22090468360000001</v>
      </c>
      <c r="AK15" s="25">
        <v>0.1053408426</v>
      </c>
      <c r="AL15" s="25">
        <v>0.3700869302</v>
      </c>
      <c r="AM15" s="25">
        <v>0.4072059469</v>
      </c>
      <c r="AN15" s="47">
        <v>0.14663599359999999</v>
      </c>
      <c r="AO15" s="47">
        <v>0.20940381189999999</v>
      </c>
      <c r="AP15" s="47">
        <v>0.24988771500000001</v>
      </c>
      <c r="AQ15" s="47">
        <v>0.93858546412347899</v>
      </c>
      <c r="AR15" s="47">
        <v>0.85340946499064596</v>
      </c>
      <c r="AS15" s="47">
        <v>0.84335587777352505</v>
      </c>
      <c r="AT15" s="28">
        <v>1200</v>
      </c>
      <c r="AU15" s="28">
        <v>1500</v>
      </c>
      <c r="AV15" s="28">
        <v>0</v>
      </c>
    </row>
    <row r="16" spans="1:48" x14ac:dyDescent="0.25">
      <c r="A16" s="159">
        <v>13</v>
      </c>
      <c r="B16" s="3" t="s">
        <v>30</v>
      </c>
      <c r="C16" s="3" t="s">
        <v>1</v>
      </c>
      <c r="D16" s="6">
        <v>20300</v>
      </c>
      <c r="E16" s="168">
        <v>-11.35371</v>
      </c>
      <c r="F16" s="168">
        <v>-6.8807340000000003</v>
      </c>
      <c r="G16" s="168">
        <v>-41.750360000000001</v>
      </c>
      <c r="H16" s="6">
        <v>239621808999.99997</v>
      </c>
      <c r="I16" s="151">
        <v>11.804029999999999</v>
      </c>
      <c r="J16" s="151">
        <v>38.719009999999997</v>
      </c>
      <c r="K16" s="6">
        <v>8630</v>
      </c>
      <c r="L16" s="6">
        <v>186750000</v>
      </c>
      <c r="M16" s="151">
        <v>4.6302444907861613</v>
      </c>
      <c r="N16" s="151">
        <v>0.6285439823415323</v>
      </c>
      <c r="O16" s="151">
        <v>0.71354930000000005</v>
      </c>
      <c r="P16" s="169">
        <v>153.89688085700001</v>
      </c>
      <c r="Q16" s="165">
        <v>0.39360000000000001</v>
      </c>
      <c r="R16" s="169">
        <v>165.89214863999999</v>
      </c>
      <c r="S16" s="165">
        <v>7.7899999999999997E-2</v>
      </c>
      <c r="T16" s="169">
        <v>150.105454299</v>
      </c>
      <c r="U16" s="165">
        <v>-9.5200000000000007E-2</v>
      </c>
      <c r="V16" s="169">
        <v>66.303718992</v>
      </c>
      <c r="W16" s="170">
        <v>0.60260000000000002</v>
      </c>
      <c r="X16" s="169">
        <v>74.399725540999995</v>
      </c>
      <c r="Y16" s="170">
        <v>0.1221</v>
      </c>
      <c r="Z16" s="169">
        <v>61.855634180999999</v>
      </c>
      <c r="AA16" s="170">
        <v>-0.18770000000000001</v>
      </c>
      <c r="AB16" s="169">
        <v>5133.2058497220996</v>
      </c>
      <c r="AC16" s="165">
        <v>0.621</v>
      </c>
      <c r="AD16" s="169">
        <v>5756.1932009749999</v>
      </c>
      <c r="AE16" s="165">
        <v>0.121</v>
      </c>
      <c r="AF16" s="169">
        <v>5240.2132306509002</v>
      </c>
      <c r="AG16" s="165">
        <v>0.81</v>
      </c>
      <c r="AH16" s="168">
        <v>0.24294391260000001</v>
      </c>
      <c r="AI16" s="168">
        <v>0.2214217523</v>
      </c>
      <c r="AJ16" s="168">
        <v>0.1426703517</v>
      </c>
      <c r="AK16" s="168">
        <v>0.27142461579999999</v>
      </c>
      <c r="AL16" s="168">
        <v>0.24363357999999999</v>
      </c>
      <c r="AM16" s="168">
        <v>0.17911765069999999</v>
      </c>
      <c r="AN16" s="167">
        <v>0.70184172550000001</v>
      </c>
      <c r="AO16" s="167">
        <v>0.7218200038</v>
      </c>
      <c r="AP16" s="167">
        <v>0.69442479670000001</v>
      </c>
      <c r="AQ16" s="167">
        <v>0.11083003701651201</v>
      </c>
      <c r="AR16" s="167">
        <v>9.1939233031203493E-2</v>
      </c>
      <c r="AS16" s="167">
        <v>0.25546512372064401</v>
      </c>
      <c r="AT16" s="6">
        <v>0</v>
      </c>
      <c r="AU16" s="6">
        <v>0</v>
      </c>
      <c r="AV16" s="6">
        <v>0</v>
      </c>
    </row>
    <row r="17" spans="1:48" x14ac:dyDescent="0.25">
      <c r="A17" s="159">
        <v>14</v>
      </c>
      <c r="B17" s="3" t="s">
        <v>323</v>
      </c>
      <c r="C17" s="3" t="s">
        <v>1</v>
      </c>
      <c r="D17" s="28">
        <v>9690</v>
      </c>
      <c r="E17" s="25">
        <v>18.315020000000001</v>
      </c>
      <c r="F17" s="25">
        <v>11.37931</v>
      </c>
      <c r="G17" s="25">
        <v>25.844159999999999</v>
      </c>
      <c r="H17" s="28">
        <v>329740041000</v>
      </c>
      <c r="I17" s="49">
        <v>34.0289</v>
      </c>
      <c r="J17" s="49">
        <v>19.737279999999998</v>
      </c>
      <c r="K17" s="28">
        <v>565583</v>
      </c>
      <c r="L17" s="28">
        <v>5384650000</v>
      </c>
      <c r="M17" s="49">
        <v>33.038226731926159</v>
      </c>
      <c r="N17" s="49">
        <v>0.93086062249041757</v>
      </c>
      <c r="O17" s="49">
        <v>0.7692852</v>
      </c>
      <c r="P17" s="30">
        <v>16.754607524000001</v>
      </c>
      <c r="Q17" s="27">
        <v>2.1913</v>
      </c>
      <c r="R17" s="30">
        <v>16.681351578000001</v>
      </c>
      <c r="S17" s="27">
        <v>-4.4000000000000003E-3</v>
      </c>
      <c r="T17" s="30">
        <v>36.706626047</v>
      </c>
      <c r="U17" s="27">
        <v>1.5714999999999999</v>
      </c>
      <c r="V17" s="30">
        <v>8.2830091350000004</v>
      </c>
      <c r="W17" s="32">
        <v>65.796599999999998</v>
      </c>
      <c r="X17" s="30">
        <v>7.281317735</v>
      </c>
      <c r="Y17" s="32">
        <v>-0.12089999999999999</v>
      </c>
      <c r="Z17" s="30">
        <v>9.7596420419999994</v>
      </c>
      <c r="AA17" s="32">
        <v>0.65749999999999997</v>
      </c>
      <c r="AB17" s="30">
        <v>612.24557318040002</v>
      </c>
      <c r="AC17" s="27">
        <v>65.796599999999998</v>
      </c>
      <c r="AD17" s="30">
        <v>538.20471250430001</v>
      </c>
      <c r="AE17" s="27">
        <v>-0.121</v>
      </c>
      <c r="AF17" s="30">
        <v>431.07938393239999</v>
      </c>
      <c r="AG17" s="27">
        <v>0.99</v>
      </c>
      <c r="AH17" s="25">
        <v>5.6214582300000003E-2</v>
      </c>
      <c r="AI17" s="25">
        <v>4.9129713300000002E-2</v>
      </c>
      <c r="AJ17" s="25">
        <v>3.8723492200000001E-2</v>
      </c>
      <c r="AK17" s="25">
        <v>5.8937660400000001E-2</v>
      </c>
      <c r="AL17" s="25">
        <v>5.0187639999999999E-2</v>
      </c>
      <c r="AM17" s="25">
        <v>3.9285635100000001E-2</v>
      </c>
      <c r="AN17" s="47">
        <v>0.87145539189999999</v>
      </c>
      <c r="AO17" s="47">
        <v>0.8125425852</v>
      </c>
      <c r="AP17" s="47">
        <v>0.49381112649999997</v>
      </c>
      <c r="AQ17" s="47">
        <v>1.6803117807474701E-2</v>
      </c>
      <c r="AR17" s="47">
        <v>2.62374247813419E-2</v>
      </c>
      <c r="AS17" s="47">
        <v>1.45168447971941E-2</v>
      </c>
      <c r="AT17" s="28">
        <v>500</v>
      </c>
      <c r="AU17" s="28">
        <v>0</v>
      </c>
      <c r="AV17" s="28">
        <v>0</v>
      </c>
    </row>
    <row r="18" spans="1:48" x14ac:dyDescent="0.25">
      <c r="A18" s="159">
        <v>15</v>
      </c>
      <c r="B18" s="3" t="s">
        <v>2015</v>
      </c>
      <c r="C18" s="3" t="s">
        <v>1</v>
      </c>
      <c r="D18" s="28">
        <v>10200</v>
      </c>
      <c r="E18" s="25">
        <v>-10.91703</v>
      </c>
      <c r="F18" s="25">
        <v>-10.91703</v>
      </c>
      <c r="G18" s="25">
        <v>-32.225909999999999</v>
      </c>
      <c r="H18" s="28">
        <v>284070000000</v>
      </c>
      <c r="I18" s="49">
        <v>27.849999999999998</v>
      </c>
      <c r="J18" s="49">
        <v>42.540469999999999</v>
      </c>
      <c r="K18" s="28">
        <v>261231</v>
      </c>
      <c r="L18" s="28">
        <v>2884150000</v>
      </c>
      <c r="M18" s="49">
        <v>7.3597108052724121</v>
      </c>
      <c r="N18" s="49">
        <v>0.67900968404637529</v>
      </c>
      <c r="O18" s="49">
        <v>0.83631290000000003</v>
      </c>
      <c r="P18" s="30">
        <v>1331.8109357610001</v>
      </c>
      <c r="Q18" s="27">
        <v>5.8708</v>
      </c>
      <c r="R18" s="30">
        <v>4877.2596692360003</v>
      </c>
      <c r="S18" s="27">
        <v>2.6621000000000001</v>
      </c>
      <c r="T18" s="30">
        <v>5266.9257043810003</v>
      </c>
      <c r="U18" s="27">
        <v>0.6946</v>
      </c>
      <c r="V18" s="30">
        <v>61.575642850000001</v>
      </c>
      <c r="W18" s="32">
        <v>4.3257000000000003</v>
      </c>
      <c r="X18" s="30">
        <v>45.218405656000002</v>
      </c>
      <c r="Y18" s="32">
        <v>-0.2656</v>
      </c>
      <c r="Z18" s="30">
        <v>45.410743336000003</v>
      </c>
      <c r="AA18" s="32">
        <v>-0.3574</v>
      </c>
      <c r="AB18" s="30">
        <v>3756.2401208823999</v>
      </c>
      <c r="AC18" s="27">
        <v>1.794</v>
      </c>
      <c r="AD18" s="30">
        <v>1232.1585577020001</v>
      </c>
      <c r="AE18" s="27">
        <v>-0.67200000000000004</v>
      </c>
      <c r="AF18" s="30">
        <v>1473.7807523878</v>
      </c>
      <c r="AG18" s="27">
        <v>0.41</v>
      </c>
      <c r="AH18" s="25">
        <v>7.6520507400000007E-2</v>
      </c>
      <c r="AI18" s="25">
        <v>2.2362531099999999E-2</v>
      </c>
      <c r="AJ18" s="25">
        <v>1.89998519E-2</v>
      </c>
      <c r="AK18" s="25">
        <v>0.26114179269999999</v>
      </c>
      <c r="AL18" s="25">
        <v>8.2501809499999995E-2</v>
      </c>
      <c r="AM18" s="25">
        <v>7.1733854E-2</v>
      </c>
      <c r="AN18" s="47">
        <v>9.7450634300000005E-2</v>
      </c>
      <c r="AO18" s="47">
        <v>4.3488202099999998E-2</v>
      </c>
      <c r="AP18" s="47">
        <v>4.4754492E-2</v>
      </c>
      <c r="AQ18" s="47">
        <v>2.5227381014208401</v>
      </c>
      <c r="AR18" s="47">
        <v>2.7736834398609602</v>
      </c>
      <c r="AS18" s="47">
        <v>2.7754954194744901</v>
      </c>
      <c r="AT18" s="28">
        <v>2500</v>
      </c>
      <c r="AU18" s="28">
        <v>0</v>
      </c>
      <c r="AV18" s="28">
        <v>0</v>
      </c>
    </row>
    <row r="19" spans="1:48" x14ac:dyDescent="0.25">
      <c r="A19" s="159">
        <v>16</v>
      </c>
      <c r="B19" s="3" t="s">
        <v>4667</v>
      </c>
      <c r="C19" s="3" t="s">
        <v>1</v>
      </c>
      <c r="D19" s="28" t="s">
        <v>4664</v>
      </c>
      <c r="E19" s="25" t="s">
        <v>4664</v>
      </c>
      <c r="F19" s="25" t="s">
        <v>4664</v>
      </c>
      <c r="G19" s="25" t="s">
        <v>4664</v>
      </c>
      <c r="H19" s="28" t="s">
        <v>4664</v>
      </c>
      <c r="I19" s="49" t="s">
        <v>4664</v>
      </c>
      <c r="J19" s="49" t="s">
        <v>4664</v>
      </c>
      <c r="K19" s="28" t="s">
        <v>4664</v>
      </c>
      <c r="L19" s="28" t="s">
        <v>4664</v>
      </c>
      <c r="M19" s="49" t="s">
        <v>4664</v>
      </c>
      <c r="N19" s="49" t="s">
        <v>4664</v>
      </c>
      <c r="O19" s="49" t="s">
        <v>4664</v>
      </c>
      <c r="P19" s="30">
        <v>0</v>
      </c>
      <c r="Q19" s="27" t="s">
        <v>1989</v>
      </c>
      <c r="R19" s="30">
        <v>645.871367298</v>
      </c>
      <c r="S19" s="27" t="s">
        <v>1989</v>
      </c>
      <c r="T19" s="30">
        <v>610.90733944600004</v>
      </c>
      <c r="U19" s="27">
        <v>3.6570999999999998</v>
      </c>
      <c r="V19" s="30">
        <v>0</v>
      </c>
      <c r="W19" s="32" t="s">
        <v>1989</v>
      </c>
      <c r="X19" s="30">
        <v>165.03690422400001</v>
      </c>
      <c r="Y19" s="32" t="s">
        <v>1989</v>
      </c>
      <c r="Z19" s="30">
        <v>128.791985952</v>
      </c>
      <c r="AA19" s="32">
        <v>1.5724</v>
      </c>
      <c r="AB19" s="30">
        <v>0</v>
      </c>
      <c r="AC19" s="27" t="s">
        <v>1989</v>
      </c>
      <c r="AD19" s="30">
        <v>4572.3957062608997</v>
      </c>
      <c r="AE19" s="27" t="s">
        <v>1989</v>
      </c>
      <c r="AF19" s="30">
        <v>0</v>
      </c>
      <c r="AG19" s="27" t="s">
        <v>1989</v>
      </c>
      <c r="AH19" s="25">
        <v>0</v>
      </c>
      <c r="AI19" s="25">
        <v>0.1260789531</v>
      </c>
      <c r="AJ19" s="25">
        <v>0</v>
      </c>
      <c r="AK19" s="25">
        <v>0</v>
      </c>
      <c r="AL19" s="25">
        <v>0.18752928699999999</v>
      </c>
      <c r="AM19" s="25">
        <v>0</v>
      </c>
      <c r="AN19" s="47">
        <v>0</v>
      </c>
      <c r="AO19" s="47">
        <v>0.36414107870000001</v>
      </c>
      <c r="AP19" s="47">
        <v>0</v>
      </c>
      <c r="AQ19" s="47" t="s">
        <v>1989</v>
      </c>
      <c r="AR19" s="47">
        <v>0.48739565435222498</v>
      </c>
      <c r="AS19" s="47">
        <v>0.38810282382822298</v>
      </c>
      <c r="AT19" s="28">
        <v>0</v>
      </c>
      <c r="AU19" s="28">
        <v>2000</v>
      </c>
      <c r="AV19" s="28">
        <v>0</v>
      </c>
    </row>
    <row r="20" spans="1:48" x14ac:dyDescent="0.25">
      <c r="A20" s="159">
        <v>17</v>
      </c>
      <c r="B20" s="3" t="s">
        <v>31</v>
      </c>
      <c r="C20" s="3" t="s">
        <v>1</v>
      </c>
      <c r="D20" s="28">
        <v>6460</v>
      </c>
      <c r="E20" s="25">
        <v>-8.3687939999999994</v>
      </c>
      <c r="F20" s="25">
        <v>2.3771789999999999</v>
      </c>
      <c r="G20" s="25">
        <v>-32.563899999999997</v>
      </c>
      <c r="H20" s="28">
        <v>1672286304540</v>
      </c>
      <c r="I20" s="49">
        <v>258.86779999999999</v>
      </c>
      <c r="J20" s="49">
        <v>31.775289999999998</v>
      </c>
      <c r="K20" s="28">
        <v>2234351</v>
      </c>
      <c r="L20" s="28">
        <v>14581000000</v>
      </c>
      <c r="M20" s="49">
        <v>3.0943247855849174</v>
      </c>
      <c r="N20" s="49">
        <v>0.40884217424566982</v>
      </c>
      <c r="O20" s="49">
        <v>0.87292440000000004</v>
      </c>
      <c r="P20" s="30">
        <v>2164.9302297409999</v>
      </c>
      <c r="Q20" s="27">
        <v>0.4093</v>
      </c>
      <c r="R20" s="30">
        <v>8960.6051297560007</v>
      </c>
      <c r="S20" s="27">
        <v>3.1389999999999998</v>
      </c>
      <c r="T20" s="30">
        <v>13379.753414242001</v>
      </c>
      <c r="U20" s="27">
        <v>2.1493000000000002</v>
      </c>
      <c r="V20" s="30">
        <v>167.736072436</v>
      </c>
      <c r="W20" s="32">
        <v>-3.4799999999999998E-2</v>
      </c>
      <c r="X20" s="30">
        <v>1197.8756725600001</v>
      </c>
      <c r="Y20" s="32">
        <v>6.1414</v>
      </c>
      <c r="Z20" s="30">
        <v>654.02663026799996</v>
      </c>
      <c r="AA20" s="32">
        <v>-0.3765</v>
      </c>
      <c r="AB20" s="30">
        <v>705.6789889094</v>
      </c>
      <c r="AC20" s="27">
        <v>-8.6900000000000005E-2</v>
      </c>
      <c r="AD20" s="30">
        <v>4278.2738380561004</v>
      </c>
      <c r="AE20" s="27">
        <v>5.0629999999999997</v>
      </c>
      <c r="AF20" s="30">
        <v>1748.7327008074999</v>
      </c>
      <c r="AG20" s="27">
        <v>0.43</v>
      </c>
      <c r="AH20" s="25">
        <v>3.3210683499999998E-2</v>
      </c>
      <c r="AI20" s="25">
        <v>0.1181085632</v>
      </c>
      <c r="AJ20" s="25">
        <v>3.5260034400000001E-2</v>
      </c>
      <c r="AK20" s="25">
        <v>6.35105267E-2</v>
      </c>
      <c r="AL20" s="25">
        <v>0.24211584329999999</v>
      </c>
      <c r="AM20" s="25">
        <v>7.6430642899999998E-2</v>
      </c>
      <c r="AN20" s="47">
        <v>0.11897741940000001</v>
      </c>
      <c r="AO20" s="47">
        <v>0.12025506280000001</v>
      </c>
      <c r="AP20" s="47">
        <v>0.1002397921</v>
      </c>
      <c r="AQ20" s="47">
        <v>0.97458498737402199</v>
      </c>
      <c r="AR20" s="47">
        <v>1.08726512139634</v>
      </c>
      <c r="AS20" s="47">
        <v>1.16762814552129</v>
      </c>
      <c r="AT20" s="28">
        <v>0</v>
      </c>
      <c r="AU20" s="28">
        <v>0</v>
      </c>
      <c r="AV20" s="28">
        <v>0</v>
      </c>
    </row>
    <row r="21" spans="1:48" x14ac:dyDescent="0.25">
      <c r="A21" s="159">
        <v>18</v>
      </c>
      <c r="B21" s="3" t="s">
        <v>32</v>
      </c>
      <c r="C21" s="3" t="s">
        <v>1</v>
      </c>
      <c r="D21" s="28">
        <v>6960</v>
      </c>
      <c r="E21" s="25">
        <v>7.0769229999999999</v>
      </c>
      <c r="F21" s="25">
        <v>-20</v>
      </c>
      <c r="G21" s="25">
        <v>7.0769229999999999</v>
      </c>
      <c r="H21" s="28">
        <v>259883212320.00003</v>
      </c>
      <c r="I21" s="49">
        <v>37.33954</v>
      </c>
      <c r="J21" s="49">
        <v>44.659399999999998</v>
      </c>
      <c r="K21" s="28">
        <v>59310</v>
      </c>
      <c r="L21" s="28">
        <v>412900000</v>
      </c>
      <c r="M21" s="49">
        <v>3.4119754104167788</v>
      </c>
      <c r="N21" s="49">
        <v>0.54486703519016333</v>
      </c>
      <c r="O21" s="49">
        <v>0.47844690000000001</v>
      </c>
      <c r="P21" s="30">
        <v>1959.197338621</v>
      </c>
      <c r="Q21" s="27">
        <v>0.42230000000000001</v>
      </c>
      <c r="R21" s="30">
        <v>2778.8021186800001</v>
      </c>
      <c r="S21" s="27">
        <v>0.41830000000000001</v>
      </c>
      <c r="T21" s="30">
        <v>3084.5772881389998</v>
      </c>
      <c r="U21" s="27">
        <v>0.3352</v>
      </c>
      <c r="V21" s="30">
        <v>44.150231640999998</v>
      </c>
      <c r="W21" s="32">
        <v>1.8476999999999999</v>
      </c>
      <c r="X21" s="30">
        <v>55.032915093</v>
      </c>
      <c r="Y21" s="32">
        <v>0.2465</v>
      </c>
      <c r="Z21" s="30">
        <v>72.764342267000004</v>
      </c>
      <c r="AA21" s="32">
        <v>0.62439999999999996</v>
      </c>
      <c r="AB21" s="30">
        <v>1181.3102953944999</v>
      </c>
      <c r="AC21" s="27">
        <v>1.3425</v>
      </c>
      <c r="AD21" s="30">
        <v>1525.0681486566</v>
      </c>
      <c r="AE21" s="27">
        <v>0.29099999999999998</v>
      </c>
      <c r="AF21" s="30">
        <v>1985.7948101615</v>
      </c>
      <c r="AG21" s="27">
        <v>1.66</v>
      </c>
      <c r="AH21" s="25">
        <v>3.9872510299999997E-2</v>
      </c>
      <c r="AI21" s="25">
        <v>3.9038725000000003E-2</v>
      </c>
      <c r="AJ21" s="25">
        <v>4.7739946300000002E-2</v>
      </c>
      <c r="AK21" s="25">
        <v>0.1087053451</v>
      </c>
      <c r="AL21" s="25">
        <v>0.12577334470000001</v>
      </c>
      <c r="AM21" s="25">
        <v>0.15514094149999999</v>
      </c>
      <c r="AN21" s="47">
        <v>0.214081248</v>
      </c>
      <c r="AO21" s="47">
        <v>0.1894053232</v>
      </c>
      <c r="AP21" s="47">
        <v>0.19079846610000001</v>
      </c>
      <c r="AQ21" s="47">
        <v>2.1741977687354002</v>
      </c>
      <c r="AR21" s="47">
        <v>2.2636585907281299</v>
      </c>
      <c r="AS21" s="47">
        <v>2.24970917730582</v>
      </c>
      <c r="AT21" s="28">
        <v>600</v>
      </c>
      <c r="AU21" s="28">
        <v>500</v>
      </c>
      <c r="AV21" s="28">
        <v>0</v>
      </c>
    </row>
    <row r="22" spans="1:48" x14ac:dyDescent="0.25">
      <c r="A22" s="159">
        <v>19</v>
      </c>
      <c r="B22" s="3" t="s">
        <v>1993</v>
      </c>
      <c r="C22" s="3" t="s">
        <v>1</v>
      </c>
      <c r="D22" s="28">
        <v>970</v>
      </c>
      <c r="E22" s="25">
        <v>2.1052629999999999</v>
      </c>
      <c r="F22" s="25">
        <v>-14.15929</v>
      </c>
      <c r="G22" s="25">
        <v>-46.111109999999996</v>
      </c>
      <c r="H22" s="28">
        <v>14763400000.000002</v>
      </c>
      <c r="I22" s="49">
        <v>15.219999999999999</v>
      </c>
      <c r="J22" s="49">
        <v>81.879050000000007</v>
      </c>
      <c r="K22" s="28">
        <v>79243.5</v>
      </c>
      <c r="L22" s="28">
        <v>82050000</v>
      </c>
      <c r="M22" s="49" t="s">
        <v>4501</v>
      </c>
      <c r="N22" s="49">
        <v>0.11372291635011747</v>
      </c>
      <c r="O22" s="49">
        <v>1.202053</v>
      </c>
      <c r="P22" s="30">
        <v>107.042395853</v>
      </c>
      <c r="Q22" s="27">
        <v>1.5842000000000001</v>
      </c>
      <c r="R22" s="30">
        <v>9.3748000000000005</v>
      </c>
      <c r="S22" s="27">
        <v>-0.91239999999999999</v>
      </c>
      <c r="T22" s="30">
        <v>0.23574999999999999</v>
      </c>
      <c r="U22" s="27">
        <v>-0.99660000000000004</v>
      </c>
      <c r="V22" s="30">
        <v>1.160309684</v>
      </c>
      <c r="W22" s="32">
        <v>2.1949000000000001</v>
      </c>
      <c r="X22" s="30">
        <v>-11.871597039999999</v>
      </c>
      <c r="Y22" s="32">
        <v>-11.231400000000001</v>
      </c>
      <c r="Z22" s="30">
        <v>-17.767077224000001</v>
      </c>
      <c r="AA22" s="32">
        <v>5.0418000000000003</v>
      </c>
      <c r="AB22" s="30">
        <v>76.235853087999999</v>
      </c>
      <c r="AC22" s="27">
        <v>2.1949000000000001</v>
      </c>
      <c r="AD22" s="30">
        <v>-779.99980551910005</v>
      </c>
      <c r="AE22" s="27">
        <v>-11.231</v>
      </c>
      <c r="AF22" s="30">
        <v>0</v>
      </c>
      <c r="AG22" s="27">
        <v>0</v>
      </c>
      <c r="AH22" s="25">
        <v>5.6596698000000003E-3</v>
      </c>
      <c r="AI22" s="25">
        <v>-5.8684378199999998E-2</v>
      </c>
      <c r="AJ22" s="25">
        <v>0</v>
      </c>
      <c r="AK22" s="25">
        <v>7.3177301999999998E-3</v>
      </c>
      <c r="AL22" s="25">
        <v>-7.7541570099999998E-2</v>
      </c>
      <c r="AM22" s="25">
        <v>0</v>
      </c>
      <c r="AN22" s="47">
        <v>2.9721245699999999E-2</v>
      </c>
      <c r="AO22" s="47">
        <v>0.11432494560000001</v>
      </c>
      <c r="AP22" s="47">
        <v>0</v>
      </c>
      <c r="AQ22" s="47">
        <v>0.27745809115208903</v>
      </c>
      <c r="AR22" s="47">
        <v>0.36874600724119</v>
      </c>
      <c r="AS22" s="47">
        <v>0.37170950499713801</v>
      </c>
      <c r="AT22" s="28">
        <v>0</v>
      </c>
      <c r="AU22" s="28">
        <v>0</v>
      </c>
      <c r="AV22" s="28">
        <v>0</v>
      </c>
    </row>
    <row r="23" spans="1:48" x14ac:dyDescent="0.25">
      <c r="A23" s="159">
        <v>20</v>
      </c>
      <c r="B23" s="3" t="s">
        <v>34</v>
      </c>
      <c r="C23" s="3" t="s">
        <v>1</v>
      </c>
      <c r="D23" s="6">
        <v>61400</v>
      </c>
      <c r="E23" s="168">
        <v>-4.658385</v>
      </c>
      <c r="F23" s="168">
        <v>-6.2595419999999997</v>
      </c>
      <c r="G23" s="168">
        <v>-19.73856</v>
      </c>
      <c r="H23" s="6">
        <v>946836014800</v>
      </c>
      <c r="I23" s="151">
        <v>15.420779999999999</v>
      </c>
      <c r="J23" s="151">
        <v>99.953370000000007</v>
      </c>
      <c r="K23" s="6">
        <v>118.5</v>
      </c>
      <c r="L23" s="6">
        <v>7400000</v>
      </c>
      <c r="M23" s="151">
        <v>9.4038194698044766</v>
      </c>
      <c r="N23" s="151">
        <v>0.99417952732502091</v>
      </c>
      <c r="O23" s="151">
        <v>0.57109840000000001</v>
      </c>
      <c r="P23" s="169">
        <v>1299.388457752</v>
      </c>
      <c r="Q23" s="165">
        <v>2.2100000000000002E-2</v>
      </c>
      <c r="R23" s="169">
        <v>1434.074782381</v>
      </c>
      <c r="S23" s="165">
        <v>0.1037</v>
      </c>
      <c r="T23" s="169">
        <v>1439.8391192940001</v>
      </c>
      <c r="U23" s="165">
        <v>5.8400000000000001E-2</v>
      </c>
      <c r="V23" s="169">
        <v>97.328976815999994</v>
      </c>
      <c r="W23" s="170">
        <v>0.19739999999999999</v>
      </c>
      <c r="X23" s="169">
        <v>109.523136818</v>
      </c>
      <c r="Y23" s="170">
        <v>0.12529999999999999</v>
      </c>
      <c r="Z23" s="169">
        <v>108.661143278</v>
      </c>
      <c r="AA23" s="170">
        <v>0.1176</v>
      </c>
      <c r="AB23" s="169">
        <v>5995.9688150055999</v>
      </c>
      <c r="AC23" s="165">
        <v>0.19739999999999999</v>
      </c>
      <c r="AD23" s="169">
        <v>6747.1921966732998</v>
      </c>
      <c r="AE23" s="165">
        <v>0.125</v>
      </c>
      <c r="AF23" s="169">
        <v>6890.0288697161996</v>
      </c>
      <c r="AG23" s="165">
        <v>1.1200000000000001</v>
      </c>
      <c r="AH23" s="168">
        <v>9.0094101600000004E-2</v>
      </c>
      <c r="AI23" s="168">
        <v>9.2265129900000006E-2</v>
      </c>
      <c r="AJ23" s="168">
        <v>9.3718273199999994E-2</v>
      </c>
      <c r="AK23" s="168">
        <v>0.1238041693</v>
      </c>
      <c r="AL23" s="168">
        <v>0.12610532420000001</v>
      </c>
      <c r="AM23" s="168">
        <v>0.11954273729999999</v>
      </c>
      <c r="AN23" s="167">
        <v>0.3172770661</v>
      </c>
      <c r="AO23" s="167">
        <v>0.29923249400000002</v>
      </c>
      <c r="AP23" s="167">
        <v>0.30532607709999998</v>
      </c>
      <c r="AQ23" s="167">
        <v>0.36611273624109197</v>
      </c>
      <c r="AR23" s="167">
        <v>0.3673592957083</v>
      </c>
      <c r="AS23" s="167">
        <v>0.27555420316641099</v>
      </c>
      <c r="AT23" s="6">
        <v>1200</v>
      </c>
      <c r="AU23" s="6">
        <v>0</v>
      </c>
      <c r="AV23" s="6">
        <v>0</v>
      </c>
    </row>
    <row r="24" spans="1:48" x14ac:dyDescent="0.25">
      <c r="A24" s="159">
        <v>21</v>
      </c>
      <c r="B24" s="3" t="s">
        <v>35</v>
      </c>
      <c r="C24" s="3" t="s">
        <v>1</v>
      </c>
      <c r="D24" s="28">
        <v>6800</v>
      </c>
      <c r="E24" s="25">
        <v>-0.1468429</v>
      </c>
      <c r="F24" s="25">
        <v>-5.6865459999999999</v>
      </c>
      <c r="G24" s="25">
        <v>22.302160000000001</v>
      </c>
      <c r="H24" s="28">
        <v>204000000000</v>
      </c>
      <c r="I24" s="49">
        <v>30</v>
      </c>
      <c r="J24" s="49">
        <v>43.874250000000004</v>
      </c>
      <c r="K24" s="28">
        <v>16038</v>
      </c>
      <c r="L24" s="28">
        <v>108150000</v>
      </c>
      <c r="M24" s="49">
        <v>6.4379362772253064</v>
      </c>
      <c r="N24" s="49">
        <v>0.58681234897135326</v>
      </c>
      <c r="O24" s="49">
        <v>0.52209839999999996</v>
      </c>
      <c r="P24" s="30">
        <v>579.03994271500005</v>
      </c>
      <c r="Q24" s="27">
        <v>-0.32840000000000003</v>
      </c>
      <c r="R24" s="30">
        <v>341.83726649300002</v>
      </c>
      <c r="S24" s="27">
        <v>-0.40960000000000002</v>
      </c>
      <c r="T24" s="30">
        <v>380.05462291399999</v>
      </c>
      <c r="U24" s="27">
        <v>-0.32869999999999999</v>
      </c>
      <c r="V24" s="30">
        <v>29.193134605000001</v>
      </c>
      <c r="W24" s="32">
        <v>0.89029999999999998</v>
      </c>
      <c r="X24" s="30">
        <v>37.017300368999997</v>
      </c>
      <c r="Y24" s="32">
        <v>0.26800000000000002</v>
      </c>
      <c r="Z24" s="30">
        <v>30.299803372</v>
      </c>
      <c r="AA24" s="32">
        <v>0.35370000000000001</v>
      </c>
      <c r="AB24" s="30">
        <v>827.13881379999998</v>
      </c>
      <c r="AC24" s="27">
        <v>1.2290000000000001</v>
      </c>
      <c r="AD24" s="30">
        <v>1048.8235104667001</v>
      </c>
      <c r="AE24" s="27">
        <v>0.26800000000000002</v>
      </c>
      <c r="AF24" s="30">
        <v>1009.9934457333</v>
      </c>
      <c r="AG24" s="27">
        <v>1.35</v>
      </c>
      <c r="AH24" s="25">
        <v>2.4110327500000001E-2</v>
      </c>
      <c r="AI24" s="25">
        <v>3.02202598E-2</v>
      </c>
      <c r="AJ24" s="25">
        <v>2.62751367E-2</v>
      </c>
      <c r="AK24" s="25">
        <v>8.1938441299999998E-2</v>
      </c>
      <c r="AL24" s="25">
        <v>0.1024617194</v>
      </c>
      <c r="AM24" s="25">
        <v>8.56455832E-2</v>
      </c>
      <c r="AN24" s="47">
        <v>4.8924994700000002E-2</v>
      </c>
      <c r="AO24" s="47">
        <v>0.15366481330000001</v>
      </c>
      <c r="AP24" s="47">
        <v>0.1225785016</v>
      </c>
      <c r="AQ24" s="47">
        <v>2.2469472894673901</v>
      </c>
      <c r="AR24" s="47">
        <v>2.5303064674582298</v>
      </c>
      <c r="AS24" s="47">
        <v>2.25956755176147</v>
      </c>
      <c r="AT24" s="28">
        <v>800</v>
      </c>
      <c r="AU24" s="28">
        <v>1000</v>
      </c>
      <c r="AV24" s="28">
        <v>0</v>
      </c>
    </row>
    <row r="25" spans="1:48" x14ac:dyDescent="0.25">
      <c r="A25" s="159">
        <v>22</v>
      </c>
      <c r="B25" s="3" t="s">
        <v>36</v>
      </c>
      <c r="C25" s="3" t="s">
        <v>1</v>
      </c>
      <c r="D25" s="28">
        <v>8470</v>
      </c>
      <c r="E25" s="25">
        <v>5.2173910000000001</v>
      </c>
      <c r="F25" s="25">
        <v>7.0796460000000003</v>
      </c>
      <c r="G25" s="25">
        <v>38.852460000000001</v>
      </c>
      <c r="H25" s="28">
        <v>914808787199.99988</v>
      </c>
      <c r="I25" s="49">
        <v>108.00579999999999</v>
      </c>
      <c r="J25" s="49">
        <v>81.921319999999994</v>
      </c>
      <c r="K25" s="28">
        <v>649820.5</v>
      </c>
      <c r="L25" s="28">
        <v>5675250000</v>
      </c>
      <c r="M25" s="49">
        <v>9.4975775105402178</v>
      </c>
      <c r="N25" s="49">
        <v>0.74289898938164056</v>
      </c>
      <c r="O25" s="49">
        <v>0.38379340000000001</v>
      </c>
      <c r="P25" s="30">
        <v>1990.9171891589999</v>
      </c>
      <c r="Q25" s="27">
        <v>0.20669999999999999</v>
      </c>
      <c r="R25" s="30">
        <v>1114.094273491</v>
      </c>
      <c r="S25" s="27">
        <v>-0.44040000000000001</v>
      </c>
      <c r="T25" s="30">
        <v>1207.257933007</v>
      </c>
      <c r="U25" s="27">
        <v>-0.32450000000000001</v>
      </c>
      <c r="V25" s="30">
        <v>59.668154954999999</v>
      </c>
      <c r="W25" s="32">
        <v>-3.8300000000000001E-2</v>
      </c>
      <c r="X25" s="30">
        <v>11.326171260000001</v>
      </c>
      <c r="Y25" s="32">
        <v>-0.81020000000000003</v>
      </c>
      <c r="Z25" s="30">
        <v>83.312507984999996</v>
      </c>
      <c r="AA25" s="32">
        <v>0.6734</v>
      </c>
      <c r="AB25" s="30">
        <v>126.0581617406</v>
      </c>
      <c r="AC25" s="27">
        <v>-0.29480000000000001</v>
      </c>
      <c r="AD25" s="30">
        <v>-146.6671103004</v>
      </c>
      <c r="AE25" s="27">
        <v>-2.1629999999999998</v>
      </c>
      <c r="AF25" s="30">
        <v>380.08205286459997</v>
      </c>
      <c r="AG25" s="27">
        <v>1.03</v>
      </c>
      <c r="AH25" s="25">
        <v>3.3957191000000002E-3</v>
      </c>
      <c r="AI25" s="25">
        <v>-3.5723234000000002E-3</v>
      </c>
      <c r="AJ25" s="25">
        <v>7.4812209000000001E-3</v>
      </c>
      <c r="AK25" s="25">
        <v>1.0163349E-2</v>
      </c>
      <c r="AL25" s="25">
        <v>-1.14579013E-2</v>
      </c>
      <c r="AM25" s="25">
        <v>2.8930820400000001E-2</v>
      </c>
      <c r="AN25" s="47">
        <v>0.11696991850000001</v>
      </c>
      <c r="AO25" s="47">
        <v>0.20782312480000001</v>
      </c>
      <c r="AP25" s="47">
        <v>0.2164969702</v>
      </c>
      <c r="AQ25" s="47">
        <v>1.61395803408655</v>
      </c>
      <c r="AR25" s="47">
        <v>2.7796277933386802</v>
      </c>
      <c r="AS25" s="47">
        <v>2.8671255292654898</v>
      </c>
      <c r="AT25" s="28">
        <v>0</v>
      </c>
      <c r="AU25" s="28">
        <v>0</v>
      </c>
      <c r="AV25" s="28">
        <v>0</v>
      </c>
    </row>
    <row r="26" spans="1:48" x14ac:dyDescent="0.25">
      <c r="A26" s="159">
        <v>23</v>
      </c>
      <c r="B26" s="3" t="s">
        <v>37</v>
      </c>
      <c r="C26" s="3" t="s">
        <v>1</v>
      </c>
      <c r="D26" s="28">
        <v>14700</v>
      </c>
      <c r="E26" s="25">
        <v>-2.3255810000000001</v>
      </c>
      <c r="F26" s="25">
        <v>-3.2894739999999998</v>
      </c>
      <c r="G26" s="25">
        <v>-47.217239999999997</v>
      </c>
      <c r="H26" s="28">
        <v>840369497100</v>
      </c>
      <c r="I26" s="49">
        <v>57.167989999999996</v>
      </c>
      <c r="J26" s="49">
        <v>34.572249999999997</v>
      </c>
      <c r="K26" s="28">
        <v>51522</v>
      </c>
      <c r="L26" s="28">
        <v>767000000</v>
      </c>
      <c r="M26" s="49">
        <v>11.420051559590604</v>
      </c>
      <c r="N26" s="49">
        <v>0.91321153929843379</v>
      </c>
      <c r="O26" s="49">
        <v>0.69346180000000002</v>
      </c>
      <c r="P26" s="30">
        <v>6427.841626419</v>
      </c>
      <c r="Q26" s="27">
        <v>6.0400000000000002E-2</v>
      </c>
      <c r="R26" s="30">
        <v>6500.4497836979999</v>
      </c>
      <c r="S26" s="27">
        <v>1.1299999999999999E-2</v>
      </c>
      <c r="T26" s="30">
        <v>6184.3258337289999</v>
      </c>
      <c r="U26" s="27">
        <v>-5.6899999999999999E-2</v>
      </c>
      <c r="V26" s="30">
        <v>349.05696254899999</v>
      </c>
      <c r="W26" s="32">
        <v>-3.0000000000000001E-3</v>
      </c>
      <c r="X26" s="30">
        <v>253.35992728599999</v>
      </c>
      <c r="Y26" s="32">
        <v>-0.2742</v>
      </c>
      <c r="Z26" s="30">
        <v>126.224245178</v>
      </c>
      <c r="AA26" s="32">
        <v>-0.5605</v>
      </c>
      <c r="AB26" s="30">
        <v>4844.9099362645002</v>
      </c>
      <c r="AC26" s="27">
        <v>7.1099999999999997E-2</v>
      </c>
      <c r="AD26" s="30">
        <v>3135.1179538173001</v>
      </c>
      <c r="AE26" s="27">
        <v>-0.35299999999999998</v>
      </c>
      <c r="AF26" s="30">
        <v>1676.2926634488999</v>
      </c>
      <c r="AG26" s="27">
        <v>0.44</v>
      </c>
      <c r="AH26" s="25">
        <v>7.6233132800000006E-2</v>
      </c>
      <c r="AI26" s="25">
        <v>5.1168269099999997E-2</v>
      </c>
      <c r="AJ26" s="25">
        <v>2.5498243399999999E-2</v>
      </c>
      <c r="AK26" s="25">
        <v>0.23587238150000001</v>
      </c>
      <c r="AL26" s="25">
        <v>0.16049686429999999</v>
      </c>
      <c r="AM26" s="25">
        <v>8.12133882E-2</v>
      </c>
      <c r="AN26" s="47">
        <v>0.16021740079999999</v>
      </c>
      <c r="AO26" s="47">
        <v>0.13158369249999999</v>
      </c>
      <c r="AP26" s="47">
        <v>0.1121295434</v>
      </c>
      <c r="AQ26" s="47">
        <v>2.1460402473826301</v>
      </c>
      <c r="AR26" s="47">
        <v>2.12700343763382</v>
      </c>
      <c r="AS26" s="47">
        <v>2.1850581638603201</v>
      </c>
      <c r="AT26" s="28">
        <v>3500</v>
      </c>
      <c r="AU26" s="28">
        <v>2500</v>
      </c>
      <c r="AV26" s="28">
        <v>0</v>
      </c>
    </row>
    <row r="27" spans="1:48" x14ac:dyDescent="0.25">
      <c r="A27" s="159">
        <v>24</v>
      </c>
      <c r="B27" s="3" t="s">
        <v>2007</v>
      </c>
      <c r="C27" s="3" t="s">
        <v>1</v>
      </c>
      <c r="D27" s="28">
        <v>78400</v>
      </c>
      <c r="E27" s="25">
        <v>4.2553190000000001</v>
      </c>
      <c r="F27" s="25">
        <v>-15.698919999999999</v>
      </c>
      <c r="G27" s="25">
        <v>-5.5421690000000003</v>
      </c>
      <c r="H27" s="28">
        <v>18173120000000</v>
      </c>
      <c r="I27" s="49">
        <v>231.79999999999998</v>
      </c>
      <c r="J27" s="49">
        <v>0.85616899999999996</v>
      </c>
      <c r="K27" s="28">
        <v>1141.5</v>
      </c>
      <c r="L27" s="28">
        <v>88250000</v>
      </c>
      <c r="M27" s="49">
        <v>38.09938485598223</v>
      </c>
      <c r="N27" s="49">
        <v>4.0598060363760951</v>
      </c>
      <c r="O27" s="49">
        <v>0.80736260000000004</v>
      </c>
      <c r="P27" s="30">
        <v>9841.6919949340008</v>
      </c>
      <c r="Q27" s="27">
        <v>-1.9E-2</v>
      </c>
      <c r="R27" s="30">
        <v>9177.7504226180008</v>
      </c>
      <c r="S27" s="27">
        <v>-6.7500000000000004E-2</v>
      </c>
      <c r="T27" s="30">
        <v>9058.2334785700004</v>
      </c>
      <c r="U27" s="27">
        <v>-9.0999999999999998E-2</v>
      </c>
      <c r="V27" s="30">
        <v>658.05082983700004</v>
      </c>
      <c r="W27" s="32">
        <v>-0.18149999999999999</v>
      </c>
      <c r="X27" s="30">
        <v>484.33272848399997</v>
      </c>
      <c r="Y27" s="32">
        <v>-0.26400000000000001</v>
      </c>
      <c r="Z27" s="30">
        <v>498.216946232</v>
      </c>
      <c r="AA27" s="32">
        <v>-0.34949999999999998</v>
      </c>
      <c r="AB27" s="30">
        <v>2834.5937517860002</v>
      </c>
      <c r="AC27" s="27">
        <v>-6.2899999999999998E-2</v>
      </c>
      <c r="AD27" s="30">
        <v>2152.6926502071001</v>
      </c>
      <c r="AE27" s="27">
        <v>-0.24099999999999999</v>
      </c>
      <c r="AF27" s="30">
        <v>2311.6281404227998</v>
      </c>
      <c r="AG27" s="27">
        <v>0.71</v>
      </c>
      <c r="AH27" s="25">
        <v>6.7479742499999995E-2</v>
      </c>
      <c r="AI27" s="25">
        <v>5.30425832E-2</v>
      </c>
      <c r="AJ27" s="25">
        <v>5.8984021099999999E-2</v>
      </c>
      <c r="AK27" s="25">
        <v>0.1471217028</v>
      </c>
      <c r="AL27" s="25">
        <v>0.1055879537</v>
      </c>
      <c r="AM27" s="25">
        <v>0.1063220319</v>
      </c>
      <c r="AN27" s="47">
        <v>0.26194766390000002</v>
      </c>
      <c r="AO27" s="47">
        <v>0.24697879780000001</v>
      </c>
      <c r="AP27" s="47">
        <v>0.24181271030000001</v>
      </c>
      <c r="AQ27" s="47">
        <v>1.1260935421326901</v>
      </c>
      <c r="AR27" s="47">
        <v>0.86641719692347197</v>
      </c>
      <c r="AS27" s="47">
        <v>0.80255652139931399</v>
      </c>
      <c r="AT27" s="28">
        <v>7557</v>
      </c>
      <c r="AU27" s="28">
        <v>0</v>
      </c>
      <c r="AV27" s="28">
        <v>0</v>
      </c>
    </row>
    <row r="28" spans="1:48" x14ac:dyDescent="0.25">
      <c r="A28" s="159">
        <v>25</v>
      </c>
      <c r="B28" s="3" t="s">
        <v>38</v>
      </c>
      <c r="C28" s="3" t="s">
        <v>1</v>
      </c>
      <c r="D28" s="6">
        <v>25300</v>
      </c>
      <c r="E28" s="168">
        <v>0.39682539999999999</v>
      </c>
      <c r="F28" s="168">
        <v>5.8577409999999999</v>
      </c>
      <c r="G28" s="168">
        <v>5.4166670000000003</v>
      </c>
      <c r="H28" s="6">
        <v>2967105443500</v>
      </c>
      <c r="I28" s="151">
        <v>117.2769</v>
      </c>
      <c r="J28" s="151">
        <v>14.02046</v>
      </c>
      <c r="K28" s="6">
        <v>11887.5</v>
      </c>
      <c r="L28" s="6">
        <v>293850000</v>
      </c>
      <c r="M28" s="151">
        <v>16.334872837205211</v>
      </c>
      <c r="N28" s="151">
        <v>1.3605911571700067</v>
      </c>
      <c r="O28" s="151">
        <v>0.3092993</v>
      </c>
      <c r="P28" s="169">
        <v>0</v>
      </c>
      <c r="Q28" s="165" t="s">
        <v>1989</v>
      </c>
      <c r="R28" s="169">
        <v>0</v>
      </c>
      <c r="S28" s="165" t="s">
        <v>1989</v>
      </c>
      <c r="T28" s="169">
        <v>0</v>
      </c>
      <c r="U28" s="165" t="s">
        <v>1989</v>
      </c>
      <c r="V28" s="169">
        <v>143.229804844</v>
      </c>
      <c r="W28" s="170">
        <v>6.5299999999999997E-2</v>
      </c>
      <c r="X28" s="169">
        <v>144.02716454399999</v>
      </c>
      <c r="Y28" s="170">
        <v>5.5999999999999999E-3</v>
      </c>
      <c r="Z28" s="169">
        <v>165.71502151499999</v>
      </c>
      <c r="AA28" s="170">
        <v>-2.98E-2</v>
      </c>
      <c r="AB28" s="169">
        <v>979.26261860019997</v>
      </c>
      <c r="AC28" s="165">
        <v>7.2900000000000006E-2</v>
      </c>
      <c r="AD28" s="169">
        <v>987.58132961310002</v>
      </c>
      <c r="AE28" s="165">
        <v>8.0000000000000002E-3</v>
      </c>
      <c r="AF28" s="169">
        <v>1396.8093100606</v>
      </c>
      <c r="AG28" s="165">
        <v>0.99</v>
      </c>
      <c r="AH28" s="168">
        <v>2.99955173E-2</v>
      </c>
      <c r="AI28" s="168">
        <v>2.8593245600000001E-2</v>
      </c>
      <c r="AJ28" s="168">
        <v>3.1340313000000002E-2</v>
      </c>
      <c r="AK28" s="168">
        <v>6.5982668899999999E-2</v>
      </c>
      <c r="AL28" s="168">
        <v>6.6686353500000004E-2</v>
      </c>
      <c r="AM28" s="168">
        <v>7.6257980099999997E-2</v>
      </c>
      <c r="AN28" s="167">
        <v>0</v>
      </c>
      <c r="AO28" s="167">
        <v>0</v>
      </c>
      <c r="AP28" s="167">
        <v>0</v>
      </c>
      <c r="AQ28" s="167">
        <v>1.2511502826601799</v>
      </c>
      <c r="AR28" s="167">
        <v>1.41207262109262</v>
      </c>
      <c r="AS28" s="167">
        <v>1.4332233058096699</v>
      </c>
      <c r="AT28" s="6">
        <v>700</v>
      </c>
      <c r="AU28" s="6">
        <v>700</v>
      </c>
      <c r="AV28" s="6">
        <v>0</v>
      </c>
    </row>
    <row r="29" spans="1:48" x14ac:dyDescent="0.25">
      <c r="A29" s="159">
        <v>26</v>
      </c>
      <c r="B29" s="3" t="s">
        <v>39</v>
      </c>
      <c r="C29" s="3" t="s">
        <v>1</v>
      </c>
      <c r="D29" s="28">
        <v>40650</v>
      </c>
      <c r="E29" s="25">
        <v>0.1231527</v>
      </c>
      <c r="F29" s="25">
        <v>7.2559370000000003</v>
      </c>
      <c r="G29" s="25">
        <v>30.08</v>
      </c>
      <c r="H29" s="28">
        <v>163495033326000</v>
      </c>
      <c r="I29" s="49">
        <v>4022.018</v>
      </c>
      <c r="J29" s="49">
        <v>18.77018</v>
      </c>
      <c r="K29" s="28">
        <v>908325.5</v>
      </c>
      <c r="L29" s="28">
        <v>37762050000</v>
      </c>
      <c r="M29" s="49">
        <v>19.273646904002693</v>
      </c>
      <c r="N29" s="49">
        <v>2.4701443978053823</v>
      </c>
      <c r="O29" s="49">
        <v>1.3675790000000001</v>
      </c>
      <c r="P29" s="30">
        <v>0</v>
      </c>
      <c r="Q29" s="27" t="s">
        <v>1989</v>
      </c>
      <c r="R29" s="30">
        <v>0</v>
      </c>
      <c r="S29" s="27" t="s">
        <v>1989</v>
      </c>
      <c r="T29" s="30">
        <v>0</v>
      </c>
      <c r="U29" s="27" t="s">
        <v>1989</v>
      </c>
      <c r="V29" s="30">
        <v>6945.5860000000002</v>
      </c>
      <c r="W29" s="32">
        <v>0.11509999999999999</v>
      </c>
      <c r="X29" s="30">
        <v>7541.8329999999996</v>
      </c>
      <c r="Y29" s="32">
        <v>8.5800000000000001E-2</v>
      </c>
      <c r="Z29" s="30">
        <v>7306.41</v>
      </c>
      <c r="AA29" s="32">
        <v>-0.1132</v>
      </c>
      <c r="AB29" s="30">
        <v>1462.8506796106001</v>
      </c>
      <c r="AC29" s="27">
        <v>7.8100000000000003E-2</v>
      </c>
      <c r="AD29" s="30">
        <v>1641.5841939222</v>
      </c>
      <c r="AE29" s="27">
        <v>0.122</v>
      </c>
      <c r="AF29" s="30">
        <v>2091.2990327097</v>
      </c>
      <c r="AG29" s="27">
        <v>0.89</v>
      </c>
      <c r="AH29" s="25">
        <v>6.2893319999999999E-3</v>
      </c>
      <c r="AI29" s="25">
        <v>5.9967149000000001E-3</v>
      </c>
      <c r="AJ29" s="25">
        <v>5.3710620000000002E-3</v>
      </c>
      <c r="AK29" s="25">
        <v>0.14940236730000001</v>
      </c>
      <c r="AL29" s="25">
        <v>0.1458973462</v>
      </c>
      <c r="AM29" s="25">
        <v>0.128477175</v>
      </c>
      <c r="AN29" s="47">
        <v>0.602625823</v>
      </c>
      <c r="AO29" s="47">
        <v>0.63768406950000001</v>
      </c>
      <c r="AP29" s="47">
        <v>0.63826819840000004</v>
      </c>
      <c r="AQ29" s="47">
        <v>23.619805807469</v>
      </c>
      <c r="AR29" s="47">
        <v>23.0697063994362</v>
      </c>
      <c r="AS29" s="47">
        <v>22.920255433337299</v>
      </c>
      <c r="AT29" s="28">
        <v>0</v>
      </c>
      <c r="AU29" s="28">
        <v>0</v>
      </c>
      <c r="AV29" s="28">
        <v>0</v>
      </c>
    </row>
    <row r="30" spans="1:48" x14ac:dyDescent="0.25">
      <c r="A30" s="159">
        <v>27</v>
      </c>
      <c r="B30" s="3" t="s">
        <v>4385</v>
      </c>
      <c r="C30" s="3" t="s">
        <v>1</v>
      </c>
      <c r="D30" s="28">
        <v>57200</v>
      </c>
      <c r="E30" s="25">
        <v>8.3333329999999997</v>
      </c>
      <c r="F30" s="25">
        <v>16.734690000000001</v>
      </c>
      <c r="G30" s="25">
        <v>42.288559999999997</v>
      </c>
      <c r="H30" s="28">
        <v>2996073938000</v>
      </c>
      <c r="I30" s="49">
        <v>52.378920000000001</v>
      </c>
      <c r="J30" s="49">
        <v>92.817729999999997</v>
      </c>
      <c r="K30" s="28">
        <v>250479.5</v>
      </c>
      <c r="L30" s="28">
        <v>14895150000</v>
      </c>
      <c r="M30" s="49">
        <v>20.421278114958945</v>
      </c>
      <c r="N30" s="49">
        <v>3.3639022170110437</v>
      </c>
      <c r="O30" s="49">
        <v>0.54673729999999998</v>
      </c>
      <c r="P30" s="30">
        <v>1459.521443028</v>
      </c>
      <c r="Q30" s="27">
        <v>1.18E-2</v>
      </c>
      <c r="R30" s="30">
        <v>1474.0190311460001</v>
      </c>
      <c r="S30" s="27">
        <v>9.9000000000000008E-3</v>
      </c>
      <c r="T30" s="30">
        <v>1372.4664625109999</v>
      </c>
      <c r="U30" s="27">
        <v>-5.6599999999999998E-2</v>
      </c>
      <c r="V30" s="30">
        <v>164.39079412699999</v>
      </c>
      <c r="W30" s="32">
        <v>0.1618</v>
      </c>
      <c r="X30" s="30">
        <v>163.00479829400001</v>
      </c>
      <c r="Y30" s="32">
        <v>-8.3999999999999995E-3</v>
      </c>
      <c r="Z30" s="30">
        <v>153.886502826</v>
      </c>
      <c r="AA30" s="32">
        <v>-9.6600000000000005E-2</v>
      </c>
      <c r="AB30" s="30">
        <v>2837.9574359571998</v>
      </c>
      <c r="AC30" s="27">
        <v>0.16320000000000001</v>
      </c>
      <c r="AD30" s="30">
        <v>2800.8231700491001</v>
      </c>
      <c r="AE30" s="27">
        <v>-1.2999999999999999E-2</v>
      </c>
      <c r="AF30" s="30">
        <v>2937.9475085729</v>
      </c>
      <c r="AG30" s="27">
        <v>0.9</v>
      </c>
      <c r="AH30" s="25">
        <v>0.11038680889999999</v>
      </c>
      <c r="AI30" s="25">
        <v>0.1094531525</v>
      </c>
      <c r="AJ30" s="25">
        <v>0.1077166829</v>
      </c>
      <c r="AK30" s="25">
        <v>0.20471575180000001</v>
      </c>
      <c r="AL30" s="25">
        <v>0.1891374968</v>
      </c>
      <c r="AM30" s="25">
        <v>0.1648589906</v>
      </c>
      <c r="AN30" s="47">
        <v>0.3534525161</v>
      </c>
      <c r="AO30" s="47">
        <v>0.30558216040000002</v>
      </c>
      <c r="AP30" s="47">
        <v>0.29777757690000001</v>
      </c>
      <c r="AQ30" s="47">
        <v>0.85374671825390602</v>
      </c>
      <c r="AR30" s="47">
        <v>0.61043504151071004</v>
      </c>
      <c r="AS30" s="47">
        <v>0.53048707183224098</v>
      </c>
      <c r="AT30" s="28">
        <v>1500</v>
      </c>
      <c r="AU30" s="28">
        <v>1500</v>
      </c>
      <c r="AV30" s="28">
        <v>0</v>
      </c>
    </row>
    <row r="31" spans="1:48" x14ac:dyDescent="0.25">
      <c r="A31" s="159">
        <v>28</v>
      </c>
      <c r="B31" s="3" t="s">
        <v>2008</v>
      </c>
      <c r="C31" s="3" t="s">
        <v>1</v>
      </c>
      <c r="D31" s="28">
        <v>23800</v>
      </c>
      <c r="E31" s="25">
        <v>-7.9303679999999996</v>
      </c>
      <c r="F31" s="25">
        <v>-9.5057030000000005</v>
      </c>
      <c r="G31" s="25">
        <v>3.9301309999999998</v>
      </c>
      <c r="H31" s="28">
        <v>3570000000000</v>
      </c>
      <c r="I31" s="49">
        <v>150</v>
      </c>
      <c r="J31" s="49">
        <v>31.131270000000001</v>
      </c>
      <c r="K31" s="28">
        <v>112664</v>
      </c>
      <c r="L31" s="28">
        <v>2727700000</v>
      </c>
      <c r="M31" s="49">
        <v>13.733410271206001</v>
      </c>
      <c r="N31" s="49">
        <v>0.86582239039389775</v>
      </c>
      <c r="O31" s="49">
        <v>0.68274040000000003</v>
      </c>
      <c r="P31" s="30">
        <v>1795.8611243989999</v>
      </c>
      <c r="Q31" s="27">
        <v>0.309</v>
      </c>
      <c r="R31" s="30">
        <v>2197.5157455489998</v>
      </c>
      <c r="S31" s="27">
        <v>0.22370000000000001</v>
      </c>
      <c r="T31" s="30">
        <v>2282.1984168109998</v>
      </c>
      <c r="U31" s="27">
        <v>8.6599999999999996E-2</v>
      </c>
      <c r="V31" s="30">
        <v>206.51385436300001</v>
      </c>
      <c r="W31" s="32">
        <v>-0.14249999999999999</v>
      </c>
      <c r="X31" s="30">
        <v>325.004264998</v>
      </c>
      <c r="Y31" s="32">
        <v>0.57379999999999998</v>
      </c>
      <c r="Z31" s="30">
        <v>429.98746212700001</v>
      </c>
      <c r="AA31" s="32">
        <v>0.82779999999999998</v>
      </c>
      <c r="AB31" s="30">
        <v>1376.7590290866999</v>
      </c>
      <c r="AC31" s="27">
        <v>-0.14249999999999999</v>
      </c>
      <c r="AD31" s="30">
        <v>2166.0856228867001</v>
      </c>
      <c r="AE31" s="27">
        <v>0.57299999999999995</v>
      </c>
      <c r="AF31" s="30">
        <v>2865.9001793067</v>
      </c>
      <c r="AG31" s="27">
        <v>1.83</v>
      </c>
      <c r="AH31" s="25">
        <v>2.0876399E-2</v>
      </c>
      <c r="AI31" s="25">
        <v>2.6162929000000001E-2</v>
      </c>
      <c r="AJ31" s="25">
        <v>3.6281167400000001E-2</v>
      </c>
      <c r="AK31" s="25">
        <v>6.6484604000000003E-2</v>
      </c>
      <c r="AL31" s="25">
        <v>8.6907552900000004E-2</v>
      </c>
      <c r="AM31" s="25">
        <v>0.1179967255</v>
      </c>
      <c r="AN31" s="47">
        <v>0.36189303210000001</v>
      </c>
      <c r="AO31" s="47">
        <v>0.39648438349999998</v>
      </c>
      <c r="AP31" s="47">
        <v>0.4008768559</v>
      </c>
      <c r="AQ31" s="47">
        <v>2.3005743823203302</v>
      </c>
      <c r="AR31" s="47">
        <v>2.3390041313975098</v>
      </c>
      <c r="AS31" s="47">
        <v>2.2522857952808999</v>
      </c>
      <c r="AT31" s="28">
        <v>700</v>
      </c>
      <c r="AU31" s="28">
        <v>700</v>
      </c>
      <c r="AV31" s="28">
        <v>0</v>
      </c>
    </row>
    <row r="32" spans="1:48" x14ac:dyDescent="0.25">
      <c r="A32" s="159">
        <v>29</v>
      </c>
      <c r="B32" s="3" t="s">
        <v>40</v>
      </c>
      <c r="C32" s="3" t="s">
        <v>1</v>
      </c>
      <c r="D32" s="28">
        <v>14650</v>
      </c>
      <c r="E32" s="25">
        <v>-4.2483659999999999</v>
      </c>
      <c r="F32" s="25">
        <v>-13.82353</v>
      </c>
      <c r="G32" s="25">
        <v>5.0179210000000003</v>
      </c>
      <c r="H32" s="28">
        <v>181552029500</v>
      </c>
      <c r="I32" s="49">
        <v>12.392629999999999</v>
      </c>
      <c r="J32" s="49">
        <v>42.597099999999998</v>
      </c>
      <c r="K32" s="28">
        <v>7544</v>
      </c>
      <c r="L32" s="28">
        <v>110300000</v>
      </c>
      <c r="M32" s="49">
        <v>10.786837496803368</v>
      </c>
      <c r="N32" s="49">
        <v>0.92504983587366474</v>
      </c>
      <c r="O32" s="49">
        <v>0.49221599999999999</v>
      </c>
      <c r="P32" s="30">
        <v>217.379891171</v>
      </c>
      <c r="Q32" s="27">
        <v>0.9798</v>
      </c>
      <c r="R32" s="30">
        <v>132.23865112999999</v>
      </c>
      <c r="S32" s="27">
        <v>-0.39169999999999999</v>
      </c>
      <c r="T32" s="30">
        <v>214.831644074</v>
      </c>
      <c r="U32" s="27">
        <v>1.2285999999999999</v>
      </c>
      <c r="V32" s="30">
        <v>9.6780911700000001</v>
      </c>
      <c r="W32" s="32">
        <v>4.7899999999999998E-2</v>
      </c>
      <c r="X32" s="30">
        <v>13.467380500000001</v>
      </c>
      <c r="Y32" s="32">
        <v>0.39150000000000001</v>
      </c>
      <c r="Z32" s="30">
        <v>16.588232491999999</v>
      </c>
      <c r="AA32" s="32">
        <v>0.85429999999999995</v>
      </c>
      <c r="AB32" s="30">
        <v>702.85985864179997</v>
      </c>
      <c r="AC32" s="27">
        <v>4.7899999999999998E-2</v>
      </c>
      <c r="AD32" s="30">
        <v>978.05247957860001</v>
      </c>
      <c r="AE32" s="27">
        <v>0.39200000000000002</v>
      </c>
      <c r="AF32" s="30">
        <v>1338.5562622300999</v>
      </c>
      <c r="AG32" s="27">
        <v>1.85</v>
      </c>
      <c r="AH32" s="25">
        <v>4.3439756500000003E-2</v>
      </c>
      <c r="AI32" s="25">
        <v>5.7161502599999997E-2</v>
      </c>
      <c r="AJ32" s="25">
        <v>7.0280605900000001E-2</v>
      </c>
      <c r="AK32" s="25">
        <v>5.0447231500000002E-2</v>
      </c>
      <c r="AL32" s="25">
        <v>6.9304064600000007E-2</v>
      </c>
      <c r="AM32" s="25">
        <v>8.5136949599999998E-2</v>
      </c>
      <c r="AN32" s="47">
        <v>0.14619030520000001</v>
      </c>
      <c r="AO32" s="47">
        <v>0.31023008740000002</v>
      </c>
      <c r="AP32" s="47">
        <v>0.2536880681</v>
      </c>
      <c r="AQ32" s="47">
        <v>0.17445663515918899</v>
      </c>
      <c r="AR32" s="47">
        <v>0.24967292188628201</v>
      </c>
      <c r="AS32" s="47">
        <v>0.211386107120908</v>
      </c>
      <c r="AT32" s="28">
        <v>700</v>
      </c>
      <c r="AU32" s="28">
        <v>800</v>
      </c>
      <c r="AV32" s="28">
        <v>0</v>
      </c>
    </row>
    <row r="33" spans="1:48" x14ac:dyDescent="0.25">
      <c r="A33" s="159">
        <v>30</v>
      </c>
      <c r="B33" s="3" t="s">
        <v>41</v>
      </c>
      <c r="C33" s="3" t="s">
        <v>1</v>
      </c>
      <c r="D33" s="28">
        <v>26050</v>
      </c>
      <c r="E33" s="25">
        <v>-1.698113</v>
      </c>
      <c r="F33" s="25">
        <v>-0.19157089999999999</v>
      </c>
      <c r="G33" s="25">
        <v>25.240379999999998</v>
      </c>
      <c r="H33" s="28">
        <v>2379772663850</v>
      </c>
      <c r="I33" s="49">
        <v>91.354039999999998</v>
      </c>
      <c r="J33" s="49">
        <v>43.590969999999999</v>
      </c>
      <c r="K33" s="28">
        <v>131154</v>
      </c>
      <c r="L33" s="28">
        <v>3485200000</v>
      </c>
      <c r="M33" s="49">
        <v>21.06631806721958</v>
      </c>
      <c r="N33" s="49">
        <v>1.0639260963634367</v>
      </c>
      <c r="O33" s="49">
        <v>0.69792460000000001</v>
      </c>
      <c r="P33" s="30">
        <v>0</v>
      </c>
      <c r="Q33" s="27" t="s">
        <v>1989</v>
      </c>
      <c r="R33" s="30">
        <v>0</v>
      </c>
      <c r="S33" s="27" t="s">
        <v>1989</v>
      </c>
      <c r="T33" s="30">
        <v>0</v>
      </c>
      <c r="U33" s="27" t="s">
        <v>1989</v>
      </c>
      <c r="V33" s="30">
        <v>163.18530298300001</v>
      </c>
      <c r="W33" s="32">
        <v>-0.10539999999999999</v>
      </c>
      <c r="X33" s="30">
        <v>162.30281204100001</v>
      </c>
      <c r="Y33" s="32">
        <v>-5.4000000000000003E-3</v>
      </c>
      <c r="Z33" s="30">
        <v>139.35610115</v>
      </c>
      <c r="AA33" s="32">
        <v>-0.29249999999999998</v>
      </c>
      <c r="AB33" s="30">
        <v>1786.2954600897001</v>
      </c>
      <c r="AC33" s="27">
        <v>2.1499999999999998E-2</v>
      </c>
      <c r="AD33" s="30">
        <v>1353.7236037967</v>
      </c>
      <c r="AE33" s="27">
        <v>-0.24199999999999999</v>
      </c>
      <c r="AF33" s="30">
        <v>1525.4509215574001</v>
      </c>
      <c r="AG33" s="27">
        <v>0.71</v>
      </c>
      <c r="AH33" s="25">
        <v>3.0890061600000001E-2</v>
      </c>
      <c r="AI33" s="25">
        <v>2.97295011E-2</v>
      </c>
      <c r="AJ33" s="25">
        <v>2.51690384E-2</v>
      </c>
      <c r="AK33" s="25">
        <v>7.5919492599999999E-2</v>
      </c>
      <c r="AL33" s="25">
        <v>7.4285980200000004E-2</v>
      </c>
      <c r="AM33" s="25">
        <v>6.2011125100000002E-2</v>
      </c>
      <c r="AN33" s="47">
        <v>0</v>
      </c>
      <c r="AO33" s="47">
        <v>0</v>
      </c>
      <c r="AP33" s="47">
        <v>0</v>
      </c>
      <c r="AQ33" s="47">
        <v>1.5566980674511599</v>
      </c>
      <c r="AR33" s="47">
        <v>1.4437134304172701</v>
      </c>
      <c r="AS33" s="47">
        <v>1.4651327293231799</v>
      </c>
      <c r="AT33" s="28">
        <v>1000</v>
      </c>
      <c r="AU33" s="28">
        <v>1200</v>
      </c>
      <c r="AV33" s="28">
        <v>0</v>
      </c>
    </row>
    <row r="34" spans="1:48" x14ac:dyDescent="0.25">
      <c r="A34" s="159">
        <v>31</v>
      </c>
      <c r="B34" s="3" t="s">
        <v>42</v>
      </c>
      <c r="C34" s="3" t="s">
        <v>1</v>
      </c>
      <c r="D34" s="28">
        <v>51600</v>
      </c>
      <c r="E34" s="25">
        <v>-2.6415090000000001</v>
      </c>
      <c r="F34" s="25">
        <v>8.289612</v>
      </c>
      <c r="G34" s="25">
        <v>-7.0270270000000004</v>
      </c>
      <c r="H34" s="28">
        <v>4224024400800</v>
      </c>
      <c r="I34" s="49">
        <v>81.860939999999999</v>
      </c>
      <c r="J34" s="49">
        <v>44.19567</v>
      </c>
      <c r="K34" s="28">
        <v>123905</v>
      </c>
      <c r="L34" s="28">
        <v>6563900000</v>
      </c>
      <c r="M34" s="49">
        <v>10.171057549563825</v>
      </c>
      <c r="N34" s="49">
        <v>1.6640208115280775</v>
      </c>
      <c r="O34" s="49">
        <v>0.85838919999999996</v>
      </c>
      <c r="P34" s="30">
        <v>4056.6075542389999</v>
      </c>
      <c r="Q34" s="27">
        <v>0.1028</v>
      </c>
      <c r="R34" s="30">
        <v>4129.9727343260001</v>
      </c>
      <c r="S34" s="27">
        <v>1.8100000000000002E-2</v>
      </c>
      <c r="T34" s="30">
        <v>4410.862710636</v>
      </c>
      <c r="U34" s="27">
        <v>9.0200000000000002E-2</v>
      </c>
      <c r="V34" s="30">
        <v>464.69498559499999</v>
      </c>
      <c r="W34" s="32">
        <v>-0.25929999999999997</v>
      </c>
      <c r="X34" s="30">
        <v>427.61018756200002</v>
      </c>
      <c r="Y34" s="32">
        <v>-7.9799999999999996E-2</v>
      </c>
      <c r="Z34" s="30">
        <v>411.13624711300002</v>
      </c>
      <c r="AA34" s="32">
        <v>-0.12239999999999999</v>
      </c>
      <c r="AB34" s="30">
        <v>5165.7414137496999</v>
      </c>
      <c r="AC34" s="27">
        <v>-0.58850000000000002</v>
      </c>
      <c r="AD34" s="30">
        <v>4802.3548247395001</v>
      </c>
      <c r="AE34" s="27">
        <v>-7.0000000000000007E-2</v>
      </c>
      <c r="AF34" s="30">
        <v>5022.3740059392003</v>
      </c>
      <c r="AG34" s="27">
        <v>0.88</v>
      </c>
      <c r="AH34" s="25">
        <v>0.16125938000000001</v>
      </c>
      <c r="AI34" s="25">
        <v>0.1504491835</v>
      </c>
      <c r="AJ34" s="25">
        <v>0.1473276704</v>
      </c>
      <c r="AK34" s="25">
        <v>0.19580724690000001</v>
      </c>
      <c r="AL34" s="25">
        <v>0.17443750180000001</v>
      </c>
      <c r="AM34" s="25">
        <v>0.16599563940000001</v>
      </c>
      <c r="AN34" s="47">
        <v>0.24126991859999999</v>
      </c>
      <c r="AO34" s="47">
        <v>0.2224814588</v>
      </c>
      <c r="AP34" s="47">
        <v>0.21779027640000001</v>
      </c>
      <c r="AQ34" s="47">
        <v>0.172786694455349</v>
      </c>
      <c r="AR34" s="47">
        <v>0.14612748315055399</v>
      </c>
      <c r="AS34" s="47">
        <v>0.12671054201477899</v>
      </c>
      <c r="AT34" s="28">
        <v>4000</v>
      </c>
      <c r="AU34" s="28">
        <v>4000</v>
      </c>
      <c r="AV34" s="28">
        <v>0</v>
      </c>
    </row>
    <row r="35" spans="1:48" x14ac:dyDescent="0.25">
      <c r="A35" s="159">
        <v>32</v>
      </c>
      <c r="B35" s="3" t="s">
        <v>43</v>
      </c>
      <c r="C35" s="3" t="s">
        <v>1</v>
      </c>
      <c r="D35" s="28">
        <v>9600</v>
      </c>
      <c r="E35" s="25">
        <v>-4</v>
      </c>
      <c r="F35" s="25">
        <v>-12.727270000000001</v>
      </c>
      <c r="G35" s="25">
        <v>-1.9407559999999999</v>
      </c>
      <c r="H35" s="28">
        <v>118799971200</v>
      </c>
      <c r="I35" s="49">
        <v>12.375</v>
      </c>
      <c r="J35" s="49">
        <v>12.379989999999999</v>
      </c>
      <c r="K35" s="28">
        <v>170.5</v>
      </c>
      <c r="L35" s="28">
        <v>1880425</v>
      </c>
      <c r="M35" s="49">
        <v>6.0703671304735103</v>
      </c>
      <c r="N35" s="49">
        <v>0.59484111812329976</v>
      </c>
      <c r="O35" s="49" t="s">
        <v>4501</v>
      </c>
      <c r="P35" s="30">
        <v>219.29184319000001</v>
      </c>
      <c r="Q35" s="27">
        <v>8.0399999999999999E-2</v>
      </c>
      <c r="R35" s="30">
        <v>232.98728753500001</v>
      </c>
      <c r="S35" s="27">
        <v>6.25E-2</v>
      </c>
      <c r="T35" s="30">
        <v>255.031262158</v>
      </c>
      <c r="U35" s="27">
        <v>0.21820000000000001</v>
      </c>
      <c r="V35" s="30">
        <v>15.355314812</v>
      </c>
      <c r="W35" s="32">
        <v>-0.29210000000000003</v>
      </c>
      <c r="X35" s="30">
        <v>16.980997288000001</v>
      </c>
      <c r="Y35" s="32">
        <v>0.10589999999999999</v>
      </c>
      <c r="Z35" s="30">
        <v>19.358391352000002</v>
      </c>
      <c r="AA35" s="32">
        <v>0.2545</v>
      </c>
      <c r="AB35" s="30">
        <v>1067.1170860082</v>
      </c>
      <c r="AC35" s="27">
        <v>-0.33960000000000001</v>
      </c>
      <c r="AD35" s="30">
        <v>1166.3718136658999</v>
      </c>
      <c r="AE35" s="27">
        <v>9.2999999999999999E-2</v>
      </c>
      <c r="AF35" s="30">
        <v>1564.3148319147001</v>
      </c>
      <c r="AG35" s="27">
        <v>1.25</v>
      </c>
      <c r="AH35" s="25">
        <v>5.8058851699999997E-2</v>
      </c>
      <c r="AI35" s="25">
        <v>6.4897783599999995E-2</v>
      </c>
      <c r="AJ35" s="25">
        <v>7.2182407200000007E-2</v>
      </c>
      <c r="AK35" s="25">
        <v>7.8760846100000004E-2</v>
      </c>
      <c r="AL35" s="25">
        <v>8.5924357899999998E-2</v>
      </c>
      <c r="AM35" s="25">
        <v>9.7607539300000004E-2</v>
      </c>
      <c r="AN35" s="47">
        <v>0.25323480030000001</v>
      </c>
      <c r="AO35" s="47">
        <v>0.26810975479999999</v>
      </c>
      <c r="AP35" s="47">
        <v>0.2678925076</v>
      </c>
      <c r="AQ35" s="47">
        <v>0.311232956050846</v>
      </c>
      <c r="AR35" s="47">
        <v>0.33653192464690002</v>
      </c>
      <c r="AS35" s="47">
        <v>0.35223447217097797</v>
      </c>
      <c r="AT35" s="28">
        <v>900</v>
      </c>
      <c r="AU35" s="28">
        <v>1000</v>
      </c>
      <c r="AV35" s="28">
        <v>0</v>
      </c>
    </row>
    <row r="36" spans="1:48" x14ac:dyDescent="0.25">
      <c r="A36" s="159">
        <v>33</v>
      </c>
      <c r="B36" s="3" t="s">
        <v>44</v>
      </c>
      <c r="C36" s="3" t="s">
        <v>1</v>
      </c>
      <c r="D36" s="28">
        <v>6980</v>
      </c>
      <c r="E36" s="25">
        <v>4.0238449999999997</v>
      </c>
      <c r="F36" s="25">
        <v>-1.6901409999999999</v>
      </c>
      <c r="G36" s="25">
        <v>-28.576750000000001</v>
      </c>
      <c r="H36" s="28">
        <v>852013204420.00012</v>
      </c>
      <c r="I36" s="49">
        <v>122.06489999999999</v>
      </c>
      <c r="J36" s="49">
        <v>99.949520000000007</v>
      </c>
      <c r="K36" s="28">
        <v>12307</v>
      </c>
      <c r="L36" s="28">
        <v>85400000</v>
      </c>
      <c r="M36" s="49">
        <v>8.004014287390774</v>
      </c>
      <c r="N36" s="49">
        <v>0.59091355642621413</v>
      </c>
      <c r="O36" s="49">
        <v>0.85333879999999995</v>
      </c>
      <c r="P36" s="30">
        <v>566.86975914899995</v>
      </c>
      <c r="Q36" s="27">
        <v>-0.1249</v>
      </c>
      <c r="R36" s="30">
        <v>911.959221308</v>
      </c>
      <c r="S36" s="27">
        <v>0.60880000000000001</v>
      </c>
      <c r="T36" s="30">
        <v>614.16644102400005</v>
      </c>
      <c r="U36" s="27">
        <v>-0.29249999999999998</v>
      </c>
      <c r="V36" s="30">
        <v>174.972605593</v>
      </c>
      <c r="W36" s="32">
        <v>0.52090000000000003</v>
      </c>
      <c r="X36" s="30">
        <v>193.51359265100001</v>
      </c>
      <c r="Y36" s="32">
        <v>0.106</v>
      </c>
      <c r="Z36" s="30">
        <v>68.123972820000006</v>
      </c>
      <c r="AA36" s="32">
        <v>-0.70989999999999998</v>
      </c>
      <c r="AB36" s="30">
        <v>1655.4627114795001</v>
      </c>
      <c r="AC36" s="27">
        <v>0.41049999999999998</v>
      </c>
      <c r="AD36" s="30">
        <v>1620.2098639835999</v>
      </c>
      <c r="AE36" s="27">
        <v>-2.1000000000000001E-2</v>
      </c>
      <c r="AF36" s="30">
        <v>558.09564964009996</v>
      </c>
      <c r="AG36" s="27">
        <v>0.25</v>
      </c>
      <c r="AH36" s="25">
        <v>9.2286854599999996E-2</v>
      </c>
      <c r="AI36" s="25">
        <v>9.4319015199999995E-2</v>
      </c>
      <c r="AJ36" s="25">
        <v>3.7787352199999999E-2</v>
      </c>
      <c r="AK36" s="25">
        <v>0.1595493617</v>
      </c>
      <c r="AL36" s="25">
        <v>0.1460610007</v>
      </c>
      <c r="AM36" s="25">
        <v>4.7145707500000002E-2</v>
      </c>
      <c r="AN36" s="47">
        <v>0.62780460240000002</v>
      </c>
      <c r="AO36" s="47">
        <v>0.40572307800000001</v>
      </c>
      <c r="AP36" s="47">
        <v>0.30257873429999999</v>
      </c>
      <c r="AQ36" s="47">
        <v>0.93978482179653899</v>
      </c>
      <c r="AR36" s="47">
        <v>0.22011433684434301</v>
      </c>
      <c r="AS36" s="47">
        <v>0.24765840324259</v>
      </c>
      <c r="AT36" s="28">
        <v>0</v>
      </c>
      <c r="AU36" s="28">
        <v>800</v>
      </c>
      <c r="AV36" s="28">
        <v>0</v>
      </c>
    </row>
    <row r="37" spans="1:48" x14ac:dyDescent="0.25">
      <c r="A37" s="159">
        <v>34</v>
      </c>
      <c r="B37" s="3" t="s">
        <v>45</v>
      </c>
      <c r="C37" s="3" t="s">
        <v>1</v>
      </c>
      <c r="D37" s="28">
        <v>12250</v>
      </c>
      <c r="E37" s="25">
        <v>0</v>
      </c>
      <c r="F37" s="25">
        <v>-0.40650409999999998</v>
      </c>
      <c r="G37" s="25">
        <v>8.4070800000000006</v>
      </c>
      <c r="H37" s="28">
        <v>740948600000</v>
      </c>
      <c r="I37" s="49">
        <v>60.485599999999998</v>
      </c>
      <c r="J37" s="49">
        <v>20.434709999999999</v>
      </c>
      <c r="K37" s="28">
        <v>2183.5</v>
      </c>
      <c r="L37" s="28">
        <v>26730980</v>
      </c>
      <c r="M37" s="49">
        <v>7.6953665050564108</v>
      </c>
      <c r="N37" s="49">
        <v>0.67326938231899691</v>
      </c>
      <c r="O37" s="49">
        <v>0.64665539999999999</v>
      </c>
      <c r="P37" s="30">
        <v>2443.914353308</v>
      </c>
      <c r="Q37" s="27">
        <v>0.46529999999999999</v>
      </c>
      <c r="R37" s="30">
        <v>1107.048137491</v>
      </c>
      <c r="S37" s="27">
        <v>-0.54700000000000004</v>
      </c>
      <c r="T37" s="30">
        <v>1048.9056357699999</v>
      </c>
      <c r="U37" s="27">
        <v>-0.50490000000000002</v>
      </c>
      <c r="V37" s="30">
        <v>92.149646406000002</v>
      </c>
      <c r="W37" s="32">
        <v>-0.2311</v>
      </c>
      <c r="X37" s="30">
        <v>137.30491721600001</v>
      </c>
      <c r="Y37" s="32">
        <v>0.49</v>
      </c>
      <c r="Z37" s="30">
        <v>74.506831448</v>
      </c>
      <c r="AA37" s="32">
        <v>-0.67500000000000004</v>
      </c>
      <c r="AB37" s="30">
        <v>1297.6422719788</v>
      </c>
      <c r="AC37" s="27">
        <v>-0.245</v>
      </c>
      <c r="AD37" s="30">
        <v>2065.3121439813999</v>
      </c>
      <c r="AE37" s="27">
        <v>0.59199999999999997</v>
      </c>
      <c r="AF37" s="30">
        <v>1231.8110665679001</v>
      </c>
      <c r="AG37" s="27">
        <v>0.32</v>
      </c>
      <c r="AH37" s="25">
        <v>3.8548219600000003E-2</v>
      </c>
      <c r="AI37" s="25">
        <v>5.6457673100000001E-2</v>
      </c>
      <c r="AJ37" s="25">
        <v>3.86752946E-2</v>
      </c>
      <c r="AK37" s="25">
        <v>8.2726206999999996E-2</v>
      </c>
      <c r="AL37" s="25">
        <v>0.12427761399999999</v>
      </c>
      <c r="AM37" s="25">
        <v>6.7462725799999998E-2</v>
      </c>
      <c r="AN37" s="47">
        <v>5.0620958000000001E-2</v>
      </c>
      <c r="AO37" s="47">
        <v>0.1100021793</v>
      </c>
      <c r="AP37" s="47">
        <v>7.6129525599999998E-2</v>
      </c>
      <c r="AQ37" s="47">
        <v>1.6521083697032299</v>
      </c>
      <c r="AR37" s="47">
        <v>0.73653216845840896</v>
      </c>
      <c r="AS37" s="47">
        <v>0.74433644126057696</v>
      </c>
      <c r="AT37" s="28">
        <v>2090</v>
      </c>
      <c r="AU37" s="28">
        <v>1000</v>
      </c>
      <c r="AV37" s="28">
        <v>0</v>
      </c>
    </row>
    <row r="38" spans="1:48" x14ac:dyDescent="0.25">
      <c r="A38" s="159">
        <v>35</v>
      </c>
      <c r="B38" s="3" t="s">
        <v>46</v>
      </c>
      <c r="C38" s="3" t="s">
        <v>1</v>
      </c>
      <c r="D38" s="28">
        <v>37100</v>
      </c>
      <c r="E38" s="25">
        <v>0.27027030000000002</v>
      </c>
      <c r="F38" s="25">
        <v>1.7832650000000001</v>
      </c>
      <c r="G38" s="25">
        <v>8.7976539999999996</v>
      </c>
      <c r="H38" s="28">
        <v>500850000000</v>
      </c>
      <c r="I38" s="49">
        <v>13.5</v>
      </c>
      <c r="J38" s="49">
        <v>45.460790000000003</v>
      </c>
      <c r="K38" s="28">
        <v>717</v>
      </c>
      <c r="L38" s="28">
        <v>28755200</v>
      </c>
      <c r="M38" s="49">
        <v>10.285555863598558</v>
      </c>
      <c r="N38" s="49">
        <v>1.3959202038720511</v>
      </c>
      <c r="O38" s="49">
        <v>0.36003639999999998</v>
      </c>
      <c r="P38" s="30">
        <v>357.38355659699999</v>
      </c>
      <c r="Q38" s="27">
        <v>-2.2800000000000001E-2</v>
      </c>
      <c r="R38" s="30">
        <v>353.86150509100003</v>
      </c>
      <c r="S38" s="27">
        <v>-9.9000000000000008E-3</v>
      </c>
      <c r="T38" s="30">
        <v>334.38156141399998</v>
      </c>
      <c r="U38" s="27">
        <v>-5.7299999999999997E-2</v>
      </c>
      <c r="V38" s="30">
        <v>38.523596943999998</v>
      </c>
      <c r="W38" s="32">
        <v>0.23719999999999999</v>
      </c>
      <c r="X38" s="30">
        <v>52.656263312</v>
      </c>
      <c r="Y38" s="32">
        <v>0.3669</v>
      </c>
      <c r="Z38" s="30">
        <v>57.321113330999999</v>
      </c>
      <c r="AA38" s="32">
        <v>0.22650000000000001</v>
      </c>
      <c r="AB38" s="30">
        <v>2569.5495186666999</v>
      </c>
      <c r="AC38" s="27">
        <v>-1.38E-2</v>
      </c>
      <c r="AD38" s="30">
        <v>3501.5578724443999</v>
      </c>
      <c r="AE38" s="27">
        <v>0.36299999999999999</v>
      </c>
      <c r="AF38" s="30">
        <v>4246.0083948888996</v>
      </c>
      <c r="AG38" s="27">
        <v>1.2</v>
      </c>
      <c r="AH38" s="25">
        <v>8.7855484900000003E-2</v>
      </c>
      <c r="AI38" s="25">
        <v>0.11094426540000001</v>
      </c>
      <c r="AJ38" s="25">
        <v>0.1156644369</v>
      </c>
      <c r="AK38" s="25">
        <v>0.1280321512</v>
      </c>
      <c r="AL38" s="25">
        <v>0.16331117170000001</v>
      </c>
      <c r="AM38" s="25">
        <v>0.16756934470000001</v>
      </c>
      <c r="AN38" s="47">
        <v>0.32737561710000002</v>
      </c>
      <c r="AO38" s="47">
        <v>0.36032463190000003</v>
      </c>
      <c r="AP38" s="47">
        <v>0.39560404859999998</v>
      </c>
      <c r="AQ38" s="47">
        <v>0.475357793217345</v>
      </c>
      <c r="AR38" s="47">
        <v>0.46889777620094603</v>
      </c>
      <c r="AS38" s="47">
        <v>0.44875425146123699</v>
      </c>
      <c r="AT38" s="28">
        <v>1500</v>
      </c>
      <c r="AU38" s="28">
        <v>1500</v>
      </c>
      <c r="AV38" s="28">
        <v>0</v>
      </c>
    </row>
    <row r="39" spans="1:48" x14ac:dyDescent="0.25">
      <c r="A39" s="159">
        <v>36</v>
      </c>
      <c r="B39" s="3" t="s">
        <v>47</v>
      </c>
      <c r="C39" s="3" t="s">
        <v>1</v>
      </c>
      <c r="D39" s="28">
        <v>70100</v>
      </c>
      <c r="E39" s="25">
        <v>-1.12835</v>
      </c>
      <c r="F39" s="25">
        <v>-7.7631579999999998</v>
      </c>
      <c r="G39" s="25">
        <v>-26.210529999999999</v>
      </c>
      <c r="H39" s="28">
        <v>49132139023400</v>
      </c>
      <c r="I39" s="49">
        <v>700.88639999999998</v>
      </c>
      <c r="J39" s="49">
        <v>27.893699999999999</v>
      </c>
      <c r="K39" s="28">
        <v>172779</v>
      </c>
      <c r="L39" s="28">
        <v>12649850000</v>
      </c>
      <c r="M39" s="49">
        <v>37.100696418019268</v>
      </c>
      <c r="N39" s="49">
        <v>3.1362856869647802</v>
      </c>
      <c r="O39" s="49">
        <v>1.1977549999999999</v>
      </c>
      <c r="P39" s="30">
        <v>0</v>
      </c>
      <c r="Q39" s="27" t="s">
        <v>1989</v>
      </c>
      <c r="R39" s="30">
        <v>0</v>
      </c>
      <c r="S39" s="27" t="s">
        <v>1989</v>
      </c>
      <c r="T39" s="30">
        <v>0</v>
      </c>
      <c r="U39" s="27" t="s">
        <v>1989</v>
      </c>
      <c r="V39" s="30">
        <v>1603.0960739740001</v>
      </c>
      <c r="W39" s="32">
        <v>0.37609999999999999</v>
      </c>
      <c r="X39" s="30">
        <v>1163.5370019520001</v>
      </c>
      <c r="Y39" s="32">
        <v>-0.2742</v>
      </c>
      <c r="Z39" s="30">
        <v>1012.431733095</v>
      </c>
      <c r="AA39" s="32">
        <v>-0.2142</v>
      </c>
      <c r="AB39" s="30">
        <v>2231.1936979459001</v>
      </c>
      <c r="AC39" s="27">
        <v>0.41599999999999998</v>
      </c>
      <c r="AD39" s="30">
        <v>1544.3096791398</v>
      </c>
      <c r="AE39" s="27">
        <v>-0.308</v>
      </c>
      <c r="AF39" s="30">
        <v>1382.4680015621</v>
      </c>
      <c r="AG39" s="27">
        <v>0.76</v>
      </c>
      <c r="AH39" s="25">
        <v>1.8924173700000001E-2</v>
      </c>
      <c r="AI39" s="25">
        <v>1.0897236899999999E-2</v>
      </c>
      <c r="AJ39" s="25">
        <v>8.5701249999999996E-3</v>
      </c>
      <c r="AK39" s="25">
        <v>0.1105221519</v>
      </c>
      <c r="AL39" s="25">
        <v>7.4483798099999998E-2</v>
      </c>
      <c r="AM39" s="25">
        <v>6.1814875399999997E-2</v>
      </c>
      <c r="AN39" s="47">
        <v>0</v>
      </c>
      <c r="AO39" s="47">
        <v>0</v>
      </c>
      <c r="AP39" s="47">
        <v>0</v>
      </c>
      <c r="AQ39" s="47">
        <v>5.3199394543448504</v>
      </c>
      <c r="AR39" s="47">
        <v>6.3168266293705004</v>
      </c>
      <c r="AS39" s="47">
        <v>6.2128324473940699</v>
      </c>
      <c r="AT39" s="28">
        <v>1000</v>
      </c>
      <c r="AU39" s="28">
        <v>0</v>
      </c>
      <c r="AV39" s="28">
        <v>0</v>
      </c>
    </row>
    <row r="40" spans="1:48" x14ac:dyDescent="0.25">
      <c r="A40" s="159">
        <v>37</v>
      </c>
      <c r="B40" s="3" t="s">
        <v>48</v>
      </c>
      <c r="C40" s="3" t="s">
        <v>1</v>
      </c>
      <c r="D40" s="28">
        <v>20500</v>
      </c>
      <c r="E40" s="25">
        <v>-5.9633029999999998</v>
      </c>
      <c r="F40" s="25">
        <v>-13.50211</v>
      </c>
      <c r="G40" s="25">
        <v>-22.93233</v>
      </c>
      <c r="H40" s="28">
        <v>308117972500</v>
      </c>
      <c r="I40" s="49">
        <v>15.030149999999999</v>
      </c>
      <c r="J40" s="49">
        <v>85.084599999999995</v>
      </c>
      <c r="K40" s="28">
        <v>17720.5</v>
      </c>
      <c r="L40" s="28">
        <v>372450000</v>
      </c>
      <c r="M40" s="49">
        <v>6.2437769493443831</v>
      </c>
      <c r="N40" s="49">
        <v>0.60841332083386601</v>
      </c>
      <c r="O40" s="49">
        <v>0.79930540000000005</v>
      </c>
      <c r="P40" s="30">
        <v>560.10364185200001</v>
      </c>
      <c r="Q40" s="27">
        <v>7.6600000000000001E-2</v>
      </c>
      <c r="R40" s="30">
        <v>722.33333759100003</v>
      </c>
      <c r="S40" s="27">
        <v>0.28960000000000002</v>
      </c>
      <c r="T40" s="30">
        <v>722.48417410599995</v>
      </c>
      <c r="U40" s="27">
        <v>0.12959999999999999</v>
      </c>
      <c r="V40" s="30">
        <v>91.653298035000006</v>
      </c>
      <c r="W40" s="32">
        <v>-1.7899999999999999E-2</v>
      </c>
      <c r="X40" s="30">
        <v>92.446286948999997</v>
      </c>
      <c r="Y40" s="32">
        <v>8.6999999999999994E-3</v>
      </c>
      <c r="Z40" s="30">
        <v>82.543860476999996</v>
      </c>
      <c r="AA40" s="32">
        <v>-0.23430000000000001</v>
      </c>
      <c r="AB40" s="30">
        <v>6372.2690362376998</v>
      </c>
      <c r="AC40" s="27">
        <v>-0.19500000000000001</v>
      </c>
      <c r="AD40" s="30">
        <v>5843.1886453524003</v>
      </c>
      <c r="AE40" s="27">
        <v>-8.3000000000000004E-2</v>
      </c>
      <c r="AF40" s="30">
        <v>5492.2646833414001</v>
      </c>
      <c r="AG40" s="27">
        <v>0.78</v>
      </c>
      <c r="AH40" s="25">
        <v>0.1409437435</v>
      </c>
      <c r="AI40" s="25">
        <v>0.1208179989</v>
      </c>
      <c r="AJ40" s="25">
        <v>0.102583991</v>
      </c>
      <c r="AK40" s="25">
        <v>0.22347200919999999</v>
      </c>
      <c r="AL40" s="25">
        <v>0.1984725185</v>
      </c>
      <c r="AM40" s="25">
        <v>0.16674144060000001</v>
      </c>
      <c r="AN40" s="47">
        <v>0.25191450710000002</v>
      </c>
      <c r="AO40" s="47">
        <v>0.2350848348</v>
      </c>
      <c r="AP40" s="47">
        <v>0.1975498406</v>
      </c>
      <c r="AQ40" s="47">
        <v>0.69926741155699401</v>
      </c>
      <c r="AR40" s="47">
        <v>0.59214512706717404</v>
      </c>
      <c r="AS40" s="47">
        <v>0.62541385844848496</v>
      </c>
      <c r="AT40" s="28">
        <v>2400</v>
      </c>
      <c r="AU40" s="28">
        <v>2400</v>
      </c>
      <c r="AV40" s="28">
        <v>0</v>
      </c>
    </row>
    <row r="41" spans="1:48" x14ac:dyDescent="0.25">
      <c r="A41" s="159">
        <v>38</v>
      </c>
      <c r="B41" s="3" t="s">
        <v>49</v>
      </c>
      <c r="C41" s="3" t="s">
        <v>1</v>
      </c>
      <c r="D41" s="28">
        <v>11000</v>
      </c>
      <c r="E41" s="25">
        <v>-8.3333329999999997</v>
      </c>
      <c r="F41" s="25">
        <v>-7.9497910000000003</v>
      </c>
      <c r="G41" s="25">
        <v>-46.341459999999998</v>
      </c>
      <c r="H41" s="28">
        <v>187221430000.00003</v>
      </c>
      <c r="I41" s="49">
        <v>17.020129999999998</v>
      </c>
      <c r="J41" s="49">
        <v>79.613119999999995</v>
      </c>
      <c r="K41" s="28">
        <v>10058</v>
      </c>
      <c r="L41" s="28">
        <v>113850000</v>
      </c>
      <c r="M41" s="49">
        <v>6.8291486266169255</v>
      </c>
      <c r="N41" s="49">
        <v>0.72487411695795556</v>
      </c>
      <c r="O41" s="49">
        <v>0.61535150000000005</v>
      </c>
      <c r="P41" s="30">
        <v>1057.568002532</v>
      </c>
      <c r="Q41" s="27">
        <v>-0.29049999999999998</v>
      </c>
      <c r="R41" s="30">
        <v>892.70438928999999</v>
      </c>
      <c r="S41" s="27">
        <v>-0.15590000000000001</v>
      </c>
      <c r="T41" s="30">
        <v>795.38849321500004</v>
      </c>
      <c r="U41" s="27">
        <v>-0.14729999999999999</v>
      </c>
      <c r="V41" s="30">
        <v>21.993682107000001</v>
      </c>
      <c r="W41" s="32">
        <v>6.0124000000000004</v>
      </c>
      <c r="X41" s="30">
        <v>43.168686882999999</v>
      </c>
      <c r="Y41" s="32">
        <v>0.96279999999999999</v>
      </c>
      <c r="Z41" s="30">
        <v>39.995282947</v>
      </c>
      <c r="AA41" s="32">
        <v>0.7984</v>
      </c>
      <c r="AB41" s="30">
        <v>1205.5892608928</v>
      </c>
      <c r="AC41" s="27">
        <v>1.5920000000000001</v>
      </c>
      <c r="AD41" s="30">
        <v>2492.2683201597001</v>
      </c>
      <c r="AE41" s="27">
        <v>1.0669999999999999</v>
      </c>
      <c r="AF41" s="30">
        <v>2493.1980601206001</v>
      </c>
      <c r="AG41" s="27">
        <v>2</v>
      </c>
      <c r="AH41" s="25">
        <v>9.6573955000000006E-3</v>
      </c>
      <c r="AI41" s="25">
        <v>2.03835409E-2</v>
      </c>
      <c r="AJ41" s="25">
        <v>1.98669876E-2</v>
      </c>
      <c r="AK41" s="25">
        <v>7.2854689299999997E-2</v>
      </c>
      <c r="AL41" s="25">
        <v>0.14339006539999999</v>
      </c>
      <c r="AM41" s="25">
        <v>0.1353587849</v>
      </c>
      <c r="AN41" s="47">
        <v>0.1402319098</v>
      </c>
      <c r="AO41" s="47">
        <v>0.16714133840000001</v>
      </c>
      <c r="AP41" s="47">
        <v>0.1930464013</v>
      </c>
      <c r="AQ41" s="47">
        <v>6.3980384282387801</v>
      </c>
      <c r="AR41" s="47">
        <v>5.6981460268581099</v>
      </c>
      <c r="AS41" s="47">
        <v>5.8132516083712904</v>
      </c>
      <c r="AT41" s="28">
        <v>1000</v>
      </c>
      <c r="AU41" s="28">
        <v>2000</v>
      </c>
      <c r="AV41" s="28">
        <v>0</v>
      </c>
    </row>
    <row r="42" spans="1:48" x14ac:dyDescent="0.25">
      <c r="A42" s="159">
        <v>39</v>
      </c>
      <c r="B42" s="3" t="s">
        <v>50</v>
      </c>
      <c r="C42" s="3" t="s">
        <v>1</v>
      </c>
      <c r="D42" s="28">
        <v>56000</v>
      </c>
      <c r="E42" s="25">
        <v>5.0656660000000002</v>
      </c>
      <c r="F42" s="25">
        <v>3.3210329999999999</v>
      </c>
      <c r="G42" s="25">
        <v>-3.4482759999999999</v>
      </c>
      <c r="H42" s="28">
        <v>3225600000000</v>
      </c>
      <c r="I42" s="49">
        <v>57.599999999999994</v>
      </c>
      <c r="J42" s="49">
        <v>5.9688290000000004</v>
      </c>
      <c r="K42" s="28">
        <v>4819</v>
      </c>
      <c r="L42" s="28">
        <v>264850000</v>
      </c>
      <c r="M42" s="49">
        <v>6.4135006262491894</v>
      </c>
      <c r="N42" s="49">
        <v>2.1444473656507803</v>
      </c>
      <c r="O42" s="49">
        <v>0.54734479999999996</v>
      </c>
      <c r="P42" s="30">
        <v>6934.2660460979996</v>
      </c>
      <c r="Q42" s="27">
        <v>0.20910000000000001</v>
      </c>
      <c r="R42" s="30">
        <v>8671.3734122639999</v>
      </c>
      <c r="S42" s="27">
        <v>0.2505</v>
      </c>
      <c r="T42" s="30">
        <v>9201.4488491299999</v>
      </c>
      <c r="U42" s="27">
        <v>0.23899999999999999</v>
      </c>
      <c r="V42" s="30">
        <v>326.05924388</v>
      </c>
      <c r="W42" s="32">
        <v>0.36209999999999998</v>
      </c>
      <c r="X42" s="30">
        <v>415.14505001800001</v>
      </c>
      <c r="Y42" s="32">
        <v>0.2732</v>
      </c>
      <c r="Z42" s="30">
        <v>492.64677382500003</v>
      </c>
      <c r="AA42" s="32">
        <v>0.4859</v>
      </c>
      <c r="AB42" s="30">
        <v>5314.7572828472003</v>
      </c>
      <c r="AC42" s="27">
        <v>-0.29459999999999997</v>
      </c>
      <c r="AD42" s="30">
        <v>6898.9477321181002</v>
      </c>
      <c r="AE42" s="27">
        <v>0.29799999999999999</v>
      </c>
      <c r="AF42" s="30">
        <v>8336.3967529167003</v>
      </c>
      <c r="AG42" s="27">
        <v>1.45</v>
      </c>
      <c r="AH42" s="25">
        <v>0.12660503779999999</v>
      </c>
      <c r="AI42" s="25">
        <v>0.12450359229999999</v>
      </c>
      <c r="AJ42" s="25">
        <v>0.13021667849999999</v>
      </c>
      <c r="AK42" s="25">
        <v>0.32140688499999998</v>
      </c>
      <c r="AL42" s="25">
        <v>0.29176480700000001</v>
      </c>
      <c r="AM42" s="25">
        <v>0.31252887460000001</v>
      </c>
      <c r="AN42" s="47">
        <v>0.1005872268</v>
      </c>
      <c r="AO42" s="47">
        <v>0.10366708450000001</v>
      </c>
      <c r="AP42" s="47">
        <v>0.1161500042</v>
      </c>
      <c r="AQ42" s="47">
        <v>1.3135765465020599</v>
      </c>
      <c r="AR42" s="47">
        <v>1.36941671070209</v>
      </c>
      <c r="AS42" s="47">
        <v>1.4000679354846901</v>
      </c>
      <c r="AT42" s="28">
        <v>3500</v>
      </c>
      <c r="AU42" s="28">
        <v>5000</v>
      </c>
      <c r="AV42" s="28">
        <v>2500</v>
      </c>
    </row>
    <row r="43" spans="1:48" x14ac:dyDescent="0.25">
      <c r="A43" s="159">
        <v>40</v>
      </c>
      <c r="B43" s="3" t="s">
        <v>51</v>
      </c>
      <c r="C43" s="3" t="s">
        <v>1</v>
      </c>
      <c r="D43" s="28">
        <v>13500</v>
      </c>
      <c r="E43" s="25">
        <v>-6.8965519999999998</v>
      </c>
      <c r="F43" s="25">
        <v>-3.225806</v>
      </c>
      <c r="G43" s="25">
        <v>15.38462</v>
      </c>
      <c r="H43" s="28">
        <v>236804917500</v>
      </c>
      <c r="I43" s="49">
        <v>17.54111</v>
      </c>
      <c r="J43" s="49">
        <v>68.510570000000001</v>
      </c>
      <c r="K43" s="28">
        <v>155</v>
      </c>
      <c r="L43" s="28">
        <v>2200525</v>
      </c>
      <c r="M43" s="49">
        <v>7.9094452881918436</v>
      </c>
      <c r="N43" s="49">
        <v>0.89356998118494102</v>
      </c>
      <c r="O43" s="49">
        <v>0.37203560000000002</v>
      </c>
      <c r="P43" s="30">
        <v>335.01560185199997</v>
      </c>
      <c r="Q43" s="27">
        <v>0.13969999999999999</v>
      </c>
      <c r="R43" s="30">
        <v>398.487536955</v>
      </c>
      <c r="S43" s="27">
        <v>0.1895</v>
      </c>
      <c r="T43" s="30">
        <v>390.61366058200002</v>
      </c>
      <c r="U43" s="27">
        <v>7.4399999999999994E-2</v>
      </c>
      <c r="V43" s="30">
        <v>28.728774624</v>
      </c>
      <c r="W43" s="32">
        <v>8.3900000000000002E-2</v>
      </c>
      <c r="X43" s="30">
        <v>29.252584938999998</v>
      </c>
      <c r="Y43" s="32">
        <v>1.8200000000000001E-2</v>
      </c>
      <c r="Z43" s="30">
        <v>30.357381802999999</v>
      </c>
      <c r="AA43" s="32">
        <v>0.12970000000000001</v>
      </c>
      <c r="AB43" s="30">
        <v>1619.0821235395999</v>
      </c>
      <c r="AC43" s="27">
        <v>0.27189999999999998</v>
      </c>
      <c r="AD43" s="30">
        <v>1403.7852562562</v>
      </c>
      <c r="AE43" s="27">
        <v>-0.13300000000000001</v>
      </c>
      <c r="AF43" s="30">
        <v>1730.6424996031001</v>
      </c>
      <c r="AG43" s="27">
        <v>1.1299999999999999</v>
      </c>
      <c r="AH43" s="25">
        <v>4.2617042199999997E-2</v>
      </c>
      <c r="AI43" s="25">
        <v>4.2601967099999999E-2</v>
      </c>
      <c r="AJ43" s="25">
        <v>4.4839342099999999E-2</v>
      </c>
      <c r="AK43" s="25">
        <v>0.10789981999999999</v>
      </c>
      <c r="AL43" s="25">
        <v>0.1084739</v>
      </c>
      <c r="AM43" s="25">
        <v>0.11759186639999999</v>
      </c>
      <c r="AN43" s="47">
        <v>0.1233037863</v>
      </c>
      <c r="AO43" s="47">
        <v>0.11152903190000001</v>
      </c>
      <c r="AP43" s="47">
        <v>0.1095470023</v>
      </c>
      <c r="AQ43" s="47">
        <v>1.54893281065113</v>
      </c>
      <c r="AR43" s="47">
        <v>1.54352179837223</v>
      </c>
      <c r="AS43" s="47">
        <v>1.6225154277503</v>
      </c>
      <c r="AT43" s="28">
        <v>1300</v>
      </c>
      <c r="AU43" s="28">
        <v>1300</v>
      </c>
      <c r="AV43" s="28">
        <v>600</v>
      </c>
    </row>
    <row r="44" spans="1:48" x14ac:dyDescent="0.25">
      <c r="A44" s="159">
        <v>41</v>
      </c>
      <c r="B44" s="3" t="s">
        <v>52</v>
      </c>
      <c r="C44" s="3" t="s">
        <v>1</v>
      </c>
      <c r="D44" s="28">
        <v>7890</v>
      </c>
      <c r="E44" s="25">
        <v>10.34965</v>
      </c>
      <c r="F44" s="25">
        <v>-12.52772</v>
      </c>
      <c r="G44" s="25">
        <v>148.89590000000001</v>
      </c>
      <c r="H44" s="28">
        <v>374774092650</v>
      </c>
      <c r="I44" s="49">
        <v>47.499890000000001</v>
      </c>
      <c r="J44" s="49">
        <v>71.198970000000003</v>
      </c>
      <c r="K44" s="28">
        <v>134452</v>
      </c>
      <c r="L44" s="28">
        <v>909950000</v>
      </c>
      <c r="M44" s="49">
        <v>9.8847654341404017</v>
      </c>
      <c r="N44" s="49">
        <v>0.67982336109544417</v>
      </c>
      <c r="O44" s="49">
        <v>0.63373480000000004</v>
      </c>
      <c r="P44" s="30">
        <v>100.10695009</v>
      </c>
      <c r="Q44" s="27">
        <v>0.32790000000000002</v>
      </c>
      <c r="R44" s="30">
        <v>334.57331825099999</v>
      </c>
      <c r="S44" s="27">
        <v>2.3422000000000001</v>
      </c>
      <c r="T44" s="30">
        <v>378.23093988400001</v>
      </c>
      <c r="U44" s="27">
        <v>0.8478</v>
      </c>
      <c r="V44" s="30">
        <v>10.454763776</v>
      </c>
      <c r="W44" s="32">
        <v>1.2909999999999999</v>
      </c>
      <c r="X44" s="30">
        <v>32.225527274999997</v>
      </c>
      <c r="Y44" s="32">
        <v>2.0823999999999998</v>
      </c>
      <c r="Z44" s="30">
        <v>36.488727359999999</v>
      </c>
      <c r="AA44" s="32">
        <v>0.67889999999999995</v>
      </c>
      <c r="AB44" s="30">
        <v>265.05120785600002</v>
      </c>
      <c r="AC44" s="27">
        <v>1.365</v>
      </c>
      <c r="AD44" s="30">
        <v>610.59041612420003</v>
      </c>
      <c r="AE44" s="27">
        <v>1.304</v>
      </c>
      <c r="AF44" s="30">
        <v>761.73637371960001</v>
      </c>
      <c r="AG44" s="27">
        <v>1.39</v>
      </c>
      <c r="AH44" s="25">
        <v>1.87402383E-2</v>
      </c>
      <c r="AI44" s="25">
        <v>4.6895262100000001E-2</v>
      </c>
      <c r="AJ44" s="25">
        <v>4.5582091700000001E-2</v>
      </c>
      <c r="AK44" s="25">
        <v>2.7474589099999999E-2</v>
      </c>
      <c r="AL44" s="25">
        <v>6.9764408400000005E-2</v>
      </c>
      <c r="AM44" s="25">
        <v>6.70429206E-2</v>
      </c>
      <c r="AN44" s="47">
        <v>0.1815173648</v>
      </c>
      <c r="AO44" s="47">
        <v>0.16849369089999999</v>
      </c>
      <c r="AP44" s="47">
        <v>0.17761795960000001</v>
      </c>
      <c r="AQ44" s="47">
        <v>0.47702150158380702</v>
      </c>
      <c r="AR44" s="47">
        <v>0.49530898946114399</v>
      </c>
      <c r="AS44" s="47">
        <v>0.47081711387951197</v>
      </c>
      <c r="AT44" s="28">
        <v>200</v>
      </c>
      <c r="AU44" s="28">
        <v>0</v>
      </c>
      <c r="AV44" s="28">
        <v>0</v>
      </c>
    </row>
    <row r="45" spans="1:48" x14ac:dyDescent="0.25">
      <c r="A45" s="159">
        <v>42</v>
      </c>
      <c r="B45" s="3" t="s">
        <v>53</v>
      </c>
      <c r="C45" s="3" t="s">
        <v>1</v>
      </c>
      <c r="D45" s="28">
        <v>16000</v>
      </c>
      <c r="E45" s="25">
        <v>25.490200000000002</v>
      </c>
      <c r="F45" s="25">
        <v>0</v>
      </c>
      <c r="G45" s="25">
        <v>15.10791</v>
      </c>
      <c r="H45" s="28">
        <v>251302496000</v>
      </c>
      <c r="I45" s="49">
        <v>15.70641</v>
      </c>
      <c r="J45" s="49">
        <v>56.088880000000003</v>
      </c>
      <c r="K45" s="28">
        <v>1132.5</v>
      </c>
      <c r="L45" s="28">
        <v>17833800</v>
      </c>
      <c r="M45" s="49">
        <v>8.609044461412811</v>
      </c>
      <c r="N45" s="49">
        <v>0.90267303639256746</v>
      </c>
      <c r="O45" s="49">
        <v>0.43525390000000003</v>
      </c>
      <c r="P45" s="30">
        <v>228.80255867400001</v>
      </c>
      <c r="Q45" s="27">
        <v>-0.19550000000000001</v>
      </c>
      <c r="R45" s="30">
        <v>436.67912689899998</v>
      </c>
      <c r="S45" s="27">
        <v>0.90849999999999997</v>
      </c>
      <c r="T45" s="30">
        <v>444.82202313699997</v>
      </c>
      <c r="U45" s="27">
        <v>0.4158</v>
      </c>
      <c r="V45" s="30">
        <v>28.971746747000001</v>
      </c>
      <c r="W45" s="32">
        <v>0.7913</v>
      </c>
      <c r="X45" s="30">
        <v>33.834869118</v>
      </c>
      <c r="Y45" s="32">
        <v>0.16789999999999999</v>
      </c>
      <c r="Z45" s="30">
        <v>31.725420946</v>
      </c>
      <c r="AA45" s="32">
        <v>3.6200000000000003E-2</v>
      </c>
      <c r="AB45" s="30">
        <v>1759.0884616761</v>
      </c>
      <c r="AC45" s="27">
        <v>0.79859999999999998</v>
      </c>
      <c r="AD45" s="30">
        <v>2052.6746335221001</v>
      </c>
      <c r="AE45" s="27">
        <v>0.16700000000000001</v>
      </c>
      <c r="AF45" s="30">
        <v>2028.5379750784</v>
      </c>
      <c r="AG45" s="27">
        <v>1.03</v>
      </c>
      <c r="AH45" s="25">
        <v>3.4685427499999998E-2</v>
      </c>
      <c r="AI45" s="25">
        <v>3.4497152500000003E-2</v>
      </c>
      <c r="AJ45" s="25">
        <v>3.2840807600000001E-2</v>
      </c>
      <c r="AK45" s="25">
        <v>0.1041233672</v>
      </c>
      <c r="AL45" s="25">
        <v>0.1227607985</v>
      </c>
      <c r="AM45" s="25">
        <v>0.11270582010000001</v>
      </c>
      <c r="AN45" s="47">
        <v>0.12370902490000001</v>
      </c>
      <c r="AO45" s="47">
        <v>0.1001021854</v>
      </c>
      <c r="AP45" s="47">
        <v>0.10118270059999999</v>
      </c>
      <c r="AQ45" s="47">
        <v>2.4382560558989201</v>
      </c>
      <c r="AR45" s="47">
        <v>2.6768192742825301</v>
      </c>
      <c r="AS45" s="47">
        <v>2.4318833261208201</v>
      </c>
      <c r="AT45" s="28">
        <v>1200</v>
      </c>
      <c r="AU45" s="28">
        <v>2000</v>
      </c>
      <c r="AV45" s="28">
        <v>0</v>
      </c>
    </row>
    <row r="46" spans="1:48" x14ac:dyDescent="0.25">
      <c r="A46" s="159">
        <v>43</v>
      </c>
      <c r="B46" s="3" t="s">
        <v>2009</v>
      </c>
      <c r="C46" s="3" t="s">
        <v>1</v>
      </c>
      <c r="D46" s="28">
        <v>14300</v>
      </c>
      <c r="E46" s="25">
        <v>-3.7037040000000001</v>
      </c>
      <c r="F46" s="25">
        <v>-9.7791800000000002</v>
      </c>
      <c r="G46" s="25">
        <v>-10.90343</v>
      </c>
      <c r="H46" s="28">
        <v>564850000000</v>
      </c>
      <c r="I46" s="49">
        <v>39.5</v>
      </c>
      <c r="J46" s="49">
        <v>32.592779999999998</v>
      </c>
      <c r="K46" s="28">
        <v>6978</v>
      </c>
      <c r="L46" s="28">
        <v>103607500</v>
      </c>
      <c r="M46" s="49">
        <v>148.95833333333334</v>
      </c>
      <c r="N46" s="49">
        <v>1.2021513895390645</v>
      </c>
      <c r="O46" s="49">
        <v>0.2977766</v>
      </c>
      <c r="P46" s="30">
        <v>830.40183521699998</v>
      </c>
      <c r="Q46" s="27">
        <v>2.7000000000000001E-3</v>
      </c>
      <c r="R46" s="30">
        <v>1183.7848474299999</v>
      </c>
      <c r="S46" s="27">
        <v>0.42559999999999998</v>
      </c>
      <c r="T46" s="30">
        <v>1002.664421651</v>
      </c>
      <c r="U46" s="27">
        <v>5.8799999999999998E-2</v>
      </c>
      <c r="V46" s="30">
        <v>90.292522332999994</v>
      </c>
      <c r="W46" s="32">
        <v>0.64510000000000001</v>
      </c>
      <c r="X46" s="30">
        <v>4.1848232019999996</v>
      </c>
      <c r="Y46" s="32">
        <v>-0.95369999999999999</v>
      </c>
      <c r="Z46" s="30">
        <v>-23.408212873</v>
      </c>
      <c r="AA46" s="32">
        <v>-1.8536999999999999</v>
      </c>
      <c r="AB46" s="30">
        <v>2109.9228831566002</v>
      </c>
      <c r="AC46" s="27">
        <v>0.59530000000000005</v>
      </c>
      <c r="AD46" s="30">
        <v>94.414711734899996</v>
      </c>
      <c r="AE46" s="27">
        <v>-0.95499999999999996</v>
      </c>
      <c r="AF46" s="30">
        <v>-593.07120825319998</v>
      </c>
      <c r="AG46" s="27">
        <v>-0.89</v>
      </c>
      <c r="AH46" s="25">
        <v>5.5097357399999998E-2</v>
      </c>
      <c r="AI46" s="25">
        <v>1.9960536E-3</v>
      </c>
      <c r="AJ46" s="25">
        <v>-1.05184526E-2</v>
      </c>
      <c r="AK46" s="25">
        <v>0.18504417070000001</v>
      </c>
      <c r="AL46" s="25">
        <v>8.5027694000000004E-3</v>
      </c>
      <c r="AM46" s="25">
        <v>-5.0095254200000001E-2</v>
      </c>
      <c r="AN46" s="47">
        <v>0.19676309619999999</v>
      </c>
      <c r="AO46" s="47">
        <v>8.0861144699999998E-2</v>
      </c>
      <c r="AP46" s="47">
        <v>6.4199096400000003E-2</v>
      </c>
      <c r="AQ46" s="47">
        <v>2.8626488411837898</v>
      </c>
      <c r="AR46" s="47">
        <v>3.69124231682384</v>
      </c>
      <c r="AS46" s="47">
        <v>3.7626068238071699</v>
      </c>
      <c r="AT46" s="28">
        <v>0</v>
      </c>
      <c r="AU46" s="28">
        <v>0</v>
      </c>
      <c r="AV46" s="28">
        <v>0</v>
      </c>
    </row>
    <row r="47" spans="1:48" x14ac:dyDescent="0.25">
      <c r="A47" s="159">
        <v>44</v>
      </c>
      <c r="B47" s="3" t="s">
        <v>4502</v>
      </c>
      <c r="C47" s="3" t="s">
        <v>1</v>
      </c>
      <c r="D47" s="28">
        <v>24000</v>
      </c>
      <c r="E47" s="25">
        <v>-2.8340079999999999</v>
      </c>
      <c r="F47" s="25">
        <v>-4.9504950000000001</v>
      </c>
      <c r="G47" s="25">
        <v>-10.28037</v>
      </c>
      <c r="H47" s="28">
        <v>1919997408000</v>
      </c>
      <c r="I47" s="49">
        <v>79.999889999999994</v>
      </c>
      <c r="J47" s="49">
        <v>95.507289999999998</v>
      </c>
      <c r="K47" s="28">
        <v>202615.5</v>
      </c>
      <c r="L47" s="28">
        <v>4955450000</v>
      </c>
      <c r="M47" s="49">
        <v>6.4161473040485228</v>
      </c>
      <c r="N47" s="49">
        <v>1.309801458196876</v>
      </c>
      <c r="O47" s="49" t="s">
        <v>4501</v>
      </c>
      <c r="P47" s="30">
        <v>1115.4606412390001</v>
      </c>
      <c r="Q47" s="27">
        <v>0.84350000000000003</v>
      </c>
      <c r="R47" s="30">
        <v>1687.183565455</v>
      </c>
      <c r="S47" s="27">
        <v>0.51249999999999996</v>
      </c>
      <c r="T47" s="30">
        <v>2139.954156758</v>
      </c>
      <c r="U47" s="27">
        <v>0.56310000000000004</v>
      </c>
      <c r="V47" s="30">
        <v>253.26138523</v>
      </c>
      <c r="W47" s="32">
        <v>0.86970000000000003</v>
      </c>
      <c r="X47" s="30">
        <v>320.03926805600003</v>
      </c>
      <c r="Y47" s="32">
        <v>0.26369999999999999</v>
      </c>
      <c r="Z47" s="30">
        <v>366.68735526799998</v>
      </c>
      <c r="AA47" s="32">
        <v>1.32E-2</v>
      </c>
      <c r="AB47" s="30">
        <v>9847.9638870800009</v>
      </c>
      <c r="AC47" s="27">
        <v>-5.4899999999999997E-2</v>
      </c>
      <c r="AD47" s="30">
        <v>5985.7878287200001</v>
      </c>
      <c r="AE47" s="27">
        <v>-0.39200000000000002</v>
      </c>
      <c r="AF47" s="30">
        <v>4545.1832507198997</v>
      </c>
      <c r="AG47" s="27" t="s">
        <v>1989</v>
      </c>
      <c r="AH47" s="25">
        <v>0.24873529599999999</v>
      </c>
      <c r="AI47" s="25">
        <v>0.18643055519999999</v>
      </c>
      <c r="AJ47" s="25">
        <v>0.1527883156</v>
      </c>
      <c r="AK47" s="25">
        <v>0.53598461100000006</v>
      </c>
      <c r="AL47" s="25">
        <v>0.30499503379999998</v>
      </c>
      <c r="AM47" s="25">
        <v>0.23691508050000001</v>
      </c>
      <c r="AN47" s="47">
        <v>0.39877278199999999</v>
      </c>
      <c r="AO47" s="47">
        <v>0.32931492340000001</v>
      </c>
      <c r="AP47" s="47">
        <v>0.30642009399999998</v>
      </c>
      <c r="AQ47" s="47">
        <v>0.82279996918326104</v>
      </c>
      <c r="AR47" s="47">
        <v>0.56341737432268402</v>
      </c>
      <c r="AS47" s="47">
        <v>0.55060993787036505</v>
      </c>
      <c r="AT47" s="28">
        <v>0</v>
      </c>
      <c r="AU47" s="28">
        <v>0</v>
      </c>
      <c r="AV47" s="28">
        <v>0</v>
      </c>
    </row>
    <row r="48" spans="1:48" x14ac:dyDescent="0.25">
      <c r="A48" s="159">
        <v>45</v>
      </c>
      <c r="B48" s="3" t="s">
        <v>251</v>
      </c>
      <c r="C48" s="3" t="s">
        <v>1</v>
      </c>
      <c r="D48" s="28">
        <v>18300</v>
      </c>
      <c r="E48" s="25">
        <v>-3.6842109999999999</v>
      </c>
      <c r="F48" s="25">
        <v>-15.27778</v>
      </c>
      <c r="G48" s="25">
        <v>8.9477349999999998</v>
      </c>
      <c r="H48" s="28">
        <v>1294303075200</v>
      </c>
      <c r="I48" s="49">
        <v>70.726939999999999</v>
      </c>
      <c r="J48" s="49">
        <v>63.398760000000003</v>
      </c>
      <c r="K48" s="28">
        <v>17731</v>
      </c>
      <c r="L48" s="28">
        <v>327550000</v>
      </c>
      <c r="M48" s="49">
        <v>6.0315271597794462</v>
      </c>
      <c r="N48" s="49">
        <v>1.2567828345379788</v>
      </c>
      <c r="O48" s="49">
        <v>0.47003010000000001</v>
      </c>
      <c r="P48" s="30">
        <v>2008.6042071310001</v>
      </c>
      <c r="Q48" s="27">
        <v>0.45610000000000001</v>
      </c>
      <c r="R48" s="30">
        <v>2408.3192312229999</v>
      </c>
      <c r="S48" s="27">
        <v>0.19900000000000001</v>
      </c>
      <c r="T48" s="30">
        <v>2316.148293014</v>
      </c>
      <c r="U48" s="27">
        <v>1.3899999999999999E-2</v>
      </c>
      <c r="V48" s="30">
        <v>99.615432847999998</v>
      </c>
      <c r="W48" s="32">
        <v>2.4832000000000001</v>
      </c>
      <c r="X48" s="30">
        <v>178.35223026899999</v>
      </c>
      <c r="Y48" s="32">
        <v>0.79039999999999999</v>
      </c>
      <c r="Z48" s="30">
        <v>204.61820299199999</v>
      </c>
      <c r="AA48" s="32">
        <v>0.53600000000000003</v>
      </c>
      <c r="AB48" s="30">
        <v>1661.9801889953001</v>
      </c>
      <c r="AC48" s="27">
        <v>2.11</v>
      </c>
      <c r="AD48" s="30">
        <v>2975.6219984758</v>
      </c>
      <c r="AE48" s="27">
        <v>0.79</v>
      </c>
      <c r="AF48" s="30">
        <v>3110.5709766387999</v>
      </c>
      <c r="AG48" s="27">
        <v>1.4</v>
      </c>
      <c r="AH48" s="25">
        <v>4.9769199200000003E-2</v>
      </c>
      <c r="AI48" s="25">
        <v>8.70440346E-2</v>
      </c>
      <c r="AJ48" s="25">
        <v>9.3393230899999999E-2</v>
      </c>
      <c r="AK48" s="25">
        <v>0.13518546179999999</v>
      </c>
      <c r="AL48" s="25">
        <v>0.21135486910000001</v>
      </c>
      <c r="AM48" s="25">
        <v>0.2205466831</v>
      </c>
      <c r="AN48" s="47">
        <v>0.10887361180000001</v>
      </c>
      <c r="AO48" s="47">
        <v>0.1390993901</v>
      </c>
      <c r="AP48" s="47">
        <v>0.15166919549999999</v>
      </c>
      <c r="AQ48" s="47">
        <v>1.5409878152062</v>
      </c>
      <c r="AR48" s="47">
        <v>1.3314750276171701</v>
      </c>
      <c r="AS48" s="47">
        <v>1.3614846704994701</v>
      </c>
      <c r="AT48" s="28">
        <v>800</v>
      </c>
      <c r="AU48" s="28">
        <v>1500</v>
      </c>
      <c r="AV48" s="28">
        <v>0</v>
      </c>
    </row>
    <row r="49" spans="1:48" x14ac:dyDescent="0.25">
      <c r="A49" s="159">
        <v>46</v>
      </c>
      <c r="B49" s="3" t="s">
        <v>349</v>
      </c>
      <c r="C49" s="3" t="s">
        <v>1</v>
      </c>
      <c r="D49" s="28">
        <v>20200</v>
      </c>
      <c r="E49" s="25">
        <v>1</v>
      </c>
      <c r="F49" s="25">
        <v>-1.4634149999999999</v>
      </c>
      <c r="G49" s="25">
        <v>-9.6196870000000008</v>
      </c>
      <c r="H49" s="28">
        <v>2799689801000</v>
      </c>
      <c r="I49" s="49">
        <v>138.5985</v>
      </c>
      <c r="J49" s="49">
        <v>30.620280000000001</v>
      </c>
      <c r="K49" s="28">
        <v>7085.5</v>
      </c>
      <c r="L49" s="28">
        <v>142960000</v>
      </c>
      <c r="M49" s="49">
        <v>14.798534798534799</v>
      </c>
      <c r="N49" s="49">
        <v>1.7527364492697475</v>
      </c>
      <c r="O49" s="49">
        <v>0.34337489999999998</v>
      </c>
      <c r="P49" s="30">
        <v>860.53394934100004</v>
      </c>
      <c r="Q49" s="27">
        <v>0.32450000000000001</v>
      </c>
      <c r="R49" s="30">
        <v>470.01841694799998</v>
      </c>
      <c r="S49" s="27">
        <v>-0.45379999999999998</v>
      </c>
      <c r="T49" s="30">
        <v>584.06622732999995</v>
      </c>
      <c r="U49" s="27">
        <v>-3.2899999999999999E-2</v>
      </c>
      <c r="V49" s="30">
        <v>410.33408247</v>
      </c>
      <c r="W49" s="32">
        <v>0.59179999999999999</v>
      </c>
      <c r="X49" s="30">
        <v>95.892316467000001</v>
      </c>
      <c r="Y49" s="32">
        <v>-0.76629999999999998</v>
      </c>
      <c r="Z49" s="30">
        <v>172.24536682199999</v>
      </c>
      <c r="AA49" s="32">
        <v>-0.1116</v>
      </c>
      <c r="AB49" s="30">
        <v>3256.6323409779002</v>
      </c>
      <c r="AC49" s="27">
        <v>0.66679999999999995</v>
      </c>
      <c r="AD49" s="30">
        <v>657.27765710029996</v>
      </c>
      <c r="AE49" s="27">
        <v>-0.79800000000000004</v>
      </c>
      <c r="AF49" s="30">
        <v>1242.7649693768001</v>
      </c>
      <c r="AG49" s="27">
        <v>0.89</v>
      </c>
      <c r="AH49" s="25">
        <v>0.13259479399999999</v>
      </c>
      <c r="AI49" s="25">
        <v>3.2208363300000001E-2</v>
      </c>
      <c r="AJ49" s="25">
        <v>5.4340176900000002E-2</v>
      </c>
      <c r="AK49" s="25">
        <v>0.2312353781</v>
      </c>
      <c r="AL49" s="25">
        <v>5.2691304600000002E-2</v>
      </c>
      <c r="AM49" s="25">
        <v>9.8277074899999997E-2</v>
      </c>
      <c r="AN49" s="47">
        <v>0.65644085490000004</v>
      </c>
      <c r="AO49" s="47">
        <v>0.43552608349999999</v>
      </c>
      <c r="AP49" s="47">
        <v>0.50355272429999998</v>
      </c>
      <c r="AQ49" s="47">
        <v>0.65284772025320403</v>
      </c>
      <c r="AR49" s="47">
        <v>0.61792186386577996</v>
      </c>
      <c r="AS49" s="47">
        <v>0.80855272219851004</v>
      </c>
      <c r="AT49" s="28">
        <v>1600</v>
      </c>
      <c r="AU49" s="28">
        <v>1500</v>
      </c>
      <c r="AV49" s="28">
        <v>0</v>
      </c>
    </row>
    <row r="50" spans="1:48" x14ac:dyDescent="0.25">
      <c r="A50" s="159">
        <v>47</v>
      </c>
      <c r="B50" s="3" t="s">
        <v>54</v>
      </c>
      <c r="C50" s="3" t="s">
        <v>1</v>
      </c>
      <c r="D50" s="28">
        <v>2180</v>
      </c>
      <c r="E50" s="25">
        <v>28.235289999999999</v>
      </c>
      <c r="F50" s="25">
        <v>-6.0344829999999998</v>
      </c>
      <c r="G50" s="25">
        <v>-40.760869999999997</v>
      </c>
      <c r="H50" s="28">
        <v>68757084460</v>
      </c>
      <c r="I50" s="49">
        <v>31.539949999999997</v>
      </c>
      <c r="J50" s="49">
        <v>29.264469999999999</v>
      </c>
      <c r="K50" s="28">
        <v>19910.5</v>
      </c>
      <c r="L50" s="28">
        <v>46454280</v>
      </c>
      <c r="M50" s="49" t="s">
        <v>4501</v>
      </c>
      <c r="N50" s="49">
        <v>0.33893901479315958</v>
      </c>
      <c r="O50" s="49">
        <v>0.18701770000000001</v>
      </c>
      <c r="P50" s="30">
        <v>41.315689212000002</v>
      </c>
      <c r="Q50" s="27">
        <v>-0.1205</v>
      </c>
      <c r="R50" s="30">
        <v>24.390973052</v>
      </c>
      <c r="S50" s="27">
        <v>-0.40960000000000002</v>
      </c>
      <c r="T50" s="30">
        <v>2.0498222990000001</v>
      </c>
      <c r="U50" s="27">
        <v>-0.94279999999999997</v>
      </c>
      <c r="V50" s="30">
        <v>0.233940382</v>
      </c>
      <c r="W50" s="32">
        <v>-0.8407</v>
      </c>
      <c r="X50" s="30">
        <v>2.3204534730000002</v>
      </c>
      <c r="Y50" s="32">
        <v>8.9190000000000005</v>
      </c>
      <c r="Z50" s="30">
        <v>-3.7908106859999999</v>
      </c>
      <c r="AA50" s="32">
        <v>-1.2837000000000001</v>
      </c>
      <c r="AB50" s="30">
        <v>7.4172725147999996</v>
      </c>
      <c r="AC50" s="27">
        <v>-0.8407</v>
      </c>
      <c r="AD50" s="30">
        <v>74.375733542000006</v>
      </c>
      <c r="AE50" s="27">
        <v>9.0269999999999992</v>
      </c>
      <c r="AF50" s="30">
        <v>-119.8319418546</v>
      </c>
      <c r="AG50" s="27">
        <v>-0.28000000000000003</v>
      </c>
      <c r="AH50" s="25">
        <v>3.681852E-4</v>
      </c>
      <c r="AI50" s="25">
        <v>3.0898379000000001E-3</v>
      </c>
      <c r="AJ50" s="25">
        <v>-4.9347154000000002E-3</v>
      </c>
      <c r="AK50" s="25">
        <v>1.1347690999999999E-3</v>
      </c>
      <c r="AL50" s="25">
        <v>8.6548649999999994E-3</v>
      </c>
      <c r="AM50" s="25">
        <v>-1.54116145E-2</v>
      </c>
      <c r="AN50" s="47">
        <v>0.14962474140000001</v>
      </c>
      <c r="AO50" s="47">
        <v>0.39272119230000002</v>
      </c>
      <c r="AP50" s="47">
        <v>-0.28550007890000001</v>
      </c>
      <c r="AQ50" s="47">
        <v>2.2344438891307301</v>
      </c>
      <c r="AR50" s="47">
        <v>1.5352270141944799</v>
      </c>
      <c r="AS50" s="47">
        <v>2.1231009610149698</v>
      </c>
      <c r="AT50" s="28">
        <v>0</v>
      </c>
      <c r="AU50" s="28">
        <v>0</v>
      </c>
      <c r="AV50" s="28">
        <v>0</v>
      </c>
    </row>
    <row r="51" spans="1:48" x14ac:dyDescent="0.25">
      <c r="A51" s="159">
        <v>48</v>
      </c>
      <c r="B51" s="3" t="s">
        <v>55</v>
      </c>
      <c r="C51" s="3" t="s">
        <v>1</v>
      </c>
      <c r="D51" s="28">
        <v>23150</v>
      </c>
      <c r="E51" s="25">
        <v>-1.9067799999999999</v>
      </c>
      <c r="F51" s="25">
        <v>11.566269999999999</v>
      </c>
      <c r="G51" s="25">
        <v>-12.31061</v>
      </c>
      <c r="H51" s="28">
        <v>5737456228300</v>
      </c>
      <c r="I51" s="49">
        <v>247.83829999999998</v>
      </c>
      <c r="J51" s="49">
        <v>82.980090000000004</v>
      </c>
      <c r="K51" s="28">
        <v>373674.5</v>
      </c>
      <c r="L51" s="28">
        <v>9035050000</v>
      </c>
      <c r="M51" s="49">
        <v>12.548779001201275</v>
      </c>
      <c r="N51" s="49">
        <v>1.0584575247154062</v>
      </c>
      <c r="O51" s="49">
        <v>0.62725010000000003</v>
      </c>
      <c r="P51" s="30">
        <v>2108.4093758919998</v>
      </c>
      <c r="Q51" s="27">
        <v>0.7097</v>
      </c>
      <c r="R51" s="30">
        <v>2702.9518838180002</v>
      </c>
      <c r="S51" s="27">
        <v>0.28199999999999997</v>
      </c>
      <c r="T51" s="30">
        <v>2165.863039979</v>
      </c>
      <c r="U51" s="27">
        <v>-0.19309999999999999</v>
      </c>
      <c r="V51" s="30">
        <v>1612.6838808810001</v>
      </c>
      <c r="W51" s="32">
        <v>0.61509999999999998</v>
      </c>
      <c r="X51" s="30">
        <v>215.127700326</v>
      </c>
      <c r="Y51" s="32">
        <v>-0.86660000000000004</v>
      </c>
      <c r="Z51" s="30">
        <v>349.766846262</v>
      </c>
      <c r="AA51" s="32">
        <v>1.3742000000000001</v>
      </c>
      <c r="AB51" s="30">
        <v>5411.5270794452999</v>
      </c>
      <c r="AC51" s="27">
        <v>0.83150000000000002</v>
      </c>
      <c r="AD51" s="30">
        <v>335.67122010000003</v>
      </c>
      <c r="AE51" s="27">
        <v>-0.93799999999999994</v>
      </c>
      <c r="AF51" s="30">
        <v>361.47320311670001</v>
      </c>
      <c r="AG51" s="27">
        <v>-6.02</v>
      </c>
      <c r="AH51" s="25">
        <v>9.8162831899999997E-2</v>
      </c>
      <c r="AI51" s="25">
        <v>4.4210051999999996E-3</v>
      </c>
      <c r="AJ51" s="25">
        <v>3.6893410000000001E-3</v>
      </c>
      <c r="AK51" s="25">
        <v>0.25389387359999999</v>
      </c>
      <c r="AL51" s="25">
        <v>1.2383644500000001E-2</v>
      </c>
      <c r="AM51" s="25">
        <v>1.11727241E-2</v>
      </c>
      <c r="AN51" s="47">
        <v>0.19513440770000001</v>
      </c>
      <c r="AO51" s="47">
        <v>0.278750942</v>
      </c>
      <c r="AP51" s="47">
        <v>0.32704130599999998</v>
      </c>
      <c r="AQ51" s="47">
        <v>1.7138713070699101</v>
      </c>
      <c r="AR51" s="47">
        <v>1.88737950191624</v>
      </c>
      <c r="AS51" s="47">
        <v>2.0283793146192699</v>
      </c>
      <c r="AT51" s="28">
        <v>0</v>
      </c>
      <c r="AU51" s="28">
        <v>0</v>
      </c>
      <c r="AV51" s="28">
        <v>0</v>
      </c>
    </row>
    <row r="52" spans="1:48" x14ac:dyDescent="0.25">
      <c r="A52" s="159">
        <v>49</v>
      </c>
      <c r="B52" s="3" t="s">
        <v>56</v>
      </c>
      <c r="C52" s="3" t="s">
        <v>1</v>
      </c>
      <c r="D52" s="28">
        <v>33000</v>
      </c>
      <c r="E52" s="25">
        <v>-5.4441259999999998</v>
      </c>
      <c r="F52" s="25">
        <v>-2.0771510000000002</v>
      </c>
      <c r="G52" s="25">
        <v>-5.4441259999999998</v>
      </c>
      <c r="H52" s="28">
        <v>864850239000</v>
      </c>
      <c r="I52" s="49">
        <v>26.20758</v>
      </c>
      <c r="J52" s="49">
        <v>37.701909999999998</v>
      </c>
      <c r="K52" s="28">
        <v>2697</v>
      </c>
      <c r="L52" s="28">
        <v>88184070</v>
      </c>
      <c r="M52" s="49">
        <v>6.5769703384800158</v>
      </c>
      <c r="N52" s="49">
        <v>1.276462442853521</v>
      </c>
      <c r="O52" s="49">
        <v>0.45888679999999998</v>
      </c>
      <c r="P52" s="30">
        <v>1833.515150773</v>
      </c>
      <c r="Q52" s="27">
        <v>8.8000000000000005E-3</v>
      </c>
      <c r="R52" s="30">
        <v>2070.2064673099999</v>
      </c>
      <c r="S52" s="27">
        <v>0.12909999999999999</v>
      </c>
      <c r="T52" s="30">
        <v>2043.604907338</v>
      </c>
      <c r="U52" s="27">
        <v>8.1500000000000003E-2</v>
      </c>
      <c r="V52" s="30">
        <v>106.240486609</v>
      </c>
      <c r="W52" s="32">
        <v>-4.7600000000000003E-2</v>
      </c>
      <c r="X52" s="30">
        <v>148.537916615</v>
      </c>
      <c r="Y52" s="32">
        <v>0.39810000000000001</v>
      </c>
      <c r="Z52" s="30">
        <v>143.466370716</v>
      </c>
      <c r="AA52" s="32">
        <v>0.25629999999999997</v>
      </c>
      <c r="AB52" s="30">
        <v>7458.9831888845001</v>
      </c>
      <c r="AC52" s="27">
        <v>-2.35E-2</v>
      </c>
      <c r="AD52" s="30">
        <v>5214.3260706643996</v>
      </c>
      <c r="AE52" s="27">
        <v>-0.30099999999999999</v>
      </c>
      <c r="AF52" s="30">
        <v>5474.2312832130001</v>
      </c>
      <c r="AG52" s="27">
        <v>1.07</v>
      </c>
      <c r="AH52" s="25">
        <v>0.1363722305</v>
      </c>
      <c r="AI52" s="25">
        <v>0.16603150999999999</v>
      </c>
      <c r="AJ52" s="25">
        <v>0.1244626021</v>
      </c>
      <c r="AK52" s="25">
        <v>0.2575888569</v>
      </c>
      <c r="AL52" s="25">
        <v>0.27436747579999998</v>
      </c>
      <c r="AM52" s="25">
        <v>0.224614486</v>
      </c>
      <c r="AN52" s="47">
        <v>0.14015260700000001</v>
      </c>
      <c r="AO52" s="47">
        <v>0.15143169619999999</v>
      </c>
      <c r="AP52" s="47">
        <v>0.1513551994</v>
      </c>
      <c r="AQ52" s="47">
        <v>0.73909315527844599</v>
      </c>
      <c r="AR52" s="47">
        <v>0.59184613816950804</v>
      </c>
      <c r="AS52" s="47">
        <v>0.80467451468352302</v>
      </c>
      <c r="AT52" s="28">
        <v>2000</v>
      </c>
      <c r="AU52" s="28">
        <v>3000</v>
      </c>
      <c r="AV52" s="28">
        <v>0</v>
      </c>
    </row>
    <row r="53" spans="1:48" x14ac:dyDescent="0.25">
      <c r="A53" s="159">
        <v>50</v>
      </c>
      <c r="B53" s="3" t="s">
        <v>57</v>
      </c>
      <c r="C53" s="3" t="s">
        <v>1</v>
      </c>
      <c r="D53" s="28">
        <v>3900</v>
      </c>
      <c r="E53" s="25">
        <v>68.103449999999995</v>
      </c>
      <c r="F53" s="25">
        <v>95</v>
      </c>
      <c r="G53" s="25">
        <v>44.44444</v>
      </c>
      <c r="H53" s="28">
        <v>82485000000</v>
      </c>
      <c r="I53" s="49">
        <v>21.15</v>
      </c>
      <c r="J53" s="49">
        <v>31.77891</v>
      </c>
      <c r="K53" s="28">
        <v>179726.5</v>
      </c>
      <c r="L53" s="28">
        <v>791350000</v>
      </c>
      <c r="M53" s="49" t="s">
        <v>4501</v>
      </c>
      <c r="N53" s="49">
        <v>0.67718735284942189</v>
      </c>
      <c r="O53" s="49">
        <v>0.62459180000000003</v>
      </c>
      <c r="P53" s="30">
        <v>686.39665655600004</v>
      </c>
      <c r="Q53" s="27">
        <v>0.10630000000000001</v>
      </c>
      <c r="R53" s="30">
        <v>256.86938565399998</v>
      </c>
      <c r="S53" s="27">
        <v>-0.62580000000000002</v>
      </c>
      <c r="T53" s="30">
        <v>196.138621957</v>
      </c>
      <c r="U53" s="27">
        <v>-0.65939999999999999</v>
      </c>
      <c r="V53" s="30">
        <v>1.22673473</v>
      </c>
      <c r="W53" s="32">
        <v>-0.91190000000000004</v>
      </c>
      <c r="X53" s="30">
        <v>5.6755867950000001</v>
      </c>
      <c r="Y53" s="32">
        <v>3.6265999999999998</v>
      </c>
      <c r="Z53" s="30">
        <v>-110.833478712</v>
      </c>
      <c r="AA53" s="32">
        <v>-12.264799999999999</v>
      </c>
      <c r="AB53" s="30">
        <v>-160.4866752719</v>
      </c>
      <c r="AC53" s="27">
        <v>-1.383</v>
      </c>
      <c r="AD53" s="30">
        <v>308.91470283690001</v>
      </c>
      <c r="AE53" s="27">
        <v>-2.9249999999999998</v>
      </c>
      <c r="AF53" s="30">
        <v>-5245.3915843025998</v>
      </c>
      <c r="AG53" s="27">
        <v>-11.94</v>
      </c>
      <c r="AH53" s="25">
        <v>1.5019281000000001E-3</v>
      </c>
      <c r="AI53" s="25">
        <v>6.8883542999999998E-3</v>
      </c>
      <c r="AJ53" s="25">
        <v>-0.1206554564</v>
      </c>
      <c r="AK53" s="25">
        <v>6.2584770000000001E-3</v>
      </c>
      <c r="AL53" s="25">
        <v>2.56698403E-2</v>
      </c>
      <c r="AM53" s="25">
        <v>-0.49973411239999999</v>
      </c>
      <c r="AN53" s="47">
        <v>7.1478425799999995E-2</v>
      </c>
      <c r="AO53" s="47">
        <v>0.13074810379999999</v>
      </c>
      <c r="AP53" s="47">
        <v>0.20670041319999999</v>
      </c>
      <c r="AQ53" s="47">
        <v>2.7841830968004602</v>
      </c>
      <c r="AR53" s="47">
        <v>2.67019735626371</v>
      </c>
      <c r="AS53" s="47">
        <v>3.14183446597856</v>
      </c>
      <c r="AT53" s="28">
        <v>0</v>
      </c>
      <c r="AU53" s="28">
        <v>0</v>
      </c>
      <c r="AV53" s="28">
        <v>0</v>
      </c>
    </row>
    <row r="54" spans="1:48" x14ac:dyDescent="0.25">
      <c r="A54" s="159">
        <v>51</v>
      </c>
      <c r="B54" s="3" t="s">
        <v>58</v>
      </c>
      <c r="C54" s="3" t="s">
        <v>1</v>
      </c>
      <c r="D54" s="28">
        <v>26050</v>
      </c>
      <c r="E54" s="25">
        <v>-0.95057029999999998</v>
      </c>
      <c r="F54" s="25">
        <v>4.618474</v>
      </c>
      <c r="G54" s="25">
        <v>5.8943089999999998</v>
      </c>
      <c r="H54" s="28">
        <v>885700000000</v>
      </c>
      <c r="I54" s="49">
        <v>34</v>
      </c>
      <c r="J54" s="49">
        <v>52.062730000000002</v>
      </c>
      <c r="K54" s="28">
        <v>163</v>
      </c>
      <c r="L54" s="28">
        <v>4250000</v>
      </c>
      <c r="M54" s="49">
        <v>9.8095757732522273</v>
      </c>
      <c r="N54" s="49">
        <v>1.4678056354105007</v>
      </c>
      <c r="O54" s="49">
        <v>0.61628930000000004</v>
      </c>
      <c r="P54" s="30">
        <v>252.047308308</v>
      </c>
      <c r="Q54" s="27">
        <v>-0.1239</v>
      </c>
      <c r="R54" s="30">
        <v>378.435694351</v>
      </c>
      <c r="S54" s="27">
        <v>0.50139999999999996</v>
      </c>
      <c r="T54" s="30">
        <v>469.92950812200002</v>
      </c>
      <c r="U54" s="27">
        <v>0.53810000000000002</v>
      </c>
      <c r="V54" s="30">
        <v>83.517414103999997</v>
      </c>
      <c r="W54" s="32">
        <v>2.69E-2</v>
      </c>
      <c r="X54" s="30">
        <v>91.842072099000006</v>
      </c>
      <c r="Y54" s="32">
        <v>9.9699999999999997E-2</v>
      </c>
      <c r="Z54" s="30">
        <v>97.573983749000007</v>
      </c>
      <c r="AA54" s="32">
        <v>5.2900000000000003E-2</v>
      </c>
      <c r="AB54" s="30">
        <v>2333.5748058529002</v>
      </c>
      <c r="AC54" s="27">
        <v>-2.4400000000000002E-2</v>
      </c>
      <c r="AD54" s="30">
        <v>2499.4688749118</v>
      </c>
      <c r="AE54" s="27">
        <v>7.0999999999999994E-2</v>
      </c>
      <c r="AF54" s="30">
        <v>2787.5570492059001</v>
      </c>
      <c r="AG54" s="27">
        <v>1.05</v>
      </c>
      <c r="AH54" s="25">
        <v>0.12968404789999999</v>
      </c>
      <c r="AI54" s="25">
        <v>0.13551573080000001</v>
      </c>
      <c r="AJ54" s="25">
        <v>0.13551087240000001</v>
      </c>
      <c r="AK54" s="25">
        <v>0.14322673699999999</v>
      </c>
      <c r="AL54" s="25">
        <v>0.14710270959999999</v>
      </c>
      <c r="AM54" s="25">
        <v>0.15275591159999999</v>
      </c>
      <c r="AN54" s="47">
        <v>0.44090015420000001</v>
      </c>
      <c r="AO54" s="47">
        <v>0.34599893640000001</v>
      </c>
      <c r="AP54" s="47">
        <v>0.2885853572</v>
      </c>
      <c r="AQ54" s="47">
        <v>4.07834777223436E-2</v>
      </c>
      <c r="AR54" s="47">
        <v>0.127795889243425</v>
      </c>
      <c r="AS54" s="47">
        <v>0.12725945082155199</v>
      </c>
      <c r="AT54" s="28">
        <v>2000</v>
      </c>
      <c r="AU54" s="28">
        <v>2200</v>
      </c>
      <c r="AV54" s="28">
        <v>0</v>
      </c>
    </row>
    <row r="55" spans="1:48" x14ac:dyDescent="0.25">
      <c r="A55" s="159">
        <v>52</v>
      </c>
      <c r="B55" s="3" t="s">
        <v>59</v>
      </c>
      <c r="C55" s="3" t="s">
        <v>1</v>
      </c>
      <c r="D55" s="28">
        <v>18800</v>
      </c>
      <c r="E55" s="25">
        <v>-27.692309999999999</v>
      </c>
      <c r="F55" s="25">
        <v>-10.476190000000001</v>
      </c>
      <c r="G55" s="25">
        <v>24.91694</v>
      </c>
      <c r="H55" s="28">
        <v>244400000000</v>
      </c>
      <c r="I55" s="49">
        <v>13</v>
      </c>
      <c r="J55" s="49">
        <v>17.950119999999998</v>
      </c>
      <c r="K55" s="28">
        <v>456</v>
      </c>
      <c r="L55" s="28">
        <v>9462200</v>
      </c>
      <c r="M55" s="49">
        <v>5.8818325977518704</v>
      </c>
      <c r="N55" s="49">
        <v>1.0825162619731927</v>
      </c>
      <c r="O55" s="49">
        <v>0.38443749999999999</v>
      </c>
      <c r="P55" s="30">
        <v>1076.667658717</v>
      </c>
      <c r="Q55" s="27">
        <v>0.1022</v>
      </c>
      <c r="R55" s="30">
        <v>1016.573814286</v>
      </c>
      <c r="S55" s="27">
        <v>-5.5800000000000002E-2</v>
      </c>
      <c r="T55" s="30">
        <v>1053.116854285</v>
      </c>
      <c r="U55" s="27">
        <v>-3.2000000000000002E-3</v>
      </c>
      <c r="V55" s="30">
        <v>14.273212901000001</v>
      </c>
      <c r="W55" s="32">
        <v>6.4999999999999997E-3</v>
      </c>
      <c r="X55" s="30">
        <v>13.5534666</v>
      </c>
      <c r="Y55" s="32">
        <v>-5.04E-2</v>
      </c>
      <c r="Z55" s="30">
        <v>33.602933407000002</v>
      </c>
      <c r="AA55" s="32">
        <v>1.8342000000000001</v>
      </c>
      <c r="AB55" s="30">
        <v>676.69242138460004</v>
      </c>
      <c r="AC55" s="27">
        <v>-3.1399999999999997E-2</v>
      </c>
      <c r="AD55" s="30">
        <v>650.26666153849999</v>
      </c>
      <c r="AE55" s="27">
        <v>-3.9E-2</v>
      </c>
      <c r="AF55" s="30">
        <v>2584.8410313077002</v>
      </c>
      <c r="AG55" s="27">
        <v>2.83</v>
      </c>
      <c r="AH55" s="25">
        <v>3.0391798099999999E-2</v>
      </c>
      <c r="AI55" s="25">
        <v>2.9943155499999999E-2</v>
      </c>
      <c r="AJ55" s="25">
        <v>8.0333021199999993E-2</v>
      </c>
      <c r="AK55" s="25">
        <v>6.8282880200000007E-2</v>
      </c>
      <c r="AL55" s="25">
        <v>6.4623910000000007E-2</v>
      </c>
      <c r="AM55" s="25">
        <v>0.16143914179999999</v>
      </c>
      <c r="AN55" s="47">
        <v>5.7880062099999997E-2</v>
      </c>
      <c r="AO55" s="47">
        <v>7.0120969800000002E-2</v>
      </c>
      <c r="AP55" s="47">
        <v>9.3704405700000007E-2</v>
      </c>
      <c r="AQ55" s="47">
        <v>1.3094630291656699</v>
      </c>
      <c r="AR55" s="47">
        <v>1.0084123580003199</v>
      </c>
      <c r="AS55" s="47">
        <v>1.00962368194779</v>
      </c>
      <c r="AT55" s="28">
        <v>700</v>
      </c>
      <c r="AU55" s="28">
        <v>800</v>
      </c>
      <c r="AV55" s="28">
        <v>0</v>
      </c>
    </row>
    <row r="56" spans="1:48" x14ac:dyDescent="0.25">
      <c r="A56" s="159">
        <v>53</v>
      </c>
      <c r="B56" s="3" t="s">
        <v>60</v>
      </c>
      <c r="C56" s="3" t="s">
        <v>1</v>
      </c>
      <c r="D56" s="28">
        <v>37800</v>
      </c>
      <c r="E56" s="25">
        <v>-1.818182</v>
      </c>
      <c r="F56" s="25">
        <v>-4.0609140000000004</v>
      </c>
      <c r="G56" s="25">
        <v>99.722149999999999</v>
      </c>
      <c r="H56" s="28">
        <v>3779994934800</v>
      </c>
      <c r="I56" s="49">
        <v>99.999870000000001</v>
      </c>
      <c r="J56" s="49">
        <v>38.104430000000001</v>
      </c>
      <c r="K56" s="28">
        <v>30057</v>
      </c>
      <c r="L56" s="28">
        <v>1152650000</v>
      </c>
      <c r="M56" s="49">
        <v>20.590040626580311</v>
      </c>
      <c r="N56" s="49">
        <v>1.9891087748983369</v>
      </c>
      <c r="O56" s="49">
        <v>0.9196143</v>
      </c>
      <c r="P56" s="30">
        <v>4899.9925366870002</v>
      </c>
      <c r="Q56" s="27">
        <v>0.14169999999999999</v>
      </c>
      <c r="R56" s="30">
        <v>5186.9311266129998</v>
      </c>
      <c r="S56" s="27">
        <v>5.8599999999999999E-2</v>
      </c>
      <c r="T56" s="30">
        <v>5217.3191605900001</v>
      </c>
      <c r="U56" s="27">
        <v>3.3700000000000001E-2</v>
      </c>
      <c r="V56" s="30">
        <v>215.97200918799999</v>
      </c>
      <c r="W56" s="32">
        <v>0.46920000000000001</v>
      </c>
      <c r="X56" s="30">
        <v>214.252483334</v>
      </c>
      <c r="Y56" s="32">
        <v>-8.0000000000000002E-3</v>
      </c>
      <c r="Z56" s="30">
        <v>179.415380242</v>
      </c>
      <c r="AA56" s="32">
        <v>-0.16120000000000001</v>
      </c>
      <c r="AB56" s="30">
        <v>2442.7607581116999</v>
      </c>
      <c r="AC56" s="27">
        <v>0.47989999999999999</v>
      </c>
      <c r="AD56" s="30">
        <v>2115.7475395603001</v>
      </c>
      <c r="AE56" s="27">
        <v>-0.13400000000000001</v>
      </c>
      <c r="AF56" s="30">
        <v>1560.5050398131</v>
      </c>
      <c r="AG56" s="27">
        <v>0.68</v>
      </c>
      <c r="AH56" s="25">
        <v>6.1695233100000003E-2</v>
      </c>
      <c r="AI56" s="25">
        <v>4.6701529399999997E-2</v>
      </c>
      <c r="AJ56" s="25">
        <v>3.2941340600000001E-2</v>
      </c>
      <c r="AK56" s="25">
        <v>0.14291423980000001</v>
      </c>
      <c r="AL56" s="25">
        <v>0.12118951</v>
      </c>
      <c r="AM56" s="25">
        <v>8.9554465700000002E-2</v>
      </c>
      <c r="AN56" s="47">
        <v>0.1542599529</v>
      </c>
      <c r="AO56" s="47">
        <v>0.1621977647</v>
      </c>
      <c r="AP56" s="47">
        <v>0.16706661749999999</v>
      </c>
      <c r="AQ56" s="47">
        <v>1.45860447019235</v>
      </c>
      <c r="AR56" s="47">
        <v>1.72203175641729</v>
      </c>
      <c r="AS56" s="47">
        <v>1.71860416182313</v>
      </c>
      <c r="AT56" s="28">
        <v>800</v>
      </c>
      <c r="AU56" s="28">
        <v>1500</v>
      </c>
      <c r="AV56" s="28">
        <v>0</v>
      </c>
    </row>
    <row r="57" spans="1:48" x14ac:dyDescent="0.25">
      <c r="A57" s="159">
        <v>54</v>
      </c>
      <c r="B57" s="3" t="s">
        <v>62</v>
      </c>
      <c r="C57" s="3" t="s">
        <v>1</v>
      </c>
      <c r="D57" s="28">
        <v>10750</v>
      </c>
      <c r="E57" s="25">
        <v>-16.988420000000001</v>
      </c>
      <c r="F57" s="25">
        <v>0</v>
      </c>
      <c r="G57" s="25">
        <v>-38.571429999999999</v>
      </c>
      <c r="H57" s="28">
        <v>130117053999.99998</v>
      </c>
      <c r="I57" s="49">
        <v>12.103909999999999</v>
      </c>
      <c r="J57" s="49">
        <v>14.564080000000001</v>
      </c>
      <c r="K57" s="28">
        <v>41</v>
      </c>
      <c r="L57" s="28">
        <v>460750</v>
      </c>
      <c r="M57" s="49">
        <v>8.1719412812616614</v>
      </c>
      <c r="N57" s="49">
        <v>0.71897642194081668</v>
      </c>
      <c r="O57" s="49" t="s">
        <v>4501</v>
      </c>
      <c r="P57" s="30">
        <v>4286.164100422</v>
      </c>
      <c r="Q57" s="27">
        <v>6.4299999999999996E-2</v>
      </c>
      <c r="R57" s="30">
        <v>4656.8496598900001</v>
      </c>
      <c r="S57" s="27">
        <v>8.6499999999999994E-2</v>
      </c>
      <c r="T57" s="30">
        <v>4641.2422823099996</v>
      </c>
      <c r="U57" s="27">
        <v>2.29E-2</v>
      </c>
      <c r="V57" s="30">
        <v>24.234042766000002</v>
      </c>
      <c r="W57" s="32">
        <v>-0.1026</v>
      </c>
      <c r="X57" s="30">
        <v>22.316428218999999</v>
      </c>
      <c r="Y57" s="32">
        <v>-7.9100000000000004E-2</v>
      </c>
      <c r="Z57" s="30">
        <v>19.332460660999999</v>
      </c>
      <c r="AA57" s="32">
        <v>-0.12790000000000001</v>
      </c>
      <c r="AB57" s="30">
        <v>1664.3243362972</v>
      </c>
      <c r="AC57" s="27">
        <v>-0.1167</v>
      </c>
      <c r="AD57" s="30">
        <v>1528.3280385713001</v>
      </c>
      <c r="AE57" s="27">
        <v>-8.2000000000000003E-2</v>
      </c>
      <c r="AF57" s="30">
        <v>1452.3279347206001</v>
      </c>
      <c r="AG57" s="27">
        <v>0.86</v>
      </c>
      <c r="AH57" s="25">
        <v>3.2874886200000002E-2</v>
      </c>
      <c r="AI57" s="25">
        <v>2.9765639999999999E-2</v>
      </c>
      <c r="AJ57" s="25">
        <v>2.61265556E-2</v>
      </c>
      <c r="AK57" s="25">
        <v>0.12919478449999999</v>
      </c>
      <c r="AL57" s="25">
        <v>0.11616815549999999</v>
      </c>
      <c r="AM57" s="25">
        <v>9.5504174299999994E-2</v>
      </c>
      <c r="AN57" s="47">
        <v>3.0527243799999999E-2</v>
      </c>
      <c r="AO57" s="47">
        <v>3.9560092499999998E-2</v>
      </c>
      <c r="AP57" s="47">
        <v>3.9824699900000003E-2</v>
      </c>
      <c r="AQ57" s="47">
        <v>2.8498859630349398</v>
      </c>
      <c r="AR57" s="47">
        <v>2.9538993266098101</v>
      </c>
      <c r="AS57" s="47">
        <v>2.6554445096188699</v>
      </c>
      <c r="AT57" s="28">
        <v>1500</v>
      </c>
      <c r="AU57" s="28">
        <v>500</v>
      </c>
      <c r="AV57" s="28">
        <v>0</v>
      </c>
    </row>
    <row r="58" spans="1:48" x14ac:dyDescent="0.25">
      <c r="A58" s="159">
        <v>55</v>
      </c>
      <c r="B58" s="3" t="s">
        <v>63</v>
      </c>
      <c r="C58" s="3" t="s">
        <v>1</v>
      </c>
      <c r="D58" s="28">
        <v>14000</v>
      </c>
      <c r="E58" s="25">
        <v>-23.076920000000001</v>
      </c>
      <c r="F58" s="25">
        <v>-57.575760000000002</v>
      </c>
      <c r="G58" s="25">
        <v>3.7037040000000001</v>
      </c>
      <c r="H58" s="28">
        <v>185097276000</v>
      </c>
      <c r="I58" s="49">
        <v>13.22123</v>
      </c>
      <c r="J58" s="49">
        <v>59.846739999999997</v>
      </c>
      <c r="K58" s="28">
        <v>20074</v>
      </c>
      <c r="L58" s="28">
        <v>317950000</v>
      </c>
      <c r="M58" s="49">
        <v>2.107518188094597</v>
      </c>
      <c r="N58" s="49">
        <v>0.95855226869589427</v>
      </c>
      <c r="O58" s="49">
        <v>0.12779499999999999</v>
      </c>
      <c r="P58" s="30">
        <v>902.460455239</v>
      </c>
      <c r="Q58" s="27">
        <v>3.8899999999999997E-2</v>
      </c>
      <c r="R58" s="30">
        <v>1062.8382611710001</v>
      </c>
      <c r="S58" s="27">
        <v>0.1777</v>
      </c>
      <c r="T58" s="30">
        <v>1114.6388656300001</v>
      </c>
      <c r="U58" s="27">
        <v>0.17630000000000001</v>
      </c>
      <c r="V58" s="30">
        <v>26.656897652000001</v>
      </c>
      <c r="W58" s="32">
        <v>-1.6281000000000001</v>
      </c>
      <c r="X58" s="30">
        <v>80.768352430999997</v>
      </c>
      <c r="Y58" s="32">
        <v>2.0299</v>
      </c>
      <c r="Z58" s="30">
        <v>117.714377023</v>
      </c>
      <c r="AA58" s="32">
        <v>2.9964</v>
      </c>
      <c r="AB58" s="30">
        <v>2016.2185808071999</v>
      </c>
      <c r="AC58" s="27">
        <v>-1.6281000000000001</v>
      </c>
      <c r="AD58" s="30">
        <v>6105.3890299498999</v>
      </c>
      <c r="AE58" s="27">
        <v>2.028</v>
      </c>
      <c r="AF58" s="30">
        <v>8903.4334482696995</v>
      </c>
      <c r="AG58" s="27">
        <v>4</v>
      </c>
      <c r="AH58" s="25">
        <v>3.759937E-2</v>
      </c>
      <c r="AI58" s="25">
        <v>0.10028604820000001</v>
      </c>
      <c r="AJ58" s="25">
        <v>0.1190606297</v>
      </c>
      <c r="AK58" s="25">
        <v>0.64727369940000001</v>
      </c>
      <c r="AL58" s="25">
        <v>0.81475534360000001</v>
      </c>
      <c r="AM58" s="25">
        <v>0.66916392160000004</v>
      </c>
      <c r="AN58" s="47">
        <v>0.14265873949999999</v>
      </c>
      <c r="AO58" s="47">
        <v>0.18287825839999999</v>
      </c>
      <c r="AP58" s="47">
        <v>0.21538029980000001</v>
      </c>
      <c r="AQ58" s="47">
        <v>11.2805584513277</v>
      </c>
      <c r="AR58" s="47">
        <v>5.3308400869262096</v>
      </c>
      <c r="AS58" s="47">
        <v>4.6203626948399803</v>
      </c>
      <c r="AT58" s="28">
        <v>0</v>
      </c>
      <c r="AU58" s="28">
        <v>0</v>
      </c>
      <c r="AV58" s="28">
        <v>0</v>
      </c>
    </row>
    <row r="59" spans="1:48" x14ac:dyDescent="0.25">
      <c r="A59" s="159">
        <v>56</v>
      </c>
      <c r="B59" s="3" t="s">
        <v>64</v>
      </c>
      <c r="C59" s="3" t="s">
        <v>1</v>
      </c>
      <c r="D59" s="28">
        <v>23250</v>
      </c>
      <c r="E59" s="25">
        <v>0.86767899999999998</v>
      </c>
      <c r="F59" s="25">
        <v>1.3071900000000001</v>
      </c>
      <c r="G59" s="25">
        <v>-13.72913</v>
      </c>
      <c r="H59" s="28">
        <v>627742397250</v>
      </c>
      <c r="I59" s="49">
        <v>26.999669999999998</v>
      </c>
      <c r="J59" s="49">
        <v>43.994149999999998</v>
      </c>
      <c r="K59" s="28">
        <v>10297.5</v>
      </c>
      <c r="L59" s="28">
        <v>236500000</v>
      </c>
      <c r="M59" s="49">
        <v>6.6412421881992429</v>
      </c>
      <c r="N59" s="49">
        <v>1.2014107299968686</v>
      </c>
      <c r="O59" s="49">
        <v>0.50908980000000004</v>
      </c>
      <c r="P59" s="30">
        <v>1314.654107628</v>
      </c>
      <c r="Q59" s="27">
        <v>0.47620000000000001</v>
      </c>
      <c r="R59" s="30">
        <v>1819.225869221</v>
      </c>
      <c r="S59" s="27">
        <v>0.38379999999999997</v>
      </c>
      <c r="T59" s="30">
        <v>2061.7586175689999</v>
      </c>
      <c r="U59" s="27">
        <v>0.37890000000000001</v>
      </c>
      <c r="V59" s="30">
        <v>109.251787791</v>
      </c>
      <c r="W59" s="32">
        <v>-9.1800000000000007E-2</v>
      </c>
      <c r="X59" s="30">
        <v>114.304351307</v>
      </c>
      <c r="Y59" s="32">
        <v>4.6199999999999998E-2</v>
      </c>
      <c r="Z59" s="30">
        <v>109.081016913</v>
      </c>
      <c r="AA59" s="32">
        <v>5.11E-2</v>
      </c>
      <c r="AB59" s="30">
        <v>3578.0953106296001</v>
      </c>
      <c r="AC59" s="27">
        <v>-7.4300000000000005E-2</v>
      </c>
      <c r="AD59" s="30">
        <v>3738.072884963</v>
      </c>
      <c r="AE59" s="27">
        <v>4.4999999999999998E-2</v>
      </c>
      <c r="AF59" s="30">
        <v>4040.0376634444001</v>
      </c>
      <c r="AG59" s="27">
        <v>1.05</v>
      </c>
      <c r="AH59" s="25">
        <v>0.1583507867</v>
      </c>
      <c r="AI59" s="25">
        <v>0.14603728630000001</v>
      </c>
      <c r="AJ59" s="25">
        <v>0.1276311983</v>
      </c>
      <c r="AK59" s="25">
        <v>0.23116939710000001</v>
      </c>
      <c r="AL59" s="25">
        <v>0.22458891389999999</v>
      </c>
      <c r="AM59" s="25">
        <v>0.20839879010000001</v>
      </c>
      <c r="AN59" s="47">
        <v>0.18042886189999999</v>
      </c>
      <c r="AO59" s="47">
        <v>0.13005310449999999</v>
      </c>
      <c r="AP59" s="47">
        <v>0.1142665658</v>
      </c>
      <c r="AQ59" s="47">
        <v>0.51879158021665295</v>
      </c>
      <c r="AR59" s="47">
        <v>0.55496951983293297</v>
      </c>
      <c r="AS59" s="47">
        <v>0.63282013220121403</v>
      </c>
      <c r="AT59" s="28">
        <v>1500</v>
      </c>
      <c r="AU59" s="28">
        <v>2500</v>
      </c>
      <c r="AV59" s="28">
        <v>0</v>
      </c>
    </row>
    <row r="60" spans="1:48" x14ac:dyDescent="0.25">
      <c r="A60" s="159">
        <v>57</v>
      </c>
      <c r="B60" s="3" t="s">
        <v>65</v>
      </c>
      <c r="C60" s="3" t="s">
        <v>1</v>
      </c>
      <c r="D60" s="28">
        <v>52000</v>
      </c>
      <c r="E60" s="25">
        <v>4</v>
      </c>
      <c r="F60" s="25">
        <v>-5.4545450000000004</v>
      </c>
      <c r="G60" s="25">
        <v>-6.3063060000000002</v>
      </c>
      <c r="H60" s="28">
        <v>734272656000.00012</v>
      </c>
      <c r="I60" s="49">
        <v>14.12063</v>
      </c>
      <c r="J60" s="49">
        <v>13.49579</v>
      </c>
      <c r="K60" s="28">
        <v>728</v>
      </c>
      <c r="L60" s="28">
        <v>39850000</v>
      </c>
      <c r="M60" s="49">
        <v>10.940534576206899</v>
      </c>
      <c r="N60" s="49">
        <v>1.5362755596410269</v>
      </c>
      <c r="O60" s="49">
        <v>0.34480379999999999</v>
      </c>
      <c r="P60" s="30">
        <v>3837.8160171220002</v>
      </c>
      <c r="Q60" s="27">
        <v>0.1056</v>
      </c>
      <c r="R60" s="30">
        <v>4242.2848476440004</v>
      </c>
      <c r="S60" s="27">
        <v>0.10539999999999999</v>
      </c>
      <c r="T60" s="30">
        <v>4184.1189138540003</v>
      </c>
      <c r="U60" s="27">
        <v>3.5499999999999997E-2</v>
      </c>
      <c r="V60" s="30">
        <v>95.098104062999994</v>
      </c>
      <c r="W60" s="32">
        <v>-0.1333</v>
      </c>
      <c r="X60" s="30">
        <v>90.270107045000003</v>
      </c>
      <c r="Y60" s="32">
        <v>-5.0799999999999998E-2</v>
      </c>
      <c r="Z60" s="30">
        <v>78.859670967</v>
      </c>
      <c r="AA60" s="32">
        <v>-0.13969999999999999</v>
      </c>
      <c r="AB60" s="30">
        <v>6128.5712691389999</v>
      </c>
      <c r="AC60" s="27">
        <v>-0.14269999999999999</v>
      </c>
      <c r="AD60" s="30">
        <v>5817.4322731963002</v>
      </c>
      <c r="AE60" s="27">
        <v>-5.0999999999999997E-2</v>
      </c>
      <c r="AF60" s="30">
        <v>5582.6480272979998</v>
      </c>
      <c r="AG60" s="27">
        <v>0.86</v>
      </c>
      <c r="AH60" s="25">
        <v>0.1796044564</v>
      </c>
      <c r="AI60" s="25">
        <v>0.1643537115</v>
      </c>
      <c r="AJ60" s="25">
        <v>0.1435136779</v>
      </c>
      <c r="AK60" s="25">
        <v>0.21321585400000001</v>
      </c>
      <c r="AL60" s="25">
        <v>0.18611731770000001</v>
      </c>
      <c r="AM60" s="25">
        <v>0.1660505773</v>
      </c>
      <c r="AN60" s="47">
        <v>7.2217175800000005E-2</v>
      </c>
      <c r="AO60" s="47">
        <v>6.2535173400000005E-2</v>
      </c>
      <c r="AP60" s="47">
        <v>5.8199970199999999E-2</v>
      </c>
      <c r="AQ60" s="47">
        <v>0.134329027456912</v>
      </c>
      <c r="AR60" s="47">
        <v>0.13064861475717801</v>
      </c>
      <c r="AS60" s="47">
        <v>0.157036596113071</v>
      </c>
      <c r="AT60" s="28">
        <v>5000</v>
      </c>
      <c r="AU60" s="28">
        <v>5000</v>
      </c>
      <c r="AV60" s="28">
        <v>0</v>
      </c>
    </row>
    <row r="61" spans="1:48" x14ac:dyDescent="0.25">
      <c r="A61" s="159">
        <v>58</v>
      </c>
      <c r="B61" s="3" t="s">
        <v>4474</v>
      </c>
      <c r="C61" s="3" t="s">
        <v>1</v>
      </c>
      <c r="D61" s="28">
        <v>13350</v>
      </c>
      <c r="E61" s="25">
        <v>-9.7972970000000004</v>
      </c>
      <c r="F61" s="25">
        <v>-22.38372</v>
      </c>
      <c r="G61" s="25">
        <v>-28.032350000000001</v>
      </c>
      <c r="H61" s="28">
        <v>200250000000</v>
      </c>
      <c r="I61" s="49">
        <v>15</v>
      </c>
      <c r="J61" s="49">
        <v>100</v>
      </c>
      <c r="K61" s="28">
        <v>40562.5</v>
      </c>
      <c r="L61" s="28">
        <v>559350000</v>
      </c>
      <c r="M61" s="49">
        <v>16.400491400491401</v>
      </c>
      <c r="N61" s="49">
        <v>1.101742531835838</v>
      </c>
      <c r="O61" s="49" t="s">
        <v>4501</v>
      </c>
      <c r="P61" s="30">
        <v>179.09360433399999</v>
      </c>
      <c r="Q61" s="27">
        <v>3.0644</v>
      </c>
      <c r="R61" s="30">
        <v>240.98119534700001</v>
      </c>
      <c r="S61" s="27">
        <v>0.34560000000000002</v>
      </c>
      <c r="T61" s="30">
        <v>280.88118712699998</v>
      </c>
      <c r="U61" s="27">
        <v>0.26250000000000001</v>
      </c>
      <c r="V61" s="30">
        <v>13.780225031000001</v>
      </c>
      <c r="W61" s="32">
        <v>0.53590000000000004</v>
      </c>
      <c r="X61" s="30">
        <v>12.779533855</v>
      </c>
      <c r="Y61" s="32">
        <v>-7.2599999999999998E-2</v>
      </c>
      <c r="Z61" s="30">
        <v>14.748286476000001</v>
      </c>
      <c r="AA61" s="32">
        <v>0.3251</v>
      </c>
      <c r="AB61" s="30">
        <v>814.95167579999998</v>
      </c>
      <c r="AC61" s="27">
        <v>0.4778</v>
      </c>
      <c r="AD61" s="30">
        <v>814.11848239999995</v>
      </c>
      <c r="AE61" s="27">
        <v>-1E-3</v>
      </c>
      <c r="AF61" s="30">
        <v>929.51529593329997</v>
      </c>
      <c r="AG61" s="27">
        <v>1.37</v>
      </c>
      <c r="AH61" s="25">
        <v>3.9110608900000003E-2</v>
      </c>
      <c r="AI61" s="25">
        <v>3.4395693300000002E-2</v>
      </c>
      <c r="AJ61" s="25">
        <v>3.7721255400000001E-2</v>
      </c>
      <c r="AK61" s="25">
        <v>6.4644549199999998E-2</v>
      </c>
      <c r="AL61" s="25">
        <v>6.2806969500000004E-2</v>
      </c>
      <c r="AM61" s="25">
        <v>7.0011639599999995E-2</v>
      </c>
      <c r="AN61" s="47">
        <v>0.1032736586</v>
      </c>
      <c r="AO61" s="47">
        <v>8.0744317400000001E-2</v>
      </c>
      <c r="AP61" s="47">
        <v>5.9995316399999998E-2</v>
      </c>
      <c r="AQ61" s="47">
        <v>0.84589167366648499</v>
      </c>
      <c r="AR61" s="47">
        <v>0.80574118983280696</v>
      </c>
      <c r="AS61" s="47">
        <v>0.85602623486288099</v>
      </c>
      <c r="AT61" s="28">
        <v>500</v>
      </c>
      <c r="AU61" s="28">
        <v>0</v>
      </c>
      <c r="AV61" s="28">
        <v>0</v>
      </c>
    </row>
    <row r="62" spans="1:48" x14ac:dyDescent="0.25">
      <c r="A62" s="159">
        <v>59</v>
      </c>
      <c r="B62" s="3" t="s">
        <v>66</v>
      </c>
      <c r="C62" s="3" t="s">
        <v>1</v>
      </c>
      <c r="D62" s="28">
        <v>14400</v>
      </c>
      <c r="E62" s="25">
        <v>-2.040816</v>
      </c>
      <c r="F62" s="25">
        <v>-4.6357619999999997</v>
      </c>
      <c r="G62" s="25">
        <v>-3.3557049999999999</v>
      </c>
      <c r="H62" s="28">
        <v>1492203772800.0002</v>
      </c>
      <c r="I62" s="49">
        <v>103.6253</v>
      </c>
      <c r="J62" s="49">
        <v>40.65728</v>
      </c>
      <c r="K62" s="28">
        <v>28865.5</v>
      </c>
      <c r="L62" s="28">
        <v>420150000</v>
      </c>
      <c r="M62" s="49">
        <v>73.340922149436224</v>
      </c>
      <c r="N62" s="49">
        <v>1.2289064736314559</v>
      </c>
      <c r="O62" s="49">
        <v>0.43978139999999999</v>
      </c>
      <c r="P62" s="30">
        <v>3645.050345829</v>
      </c>
      <c r="Q62" s="27">
        <v>9.6500000000000002E-2</v>
      </c>
      <c r="R62" s="30">
        <v>3999.315929973</v>
      </c>
      <c r="S62" s="27">
        <v>9.7199999999999995E-2</v>
      </c>
      <c r="T62" s="30">
        <v>4111.5671473900002</v>
      </c>
      <c r="U62" s="27">
        <v>0.10299999999999999</v>
      </c>
      <c r="V62" s="30">
        <v>55.001039118999998</v>
      </c>
      <c r="W62" s="32">
        <v>-0.78920000000000001</v>
      </c>
      <c r="X62" s="30">
        <v>13.160582834</v>
      </c>
      <c r="Y62" s="32">
        <v>-0.76070000000000004</v>
      </c>
      <c r="Z62" s="30">
        <v>11.561985002</v>
      </c>
      <c r="AA62" s="32">
        <v>-0.34100000000000003</v>
      </c>
      <c r="AB62" s="30">
        <v>493.60909294530001</v>
      </c>
      <c r="AC62" s="27">
        <v>-0.78920000000000001</v>
      </c>
      <c r="AD62" s="30">
        <v>116.8401910971</v>
      </c>
      <c r="AE62" s="27">
        <v>-0.76300000000000001</v>
      </c>
      <c r="AF62" s="30">
        <v>111.5749652049</v>
      </c>
      <c r="AG62" s="27">
        <v>0.66</v>
      </c>
      <c r="AH62" s="25">
        <v>1.4873440200000001E-2</v>
      </c>
      <c r="AI62" s="25">
        <v>3.3361241999999998E-3</v>
      </c>
      <c r="AJ62" s="25">
        <v>3.0772584E-3</v>
      </c>
      <c r="AK62" s="25">
        <v>4.2921139699999999E-2</v>
      </c>
      <c r="AL62" s="25">
        <v>1.08504433E-2</v>
      </c>
      <c r="AM62" s="25">
        <v>9.6459318999999998E-3</v>
      </c>
      <c r="AN62" s="47">
        <v>0.1231273504</v>
      </c>
      <c r="AO62" s="47">
        <v>0.1087233998</v>
      </c>
      <c r="AP62" s="47">
        <v>0.122185085</v>
      </c>
      <c r="AQ62" s="47">
        <v>2.2711506473716199</v>
      </c>
      <c r="AR62" s="47">
        <v>2.2331634639214699</v>
      </c>
      <c r="AS62" s="47">
        <v>2.1345862408215499</v>
      </c>
      <c r="AT62" s="28">
        <v>400</v>
      </c>
      <c r="AU62" s="28">
        <v>0</v>
      </c>
      <c r="AV62" s="28">
        <v>0</v>
      </c>
    </row>
    <row r="63" spans="1:48" x14ac:dyDescent="0.25">
      <c r="A63" s="159">
        <v>60</v>
      </c>
      <c r="B63" s="3" t="s">
        <v>67</v>
      </c>
      <c r="C63" s="3" t="s">
        <v>1</v>
      </c>
      <c r="D63" s="28">
        <v>21150</v>
      </c>
      <c r="E63" s="25">
        <v>-5.1569510000000003</v>
      </c>
      <c r="F63" s="25">
        <v>-16.23762</v>
      </c>
      <c r="G63" s="25">
        <v>-29.734220000000001</v>
      </c>
      <c r="H63" s="28">
        <v>934830000000.00012</v>
      </c>
      <c r="I63" s="49">
        <v>44.199999999999996</v>
      </c>
      <c r="J63" s="49">
        <v>34.788910000000001</v>
      </c>
      <c r="K63" s="28">
        <v>66354</v>
      </c>
      <c r="L63" s="28">
        <v>1420950000</v>
      </c>
      <c r="M63" s="49">
        <v>3.8654257864500998</v>
      </c>
      <c r="N63" s="49">
        <v>1.0055993266076748</v>
      </c>
      <c r="O63" s="49">
        <v>0.7060092</v>
      </c>
      <c r="P63" s="30">
        <v>1465.857350493</v>
      </c>
      <c r="Q63" s="27">
        <v>-4.8800000000000003E-2</v>
      </c>
      <c r="R63" s="30">
        <v>1588.026545984</v>
      </c>
      <c r="S63" s="27">
        <v>8.3299999999999999E-2</v>
      </c>
      <c r="T63" s="30">
        <v>1563.4377337630001</v>
      </c>
      <c r="U63" s="27">
        <v>-1.5E-3</v>
      </c>
      <c r="V63" s="30">
        <v>245.793488634</v>
      </c>
      <c r="W63" s="32">
        <v>0.3629</v>
      </c>
      <c r="X63" s="30">
        <v>254.25548394899999</v>
      </c>
      <c r="Y63" s="32">
        <v>3.44E-2</v>
      </c>
      <c r="Z63" s="30">
        <v>240.64675529199999</v>
      </c>
      <c r="AA63" s="32">
        <v>-6.6400000000000001E-2</v>
      </c>
      <c r="AB63" s="30">
        <v>4980.9956851357001</v>
      </c>
      <c r="AC63" s="27">
        <v>0.35360000000000003</v>
      </c>
      <c r="AD63" s="30">
        <v>5247.3581392307997</v>
      </c>
      <c r="AE63" s="27">
        <v>5.2999999999999999E-2</v>
      </c>
      <c r="AF63" s="30">
        <v>5441.5616007013996</v>
      </c>
      <c r="AG63" s="27">
        <v>0.94</v>
      </c>
      <c r="AH63" s="25">
        <v>0.22875640489999999</v>
      </c>
      <c r="AI63" s="25">
        <v>0.22772619559999999</v>
      </c>
      <c r="AJ63" s="25">
        <v>0.20501168019999999</v>
      </c>
      <c r="AK63" s="25">
        <v>0.31358945599999999</v>
      </c>
      <c r="AL63" s="25">
        <v>0.30385014760000001</v>
      </c>
      <c r="AM63" s="25">
        <v>0.27694226379999998</v>
      </c>
      <c r="AN63" s="47">
        <v>0.28377380120000001</v>
      </c>
      <c r="AO63" s="47">
        <v>0.26668081589999998</v>
      </c>
      <c r="AP63" s="47">
        <v>0.26841079229999998</v>
      </c>
      <c r="AQ63" s="47">
        <v>0.32966883037724998</v>
      </c>
      <c r="AR63" s="47">
        <v>0.33875916156478902</v>
      </c>
      <c r="AS63" s="47">
        <v>0.35086090501292</v>
      </c>
      <c r="AT63" s="28">
        <v>3600</v>
      </c>
      <c r="AU63" s="28">
        <v>3600</v>
      </c>
      <c r="AV63" s="28">
        <v>0</v>
      </c>
    </row>
    <row r="64" spans="1:48" x14ac:dyDescent="0.25">
      <c r="A64" s="159">
        <v>61</v>
      </c>
      <c r="B64" s="3" t="s">
        <v>68</v>
      </c>
      <c r="C64" s="3" t="s">
        <v>1</v>
      </c>
      <c r="D64" s="28">
        <v>64000</v>
      </c>
      <c r="E64" s="25">
        <v>-18.678529999999999</v>
      </c>
      <c r="F64" s="25">
        <v>-33.609960000000001</v>
      </c>
      <c r="G64" s="25">
        <v>-59.235669999999999</v>
      </c>
      <c r="H64" s="28">
        <v>4882724672000</v>
      </c>
      <c r="I64" s="49">
        <v>76.292569999999998</v>
      </c>
      <c r="J64" s="49">
        <v>67.44059</v>
      </c>
      <c r="K64" s="28">
        <v>105995.5</v>
      </c>
      <c r="L64" s="28">
        <v>7639400000</v>
      </c>
      <c r="M64" s="49">
        <v>6.5027433448486081</v>
      </c>
      <c r="N64" s="49">
        <v>0.59674859083082554</v>
      </c>
      <c r="O64" s="49">
        <v>0.83360339999999999</v>
      </c>
      <c r="P64" s="30">
        <v>27176.836576379999</v>
      </c>
      <c r="Q64" s="27">
        <v>0.30769999999999997</v>
      </c>
      <c r="R64" s="30">
        <v>28560.857297394999</v>
      </c>
      <c r="S64" s="27">
        <v>5.0900000000000001E-2</v>
      </c>
      <c r="T64" s="30">
        <v>25985.544777822</v>
      </c>
      <c r="U64" s="27">
        <v>-0.1108</v>
      </c>
      <c r="V64" s="30">
        <v>1652.6792293399999</v>
      </c>
      <c r="W64" s="32">
        <v>0.16209999999999999</v>
      </c>
      <c r="X64" s="30">
        <v>1510.4075492740001</v>
      </c>
      <c r="Y64" s="32">
        <v>-8.6099999999999996E-2</v>
      </c>
      <c r="Z64" s="30">
        <v>1104.8535496259999</v>
      </c>
      <c r="AA64" s="32">
        <v>-0.33350000000000002</v>
      </c>
      <c r="AB64" s="30">
        <v>20366.829712394501</v>
      </c>
      <c r="AC64" s="27">
        <v>0.16209999999999999</v>
      </c>
      <c r="AD64" s="30">
        <v>18312.6481944228</v>
      </c>
      <c r="AE64" s="27">
        <v>-0.10100000000000001</v>
      </c>
      <c r="AF64" s="30">
        <v>14317.695906107099</v>
      </c>
      <c r="AG64" s="27">
        <v>0.67</v>
      </c>
      <c r="AH64" s="25">
        <v>0.1196804913</v>
      </c>
      <c r="AI64" s="25">
        <v>9.2378593100000003E-2</v>
      </c>
      <c r="AJ64" s="25">
        <v>7.0612382099999996E-2</v>
      </c>
      <c r="AK64" s="25">
        <v>0.244112363</v>
      </c>
      <c r="AL64" s="25">
        <v>0.19783740129999999</v>
      </c>
      <c r="AM64" s="25">
        <v>0.13696626780000001</v>
      </c>
      <c r="AN64" s="47">
        <v>7.5049043199999999E-2</v>
      </c>
      <c r="AO64" s="47">
        <v>6.4179175500000005E-2</v>
      </c>
      <c r="AP64" s="47">
        <v>5.5438326500000003E-2</v>
      </c>
      <c r="AQ64" s="47">
        <v>1.17298431141121</v>
      </c>
      <c r="AR64" s="47">
        <v>1.1127882343031399</v>
      </c>
      <c r="AS64" s="47">
        <v>0.93969193031065701</v>
      </c>
      <c r="AT64" s="28">
        <v>5000</v>
      </c>
      <c r="AU64" s="28">
        <v>3000</v>
      </c>
      <c r="AV64" s="28">
        <v>0</v>
      </c>
    </row>
    <row r="65" spans="1:48" x14ac:dyDescent="0.25">
      <c r="A65" s="159">
        <v>62</v>
      </c>
      <c r="B65" s="3" t="s">
        <v>2010</v>
      </c>
      <c r="C65" s="3" t="s">
        <v>1</v>
      </c>
      <c r="D65" s="28">
        <v>21900</v>
      </c>
      <c r="E65" s="25">
        <v>0</v>
      </c>
      <c r="F65" s="25">
        <v>4.7846890000000002</v>
      </c>
      <c r="G65" s="25">
        <v>56.522550000000003</v>
      </c>
      <c r="H65" s="28">
        <v>997325299200</v>
      </c>
      <c r="I65" s="49">
        <v>45.539969999999997</v>
      </c>
      <c r="J65" s="49">
        <v>72.061070000000001</v>
      </c>
      <c r="K65" s="28">
        <v>156188</v>
      </c>
      <c r="L65" s="28">
        <v>3515100000</v>
      </c>
      <c r="M65" s="49">
        <v>12.866462636056372</v>
      </c>
      <c r="N65" s="49">
        <v>2.6530036399043779</v>
      </c>
      <c r="O65" s="49">
        <v>0.37117280000000002</v>
      </c>
      <c r="P65" s="30">
        <v>3444.2505805659998</v>
      </c>
      <c r="Q65" s="27">
        <v>6.08E-2</v>
      </c>
      <c r="R65" s="30">
        <v>3442.2621068110002</v>
      </c>
      <c r="S65" s="27">
        <v>-5.9999999999999995E-4</v>
      </c>
      <c r="T65" s="30">
        <v>5016.5182215550003</v>
      </c>
      <c r="U65" s="27">
        <v>0.5696</v>
      </c>
      <c r="V65" s="30">
        <v>22.731045224999999</v>
      </c>
      <c r="W65" s="32">
        <v>-0.1845</v>
      </c>
      <c r="X65" s="30">
        <v>56.693113214999997</v>
      </c>
      <c r="Y65" s="32">
        <v>1.4941</v>
      </c>
      <c r="Z65" s="30">
        <v>101.49777223</v>
      </c>
      <c r="AA65" s="32">
        <v>3.0935999999999999</v>
      </c>
      <c r="AB65" s="30">
        <v>1261.5670301667001</v>
      </c>
      <c r="AC65" s="27">
        <v>-0.16009999999999999</v>
      </c>
      <c r="AD65" s="30">
        <v>3017.3947055556</v>
      </c>
      <c r="AE65" s="27">
        <v>1.3919999999999999</v>
      </c>
      <c r="AF65" s="30">
        <v>2706.9105952671998</v>
      </c>
      <c r="AG65" s="27">
        <v>2.0299999999999998</v>
      </c>
      <c r="AH65" s="25">
        <v>3.09131367E-2</v>
      </c>
      <c r="AI65" s="25">
        <v>6.1876364599999997E-2</v>
      </c>
      <c r="AJ65" s="25">
        <v>8.0195443899999996E-2</v>
      </c>
      <c r="AK65" s="25">
        <v>9.9425749600000002E-2</v>
      </c>
      <c r="AL65" s="25">
        <v>0.2184933275</v>
      </c>
      <c r="AM65" s="25">
        <v>0.2121256731</v>
      </c>
      <c r="AN65" s="47">
        <v>4.3414144100000003E-2</v>
      </c>
      <c r="AO65" s="47">
        <v>7.1225979999999994E-2</v>
      </c>
      <c r="AP65" s="47">
        <v>6.9359545300000006E-2</v>
      </c>
      <c r="AQ65" s="47">
        <v>2.4338511387375901</v>
      </c>
      <c r="AR65" s="47">
        <v>2.61484315577954</v>
      </c>
      <c r="AS65" s="47">
        <v>1.6451087830228699</v>
      </c>
      <c r="AT65" s="28">
        <v>1000</v>
      </c>
      <c r="AU65" s="28">
        <v>0</v>
      </c>
      <c r="AV65" s="28">
        <v>0</v>
      </c>
    </row>
    <row r="66" spans="1:48" x14ac:dyDescent="0.25">
      <c r="A66" s="159">
        <v>63</v>
      </c>
      <c r="B66" s="3" t="s">
        <v>69</v>
      </c>
      <c r="C66" s="3" t="s">
        <v>1</v>
      </c>
      <c r="D66" s="28">
        <v>20450</v>
      </c>
      <c r="E66" s="25">
        <v>-7.2562360000000004</v>
      </c>
      <c r="F66" s="25">
        <v>1.2376240000000001</v>
      </c>
      <c r="G66" s="25">
        <v>-10.50328</v>
      </c>
      <c r="H66" s="28">
        <v>76143623170200</v>
      </c>
      <c r="I66" s="49">
        <v>3723.4049999999997</v>
      </c>
      <c r="J66" s="49">
        <v>35.53445</v>
      </c>
      <c r="K66" s="28">
        <v>3614348</v>
      </c>
      <c r="L66" s="28">
        <v>78712450000</v>
      </c>
      <c r="M66" s="49">
        <v>12.458508270868267</v>
      </c>
      <c r="N66" s="49">
        <v>1.0245737331575036</v>
      </c>
      <c r="O66" s="49">
        <v>1.3882350000000001</v>
      </c>
      <c r="P66" s="30">
        <v>0</v>
      </c>
      <c r="Q66" s="27" t="s">
        <v>1989</v>
      </c>
      <c r="R66" s="30">
        <v>0</v>
      </c>
      <c r="S66" s="27" t="s">
        <v>1989</v>
      </c>
      <c r="T66" s="30">
        <v>0</v>
      </c>
      <c r="U66" s="27" t="s">
        <v>1989</v>
      </c>
      <c r="V66" s="30">
        <v>7458.902</v>
      </c>
      <c r="W66" s="32">
        <v>8.7599999999999997E-2</v>
      </c>
      <c r="X66" s="30">
        <v>5416.4290000000001</v>
      </c>
      <c r="Y66" s="32">
        <v>-0.27379999999999999</v>
      </c>
      <c r="Z66" s="30">
        <v>5482.0559999999996</v>
      </c>
      <c r="AA66" s="32">
        <v>-0.29630000000000001</v>
      </c>
      <c r="AB66" s="30">
        <v>1546.2971711427999</v>
      </c>
      <c r="AC66" s="27">
        <v>6.1199999999999997E-2</v>
      </c>
      <c r="AD66" s="30">
        <v>1073.2795463593</v>
      </c>
      <c r="AE66" s="27">
        <v>-0.30599999999999999</v>
      </c>
      <c r="AF66" s="30">
        <v>1471.5575094901001</v>
      </c>
      <c r="AG66" s="27">
        <v>0.71</v>
      </c>
      <c r="AH66" s="25">
        <v>7.2996657999999997E-3</v>
      </c>
      <c r="AI66" s="25">
        <v>4.7943700999999997E-3</v>
      </c>
      <c r="AJ66" s="25">
        <v>4.6957181999999998E-3</v>
      </c>
      <c r="AK66" s="25">
        <v>0.1202350115</v>
      </c>
      <c r="AL66" s="25">
        <v>8.2554427299999997E-2</v>
      </c>
      <c r="AM66" s="25">
        <v>7.8272478000000006E-2</v>
      </c>
      <c r="AN66" s="47">
        <v>0.53801848379999995</v>
      </c>
      <c r="AO66" s="47">
        <v>0.50392206449999999</v>
      </c>
      <c r="AP66" s="47">
        <v>0.54828892350000002</v>
      </c>
      <c r="AQ66" s="47">
        <v>16.173307958187799</v>
      </c>
      <c r="AR66" s="47">
        <v>16.262260920778399</v>
      </c>
      <c r="AS66" s="47">
        <v>15.6689045062073</v>
      </c>
      <c r="AT66" s="28">
        <v>0</v>
      </c>
      <c r="AU66" s="28">
        <v>0</v>
      </c>
      <c r="AV66" s="28">
        <v>0</v>
      </c>
    </row>
    <row r="67" spans="1:48" x14ac:dyDescent="0.25">
      <c r="A67" s="159">
        <v>64</v>
      </c>
      <c r="B67" s="3" t="s">
        <v>70</v>
      </c>
      <c r="C67" s="3" t="s">
        <v>1</v>
      </c>
      <c r="D67" s="28">
        <v>22600</v>
      </c>
      <c r="E67" s="25">
        <v>-6.9958850000000004</v>
      </c>
      <c r="F67" s="25">
        <v>-1.7391300000000001</v>
      </c>
      <c r="G67" s="25">
        <v>-3.004292</v>
      </c>
      <c r="H67" s="28">
        <v>1423799932200</v>
      </c>
      <c r="I67" s="49">
        <v>63</v>
      </c>
      <c r="J67" s="49">
        <v>78.826769999999996</v>
      </c>
      <c r="K67" s="28">
        <v>372167</v>
      </c>
      <c r="L67" s="28">
        <v>8954150000</v>
      </c>
      <c r="M67" s="49">
        <v>13.172749634948136</v>
      </c>
      <c r="N67" s="49">
        <v>1.1761244655874421</v>
      </c>
      <c r="O67" s="49">
        <v>0.61968990000000002</v>
      </c>
      <c r="P67" s="30">
        <v>1093.4601498320001</v>
      </c>
      <c r="Q67" s="27">
        <v>5.7299999999999997E-2</v>
      </c>
      <c r="R67" s="30">
        <v>917.09752366700002</v>
      </c>
      <c r="S67" s="27">
        <v>-0.1613</v>
      </c>
      <c r="T67" s="30">
        <v>897.11159978000001</v>
      </c>
      <c r="U67" s="27">
        <v>-6.3600000000000004E-2</v>
      </c>
      <c r="V67" s="30">
        <v>153.90804166000001</v>
      </c>
      <c r="W67" s="32">
        <v>0.36380000000000001</v>
      </c>
      <c r="X67" s="30">
        <v>128.470473605</v>
      </c>
      <c r="Y67" s="32">
        <v>-0.1653</v>
      </c>
      <c r="Z67" s="30">
        <v>118.979238931</v>
      </c>
      <c r="AA67" s="32">
        <v>-0.16020000000000001</v>
      </c>
      <c r="AB67" s="30">
        <v>2211.4816524039002</v>
      </c>
      <c r="AC67" s="27">
        <v>-6.5699999999999995E-2</v>
      </c>
      <c r="AD67" s="30">
        <v>1859.9821569198</v>
      </c>
      <c r="AE67" s="27">
        <v>-0.159</v>
      </c>
      <c r="AF67" s="30">
        <v>1824.9115695989999</v>
      </c>
      <c r="AG67" s="27">
        <v>0.84</v>
      </c>
      <c r="AH67" s="25">
        <v>3.6029514200000001E-2</v>
      </c>
      <c r="AI67" s="25">
        <v>2.83853788E-2</v>
      </c>
      <c r="AJ67" s="25">
        <v>2.59848118E-2</v>
      </c>
      <c r="AK67" s="25">
        <v>0.1279320072</v>
      </c>
      <c r="AL67" s="25">
        <v>8.6095424399999995E-2</v>
      </c>
      <c r="AM67" s="25">
        <v>7.7882722500000001E-2</v>
      </c>
      <c r="AN67" s="47">
        <v>0.45281699759999999</v>
      </c>
      <c r="AO67" s="47">
        <v>0.48527947890000001</v>
      </c>
      <c r="AP67" s="47">
        <v>0.47761240849999997</v>
      </c>
      <c r="AQ67" s="47">
        <v>2.0534547521175801</v>
      </c>
      <c r="AR67" s="47">
        <v>2.0135729235122102</v>
      </c>
      <c r="AS67" s="47">
        <v>1.99724019284594</v>
      </c>
      <c r="AT67" s="28">
        <v>1500</v>
      </c>
      <c r="AU67" s="28">
        <v>0</v>
      </c>
      <c r="AV67" s="28">
        <v>0</v>
      </c>
    </row>
    <row r="68" spans="1:48" x14ac:dyDescent="0.25">
      <c r="A68" s="159">
        <v>65</v>
      </c>
      <c r="B68" s="3" t="s">
        <v>4668</v>
      </c>
      <c r="C68" s="3" t="s">
        <v>1</v>
      </c>
      <c r="D68" s="28" t="s">
        <v>4664</v>
      </c>
      <c r="E68" s="25" t="s">
        <v>4664</v>
      </c>
      <c r="F68" s="25" t="s">
        <v>4664</v>
      </c>
      <c r="G68" s="25" t="s">
        <v>4664</v>
      </c>
      <c r="H68" s="28" t="s">
        <v>4664</v>
      </c>
      <c r="I68" s="49" t="s">
        <v>4664</v>
      </c>
      <c r="J68" s="49" t="s">
        <v>4664</v>
      </c>
      <c r="K68" s="28" t="s">
        <v>4664</v>
      </c>
      <c r="L68" s="28" t="s">
        <v>4664</v>
      </c>
      <c r="M68" s="49" t="s">
        <v>4664</v>
      </c>
      <c r="N68" s="49" t="s">
        <v>4664</v>
      </c>
      <c r="O68" s="49" t="s">
        <v>4664</v>
      </c>
      <c r="P68" s="30">
        <v>3105.434575795</v>
      </c>
      <c r="Q68" s="27">
        <v>0.81769999999999998</v>
      </c>
      <c r="R68" s="30">
        <v>2367.4761844029999</v>
      </c>
      <c r="S68" s="27">
        <v>-0.23760000000000001</v>
      </c>
      <c r="T68" s="30">
        <v>1081.230953389</v>
      </c>
      <c r="U68" s="27">
        <v>-0.64190000000000003</v>
      </c>
      <c r="V68" s="30">
        <v>163.966700261</v>
      </c>
      <c r="W68" s="32">
        <v>1.0588</v>
      </c>
      <c r="X68" s="30">
        <v>92.952029628999995</v>
      </c>
      <c r="Y68" s="32">
        <v>-0.43309999999999998</v>
      </c>
      <c r="Z68" s="30">
        <v>40.861143376000001</v>
      </c>
      <c r="AA68" s="32">
        <v>-0.72330000000000005</v>
      </c>
      <c r="AB68" s="30">
        <v>5094.5067659158003</v>
      </c>
      <c r="AC68" s="27">
        <v>4.3E-3</v>
      </c>
      <c r="AD68" s="30">
        <v>2888.0543616281002</v>
      </c>
      <c r="AE68" s="27">
        <v>-0.433</v>
      </c>
      <c r="AF68" s="30">
        <v>0</v>
      </c>
      <c r="AG68" s="27" t="s">
        <v>1989</v>
      </c>
      <c r="AH68" s="25">
        <v>7.9355095799999997E-2</v>
      </c>
      <c r="AI68" s="25">
        <v>4.05903294E-2</v>
      </c>
      <c r="AJ68" s="25">
        <v>0</v>
      </c>
      <c r="AK68" s="25">
        <v>0.31387115789999998</v>
      </c>
      <c r="AL68" s="25">
        <v>0.1509447357</v>
      </c>
      <c r="AM68" s="25">
        <v>0</v>
      </c>
      <c r="AN68" s="47">
        <v>8.8094595499999998E-2</v>
      </c>
      <c r="AO68" s="47">
        <v>7.5181938899999995E-2</v>
      </c>
      <c r="AP68" s="47">
        <v>0</v>
      </c>
      <c r="AQ68" s="47">
        <v>3.3264834980460298</v>
      </c>
      <c r="AR68" s="47">
        <v>2.1535420795521998</v>
      </c>
      <c r="AS68" s="47">
        <v>1.7935669581823299</v>
      </c>
      <c r="AT68" s="28">
        <v>0</v>
      </c>
      <c r="AU68" s="28">
        <v>500</v>
      </c>
      <c r="AV68" s="28">
        <v>0</v>
      </c>
    </row>
    <row r="69" spans="1:48" x14ac:dyDescent="0.25">
      <c r="A69" s="159">
        <v>66</v>
      </c>
      <c r="B69" s="3" t="s">
        <v>362</v>
      </c>
      <c r="C69" s="3" t="s">
        <v>1</v>
      </c>
      <c r="D69" s="28">
        <v>7880</v>
      </c>
      <c r="E69" s="25">
        <v>-1.2531330000000001</v>
      </c>
      <c r="F69" s="25">
        <v>-11.856820000000001</v>
      </c>
      <c r="G69" s="25">
        <v>-23.121949999999998</v>
      </c>
      <c r="H69" s="28">
        <v>838429092280</v>
      </c>
      <c r="I69" s="49">
        <v>106.39959999999999</v>
      </c>
      <c r="J69" s="49">
        <v>18.163979999999999</v>
      </c>
      <c r="K69" s="28">
        <v>19424</v>
      </c>
      <c r="L69" s="28">
        <v>152400000</v>
      </c>
      <c r="M69" s="49">
        <v>12.074533046280003</v>
      </c>
      <c r="N69" s="49">
        <v>0.66229726395007382</v>
      </c>
      <c r="O69" s="49">
        <v>0.91170180000000001</v>
      </c>
      <c r="P69" s="30">
        <v>286.83001567000002</v>
      </c>
      <c r="Q69" s="27">
        <v>0.2273</v>
      </c>
      <c r="R69" s="30">
        <v>652.58846914699996</v>
      </c>
      <c r="S69" s="27">
        <v>1.2751999999999999</v>
      </c>
      <c r="T69" s="30">
        <v>595.33250434399997</v>
      </c>
      <c r="U69" s="27">
        <v>0.36599999999999999</v>
      </c>
      <c r="V69" s="30">
        <v>109.854487143</v>
      </c>
      <c r="W69" s="32">
        <v>0.32069999999999999</v>
      </c>
      <c r="X69" s="30">
        <v>150.438383227</v>
      </c>
      <c r="Y69" s="32">
        <v>0.36940000000000001</v>
      </c>
      <c r="Z69" s="30">
        <v>149.08245380100001</v>
      </c>
      <c r="AA69" s="32">
        <v>0.42930000000000001</v>
      </c>
      <c r="AB69" s="30">
        <v>1068.4726073469001</v>
      </c>
      <c r="AC69" s="27">
        <v>0.28599999999999998</v>
      </c>
      <c r="AD69" s="30">
        <v>1325.8260320869001</v>
      </c>
      <c r="AE69" s="27">
        <v>0.24099999999999999</v>
      </c>
      <c r="AF69" s="30">
        <v>1401.1548393825001</v>
      </c>
      <c r="AG69" s="27">
        <v>1.43</v>
      </c>
      <c r="AH69" s="25">
        <v>6.7418105800000003E-2</v>
      </c>
      <c r="AI69" s="25">
        <v>6.8152222799999995E-2</v>
      </c>
      <c r="AJ69" s="25">
        <v>5.9892068200000002E-2</v>
      </c>
      <c r="AK69" s="25">
        <v>9.8057396099999999E-2</v>
      </c>
      <c r="AL69" s="25">
        <v>0.1210411029</v>
      </c>
      <c r="AM69" s="25">
        <v>0.1113525633</v>
      </c>
      <c r="AN69" s="47">
        <v>0.64147766029999997</v>
      </c>
      <c r="AO69" s="47">
        <v>0.43833274989999998</v>
      </c>
      <c r="AP69" s="47">
        <v>0.47778052469999999</v>
      </c>
      <c r="AQ69" s="47">
        <v>0.56998452850838399</v>
      </c>
      <c r="AR69" s="47">
        <v>0.95953074996780896</v>
      </c>
      <c r="AS69" s="47">
        <v>0.85922053759169403</v>
      </c>
      <c r="AT69" s="28">
        <v>0</v>
      </c>
      <c r="AU69" s="28">
        <v>1000</v>
      </c>
      <c r="AV69" s="28">
        <v>0</v>
      </c>
    </row>
    <row r="70" spans="1:48" x14ac:dyDescent="0.25">
      <c r="A70" s="159">
        <v>67</v>
      </c>
      <c r="B70" s="3" t="s">
        <v>3895</v>
      </c>
      <c r="C70" s="3" t="s">
        <v>1</v>
      </c>
      <c r="D70" s="28">
        <v>20500</v>
      </c>
      <c r="E70" s="25">
        <v>-13.135590000000001</v>
      </c>
      <c r="F70" s="25">
        <v>1.4851490000000001</v>
      </c>
      <c r="G70" s="25">
        <v>-6.8181820000000002</v>
      </c>
      <c r="H70" s="28">
        <v>752163183499.99988</v>
      </c>
      <c r="I70" s="49">
        <v>36.690889999999996</v>
      </c>
      <c r="J70" s="49">
        <v>85.461119999999994</v>
      </c>
      <c r="K70" s="28">
        <v>243870</v>
      </c>
      <c r="L70" s="28">
        <v>5484500000</v>
      </c>
      <c r="M70" s="49">
        <v>4.8029315482259687</v>
      </c>
      <c r="N70" s="49">
        <v>1.2772271412411031</v>
      </c>
      <c r="O70" s="49">
        <v>0.95613990000000004</v>
      </c>
      <c r="P70" s="30">
        <v>1257.2133440489999</v>
      </c>
      <c r="Q70" s="27">
        <v>5.6899999999999999E-2</v>
      </c>
      <c r="R70" s="30">
        <v>1553.029407368</v>
      </c>
      <c r="S70" s="27">
        <v>0.23530000000000001</v>
      </c>
      <c r="T70" s="30">
        <v>1566.6541215709999</v>
      </c>
      <c r="U70" s="27">
        <v>0.16070000000000001</v>
      </c>
      <c r="V70" s="30">
        <v>173.77872778899999</v>
      </c>
      <c r="W70" s="32">
        <v>0.14299999999999999</v>
      </c>
      <c r="X70" s="30">
        <v>161.98649903800001</v>
      </c>
      <c r="Y70" s="32">
        <v>-6.7900000000000002E-2</v>
      </c>
      <c r="Z70" s="30">
        <v>152.155858959</v>
      </c>
      <c r="AA70" s="32">
        <v>-0.1065</v>
      </c>
      <c r="AB70" s="30">
        <v>5849.2899228004999</v>
      </c>
      <c r="AC70" s="27">
        <v>-0.2225</v>
      </c>
      <c r="AD70" s="30">
        <v>4194.1524631988004</v>
      </c>
      <c r="AE70" s="27">
        <v>-0.28299999999999997</v>
      </c>
      <c r="AF70" s="30">
        <v>4146.9659471301002</v>
      </c>
      <c r="AG70" s="27">
        <v>0.89</v>
      </c>
      <c r="AH70" s="25">
        <v>0.15492851520000001</v>
      </c>
      <c r="AI70" s="25">
        <v>0.12594996950000001</v>
      </c>
      <c r="AJ70" s="25">
        <v>0.1134249307</v>
      </c>
      <c r="AK70" s="25">
        <v>0.37486618900000002</v>
      </c>
      <c r="AL70" s="25">
        <v>0.27578727990000002</v>
      </c>
      <c r="AM70" s="25">
        <v>0.24423687699999999</v>
      </c>
      <c r="AN70" s="47">
        <v>0.23834768410000001</v>
      </c>
      <c r="AO70" s="47">
        <v>0.1973837255</v>
      </c>
      <c r="AP70" s="47">
        <v>0.1874680688</v>
      </c>
      <c r="AQ70" s="47">
        <v>1.2890127983420201</v>
      </c>
      <c r="AR70" s="47">
        <v>1.1049861017521401</v>
      </c>
      <c r="AS70" s="47">
        <v>1.1532909512394101</v>
      </c>
      <c r="AT70" s="28">
        <v>1500</v>
      </c>
      <c r="AU70" s="28">
        <v>2500</v>
      </c>
      <c r="AV70" s="28">
        <v>0</v>
      </c>
    </row>
    <row r="71" spans="1:48" x14ac:dyDescent="0.25">
      <c r="A71" s="159">
        <v>68</v>
      </c>
      <c r="B71" s="3" t="s">
        <v>72</v>
      </c>
      <c r="C71" s="3" t="s">
        <v>1</v>
      </c>
      <c r="D71" s="28">
        <v>81500</v>
      </c>
      <c r="E71" s="25">
        <v>-1.212121</v>
      </c>
      <c r="F71" s="25">
        <v>-1.212121</v>
      </c>
      <c r="G71" s="25">
        <v>136.2319</v>
      </c>
      <c r="H71" s="28">
        <v>1736762392000.0002</v>
      </c>
      <c r="I71" s="49">
        <v>21.30997</v>
      </c>
      <c r="J71" s="49">
        <v>40.042580000000001</v>
      </c>
      <c r="K71" s="28">
        <v>199645.5</v>
      </c>
      <c r="L71" s="28">
        <v>17019800000</v>
      </c>
      <c r="M71" s="49">
        <v>6.0684451774532198</v>
      </c>
      <c r="N71" s="49">
        <v>2.4439052238868726</v>
      </c>
      <c r="O71" s="49">
        <v>0.39447120000000002</v>
      </c>
      <c r="P71" s="30">
        <v>241.42969637900001</v>
      </c>
      <c r="Q71" s="27">
        <v>-0.41449999999999998</v>
      </c>
      <c r="R71" s="30">
        <v>282.52213889699999</v>
      </c>
      <c r="S71" s="27">
        <v>0.17019999999999999</v>
      </c>
      <c r="T71" s="30">
        <v>276.34542547500001</v>
      </c>
      <c r="U71" s="27">
        <v>-5.4699999999999999E-2</v>
      </c>
      <c r="V71" s="30">
        <v>75.339589262999993</v>
      </c>
      <c r="W71" s="32">
        <v>0.33019999999999999</v>
      </c>
      <c r="X71" s="30">
        <v>94.360996072000006</v>
      </c>
      <c r="Y71" s="32">
        <v>0.2525</v>
      </c>
      <c r="Z71" s="30">
        <v>137.38757765899999</v>
      </c>
      <c r="AA71" s="32">
        <v>0.72889999999999999</v>
      </c>
      <c r="AB71" s="30">
        <v>6487.3672208410999</v>
      </c>
      <c r="AC71" s="27">
        <v>0.51300000000000001</v>
      </c>
      <c r="AD71" s="30">
        <v>8192.4641188785008</v>
      </c>
      <c r="AE71" s="27">
        <v>0.26300000000000001</v>
      </c>
      <c r="AF71" s="30">
        <v>6447.1038933048003</v>
      </c>
      <c r="AG71" s="27">
        <v>0.87</v>
      </c>
      <c r="AH71" s="25">
        <v>5.7522592900000002E-2</v>
      </c>
      <c r="AI71" s="25">
        <v>6.6569349799999997E-2</v>
      </c>
      <c r="AJ71" s="25">
        <v>7.6711876400000004E-2</v>
      </c>
      <c r="AK71" s="25">
        <v>0.1826284688</v>
      </c>
      <c r="AL71" s="25">
        <v>0.20991819610000001</v>
      </c>
      <c r="AM71" s="25">
        <v>0.27317770400000002</v>
      </c>
      <c r="AN71" s="47">
        <v>0.32115194699999999</v>
      </c>
      <c r="AO71" s="47">
        <v>0.31304140359999999</v>
      </c>
      <c r="AP71" s="47">
        <v>0.54703703449999996</v>
      </c>
      <c r="AQ71" s="47">
        <v>1.9302417275625701</v>
      </c>
      <c r="AR71" s="47">
        <v>2.3531488872486901</v>
      </c>
      <c r="AS71" s="47">
        <v>2.5610874993141</v>
      </c>
      <c r="AT71" s="28">
        <v>3000</v>
      </c>
      <c r="AU71" s="28">
        <v>3000</v>
      </c>
      <c r="AV71" s="28">
        <v>0</v>
      </c>
    </row>
    <row r="72" spans="1:48" x14ac:dyDescent="0.25">
      <c r="A72" s="159">
        <v>69</v>
      </c>
      <c r="B72" s="3" t="s">
        <v>73</v>
      </c>
      <c r="C72" s="3" t="s">
        <v>1</v>
      </c>
      <c r="D72" s="28">
        <v>6620</v>
      </c>
      <c r="E72" s="25">
        <v>1.5337419999999999</v>
      </c>
      <c r="F72" s="25">
        <v>-4.7482009999999999</v>
      </c>
      <c r="G72" s="25">
        <v>-3.0746709999999999</v>
      </c>
      <c r="H72" s="28">
        <v>342874903040</v>
      </c>
      <c r="I72" s="49">
        <v>51.793789999999994</v>
      </c>
      <c r="J72" s="49">
        <v>50.957839999999997</v>
      </c>
      <c r="K72" s="28">
        <v>181835.5</v>
      </c>
      <c r="L72" s="28">
        <v>1217250000</v>
      </c>
      <c r="M72" s="49">
        <v>5.8616339039228409</v>
      </c>
      <c r="N72" s="49">
        <v>0.51228099104505287</v>
      </c>
      <c r="O72" s="49">
        <v>0.63003830000000005</v>
      </c>
      <c r="P72" s="30">
        <v>1645.576445762</v>
      </c>
      <c r="Q72" s="27">
        <v>0.18110000000000001</v>
      </c>
      <c r="R72" s="30">
        <v>1555.3371606139999</v>
      </c>
      <c r="S72" s="27">
        <v>-5.4800000000000001E-2</v>
      </c>
      <c r="T72" s="30">
        <v>1603.465633608</v>
      </c>
      <c r="U72" s="27">
        <v>1.9400000000000001E-2</v>
      </c>
      <c r="V72" s="30">
        <v>59.287450319999998</v>
      </c>
      <c r="W72" s="32">
        <v>0.1193</v>
      </c>
      <c r="X72" s="30">
        <v>53.959880777999999</v>
      </c>
      <c r="Y72" s="32">
        <v>-8.9899999999999994E-2</v>
      </c>
      <c r="Z72" s="30">
        <v>55.964463516999999</v>
      </c>
      <c r="AA72" s="32">
        <v>-9.3600000000000003E-2</v>
      </c>
      <c r="AB72" s="30">
        <v>1201.8857406940001</v>
      </c>
      <c r="AC72" s="27">
        <v>-7.17E-2</v>
      </c>
      <c r="AD72" s="30">
        <v>1041.7953900066</v>
      </c>
      <c r="AE72" s="27">
        <v>-0.13300000000000001</v>
      </c>
      <c r="AF72" s="30">
        <v>1080.5216660525</v>
      </c>
      <c r="AG72" s="27">
        <v>0.86</v>
      </c>
      <c r="AH72" s="25">
        <v>5.0089209099999997E-2</v>
      </c>
      <c r="AI72" s="25">
        <v>4.0384313800000002E-2</v>
      </c>
      <c r="AJ72" s="25">
        <v>3.9315150799999997E-2</v>
      </c>
      <c r="AK72" s="25">
        <v>0.109158647</v>
      </c>
      <c r="AL72" s="25">
        <v>8.9450953400000005E-2</v>
      </c>
      <c r="AM72" s="25">
        <v>8.8611878399999996E-2</v>
      </c>
      <c r="AN72" s="47">
        <v>8.4956715399999994E-2</v>
      </c>
      <c r="AO72" s="47">
        <v>9.2102129500000005E-2</v>
      </c>
      <c r="AP72" s="47">
        <v>9.0941334299999996E-2</v>
      </c>
      <c r="AQ72" s="47">
        <v>1.1989940136905599</v>
      </c>
      <c r="AR72" s="47">
        <v>1.23018909940298</v>
      </c>
      <c r="AS72" s="47">
        <v>1.2538862647926501</v>
      </c>
      <c r="AT72" s="28">
        <v>500</v>
      </c>
      <c r="AU72" s="28">
        <v>0</v>
      </c>
      <c r="AV72" s="28">
        <v>0</v>
      </c>
    </row>
    <row r="73" spans="1:48" x14ac:dyDescent="0.25">
      <c r="A73" s="159">
        <v>70</v>
      </c>
      <c r="B73" s="3" t="s">
        <v>2011</v>
      </c>
      <c r="C73" s="3" t="s">
        <v>1</v>
      </c>
      <c r="D73" s="28">
        <v>9600</v>
      </c>
      <c r="E73" s="25">
        <v>-9.4339619999999993</v>
      </c>
      <c r="F73" s="25">
        <v>-11.52074</v>
      </c>
      <c r="G73" s="25">
        <v>57.635469999999998</v>
      </c>
      <c r="H73" s="28">
        <v>328320000000</v>
      </c>
      <c r="I73" s="49">
        <v>34.199999999999996</v>
      </c>
      <c r="J73" s="49">
        <v>67.569090000000003</v>
      </c>
      <c r="K73" s="28">
        <v>380115</v>
      </c>
      <c r="L73" s="28">
        <v>3638150000</v>
      </c>
      <c r="M73" s="49">
        <v>27.055017239936085</v>
      </c>
      <c r="N73" s="49">
        <v>0.88760009096629011</v>
      </c>
      <c r="O73" s="49">
        <v>0.30736639999999998</v>
      </c>
      <c r="P73" s="30">
        <v>246.60154577</v>
      </c>
      <c r="Q73" s="27">
        <v>0.26800000000000002</v>
      </c>
      <c r="R73" s="30">
        <v>247.973443976</v>
      </c>
      <c r="S73" s="27">
        <v>5.5999999999999999E-3</v>
      </c>
      <c r="T73" s="30">
        <v>224.65150220699999</v>
      </c>
      <c r="U73" s="27">
        <v>-3.44E-2</v>
      </c>
      <c r="V73" s="30">
        <v>27.261622742</v>
      </c>
      <c r="W73" s="32">
        <v>-8.14E-2</v>
      </c>
      <c r="X73" s="30">
        <v>9.0043816099999994</v>
      </c>
      <c r="Y73" s="32">
        <v>-0.66969999999999996</v>
      </c>
      <c r="Z73" s="30">
        <v>22.388143234000001</v>
      </c>
      <c r="AA73" s="32">
        <v>1.6053999999999999</v>
      </c>
      <c r="AB73" s="30">
        <v>757.26729839179995</v>
      </c>
      <c r="AC73" s="27">
        <v>-8.14E-2</v>
      </c>
      <c r="AD73" s="30">
        <v>250.12171137429999</v>
      </c>
      <c r="AE73" s="27">
        <v>-0.67</v>
      </c>
      <c r="AF73" s="30">
        <v>654.62407116960003</v>
      </c>
      <c r="AG73" s="27">
        <v>2.61</v>
      </c>
      <c r="AH73" s="25">
        <v>3.7815228999999999E-2</v>
      </c>
      <c r="AI73" s="25">
        <v>1.24375402E-2</v>
      </c>
      <c r="AJ73" s="25">
        <v>2.9910756699999999E-2</v>
      </c>
      <c r="AK73" s="25">
        <v>7.2652962799999998E-2</v>
      </c>
      <c r="AL73" s="25">
        <v>2.4487576699999999E-2</v>
      </c>
      <c r="AM73" s="25">
        <v>6.1253329299999999E-2</v>
      </c>
      <c r="AN73" s="47">
        <v>0.2102494466</v>
      </c>
      <c r="AO73" s="47">
        <v>0.15214969019999999</v>
      </c>
      <c r="AP73" s="47">
        <v>0.13342728109999999</v>
      </c>
      <c r="AQ73" s="47">
        <v>0.93186426470094497</v>
      </c>
      <c r="AR73" s="47">
        <v>1.00703411868</v>
      </c>
      <c r="AS73" s="47">
        <v>1.0478695978000301</v>
      </c>
      <c r="AT73" s="28">
        <v>600</v>
      </c>
      <c r="AU73" s="28">
        <v>0</v>
      </c>
      <c r="AV73" s="28">
        <v>0</v>
      </c>
    </row>
    <row r="74" spans="1:48" x14ac:dyDescent="0.25">
      <c r="A74" s="159">
        <v>71</v>
      </c>
      <c r="B74" s="3" t="s">
        <v>740</v>
      </c>
      <c r="C74" s="3" t="s">
        <v>1</v>
      </c>
      <c r="D74" s="28">
        <v>11400</v>
      </c>
      <c r="E74" s="25">
        <v>10.67961</v>
      </c>
      <c r="F74" s="25">
        <v>-2.978723</v>
      </c>
      <c r="G74" s="25">
        <v>-13.63636</v>
      </c>
      <c r="H74" s="28">
        <v>290902931400</v>
      </c>
      <c r="I74" s="49">
        <v>25.517799999999998</v>
      </c>
      <c r="J74" s="49">
        <v>58.329970000000003</v>
      </c>
      <c r="K74" s="28">
        <v>6949.5</v>
      </c>
      <c r="L74" s="28">
        <v>74900000</v>
      </c>
      <c r="M74" s="49">
        <v>72.638349948262046</v>
      </c>
      <c r="N74" s="49">
        <v>0.80428150760738115</v>
      </c>
      <c r="O74" s="49">
        <v>0.3666064</v>
      </c>
      <c r="P74" s="30">
        <v>1503.3779587050001</v>
      </c>
      <c r="Q74" s="27">
        <v>0.36259999999999998</v>
      </c>
      <c r="R74" s="30">
        <v>1839.442890839</v>
      </c>
      <c r="S74" s="27">
        <v>0.2235</v>
      </c>
      <c r="T74" s="30">
        <v>1945.254420901</v>
      </c>
      <c r="U74" s="27">
        <v>0.125</v>
      </c>
      <c r="V74" s="30">
        <v>62.858760797999999</v>
      </c>
      <c r="W74" s="32">
        <v>0.77100000000000002</v>
      </c>
      <c r="X74" s="30">
        <v>56.440342614000002</v>
      </c>
      <c r="Y74" s="32">
        <v>-0.1021</v>
      </c>
      <c r="Z74" s="30">
        <v>18.787794676000001</v>
      </c>
      <c r="AA74" s="32">
        <v>-0.76659999999999995</v>
      </c>
      <c r="AB74" s="30">
        <v>2220.4653542051001</v>
      </c>
      <c r="AC74" s="27">
        <v>8.6499999999999994E-2</v>
      </c>
      <c r="AD74" s="30">
        <v>1940.3706399309001</v>
      </c>
      <c r="AE74" s="27">
        <v>-0.126</v>
      </c>
      <c r="AF74" s="30">
        <v>765.80543970070005</v>
      </c>
      <c r="AG74" s="27">
        <v>0.22</v>
      </c>
      <c r="AH74" s="25">
        <v>4.0926496700000002E-2</v>
      </c>
      <c r="AI74" s="25">
        <v>3.0826024099999998E-2</v>
      </c>
      <c r="AJ74" s="25">
        <v>1.14639136E-2</v>
      </c>
      <c r="AK74" s="25">
        <v>0.1685599864</v>
      </c>
      <c r="AL74" s="25">
        <v>0.11446343990000001</v>
      </c>
      <c r="AM74" s="25">
        <v>4.4558630500000002E-2</v>
      </c>
      <c r="AN74" s="47">
        <v>8.1037821999999995E-2</v>
      </c>
      <c r="AO74" s="47">
        <v>7.0627783700000002E-2</v>
      </c>
      <c r="AP74" s="47">
        <v>4.14407543E-2</v>
      </c>
      <c r="AQ74" s="47">
        <v>2.63283860149898</v>
      </c>
      <c r="AR74" s="47">
        <v>2.7898170210344699</v>
      </c>
      <c r="AS74" s="47">
        <v>2.8868603010745</v>
      </c>
      <c r="AT74" s="28">
        <v>2000</v>
      </c>
      <c r="AU74" s="28">
        <v>2000</v>
      </c>
      <c r="AV74" s="28">
        <v>0</v>
      </c>
    </row>
    <row r="75" spans="1:48" x14ac:dyDescent="0.25">
      <c r="A75" s="159">
        <v>72</v>
      </c>
      <c r="B75" s="3" t="s">
        <v>4343</v>
      </c>
      <c r="C75" s="3" t="s">
        <v>1</v>
      </c>
      <c r="D75" s="28">
        <v>45600</v>
      </c>
      <c r="E75" s="25">
        <v>-1.405405</v>
      </c>
      <c r="F75" s="25">
        <v>-5.1975049999999996</v>
      </c>
      <c r="G75" s="25">
        <v>45.842219999999998</v>
      </c>
      <c r="H75" s="28">
        <v>2051991336000</v>
      </c>
      <c r="I75" s="49">
        <v>44.999809999999997</v>
      </c>
      <c r="J75" s="49">
        <v>87.442629999999994</v>
      </c>
      <c r="K75" s="28">
        <v>144924.5</v>
      </c>
      <c r="L75" s="28">
        <v>6891450000</v>
      </c>
      <c r="M75" s="49">
        <v>15.254237288135592</v>
      </c>
      <c r="N75" s="49">
        <v>2.8340370358356051</v>
      </c>
      <c r="O75" s="49">
        <v>0.95210950000000005</v>
      </c>
      <c r="P75" s="30">
        <v>1410.3585116270001</v>
      </c>
      <c r="Q75" s="27">
        <v>-0.21879999999999999</v>
      </c>
      <c r="R75" s="30">
        <v>1572.6269874100001</v>
      </c>
      <c r="S75" s="27">
        <v>0.11509999999999999</v>
      </c>
      <c r="T75" s="30">
        <v>1552.1855332560001</v>
      </c>
      <c r="U75" s="27">
        <v>9.4200000000000006E-2</v>
      </c>
      <c r="V75" s="30">
        <v>191.110673241</v>
      </c>
      <c r="W75" s="32">
        <v>0.39750000000000002</v>
      </c>
      <c r="X75" s="30">
        <v>157.38413847699999</v>
      </c>
      <c r="Y75" s="32">
        <v>-0.17649999999999999</v>
      </c>
      <c r="Z75" s="30">
        <v>120.224310206</v>
      </c>
      <c r="AA75" s="32">
        <v>-0.31040000000000001</v>
      </c>
      <c r="AB75" s="30">
        <v>12294.304711741799</v>
      </c>
      <c r="AC75" s="27">
        <v>-0.28270000000000001</v>
      </c>
      <c r="AD75" s="30">
        <v>4421.0256086658001</v>
      </c>
      <c r="AE75" s="27">
        <v>-0.64</v>
      </c>
      <c r="AF75" s="30">
        <v>2189.9051275104998</v>
      </c>
      <c r="AG75" s="27" t="s">
        <v>1989</v>
      </c>
      <c r="AH75" s="25">
        <v>4.9081626000000003E-2</v>
      </c>
      <c r="AI75" s="25">
        <v>3.2181148800000003E-2</v>
      </c>
      <c r="AJ75" s="25">
        <v>2.15574472E-2</v>
      </c>
      <c r="AK75" s="25">
        <v>0.21571541120000001</v>
      </c>
      <c r="AL75" s="25">
        <v>0.14429212390000001</v>
      </c>
      <c r="AM75" s="25">
        <v>9.6644605800000005E-2</v>
      </c>
      <c r="AN75" s="47">
        <v>0.21886738929999999</v>
      </c>
      <c r="AO75" s="47">
        <v>0.2239519703</v>
      </c>
      <c r="AP75" s="47">
        <v>0.25296723679999999</v>
      </c>
      <c r="AQ75" s="47">
        <v>3.4819274671226501</v>
      </c>
      <c r="AR75" s="47">
        <v>3.48529316518766</v>
      </c>
      <c r="AS75" s="47">
        <v>3.48311921391804</v>
      </c>
      <c r="AT75" s="28">
        <v>2300</v>
      </c>
      <c r="AU75" s="28">
        <v>1500</v>
      </c>
      <c r="AV75" s="28">
        <v>0</v>
      </c>
    </row>
    <row r="76" spans="1:48" x14ac:dyDescent="0.25">
      <c r="A76" s="159">
        <v>73</v>
      </c>
      <c r="B76" s="3" t="s">
        <v>370</v>
      </c>
      <c r="C76" s="3" t="s">
        <v>1</v>
      </c>
      <c r="D76" s="6">
        <v>23650</v>
      </c>
      <c r="E76" s="168">
        <v>2.1598269999999999</v>
      </c>
      <c r="F76" s="168">
        <v>4.4150109999999998</v>
      </c>
      <c r="G76" s="168">
        <v>-2.199249</v>
      </c>
      <c r="H76" s="6">
        <v>2154510932200.0002</v>
      </c>
      <c r="I76" s="151">
        <v>91.099829999999997</v>
      </c>
      <c r="J76" s="151">
        <v>68.819550000000007</v>
      </c>
      <c r="K76" s="6">
        <v>164605.5</v>
      </c>
      <c r="L76" s="6">
        <v>3987700000</v>
      </c>
      <c r="M76" s="151">
        <v>15.120893796445952</v>
      </c>
      <c r="N76" s="151">
        <v>0.77771393914904952</v>
      </c>
      <c r="O76" s="151">
        <v>0.30977369999999999</v>
      </c>
      <c r="P76" s="169">
        <v>5959.7076365820003</v>
      </c>
      <c r="Q76" s="165">
        <v>-6.83E-2</v>
      </c>
      <c r="R76" s="169">
        <v>6795.5123340460004</v>
      </c>
      <c r="S76" s="165">
        <v>0.14019999999999999</v>
      </c>
      <c r="T76" s="169">
        <v>7227.1346390859999</v>
      </c>
      <c r="U76" s="165">
        <v>9.1999999999999998E-2</v>
      </c>
      <c r="V76" s="169">
        <v>200.10522209000001</v>
      </c>
      <c r="W76" s="170">
        <v>-0.55649999999999999</v>
      </c>
      <c r="X76" s="169">
        <v>360.235354153</v>
      </c>
      <c r="Y76" s="170">
        <v>0.80020000000000002</v>
      </c>
      <c r="Z76" s="169">
        <v>295.00703228399999</v>
      </c>
      <c r="AA76" s="170">
        <v>-5.62E-2</v>
      </c>
      <c r="AB76" s="169">
        <v>1991.3336366473</v>
      </c>
      <c r="AC76" s="165">
        <v>-0.64080000000000004</v>
      </c>
      <c r="AD76" s="169">
        <v>4069.7225329278999</v>
      </c>
      <c r="AE76" s="165">
        <v>1.044</v>
      </c>
      <c r="AF76" s="169">
        <v>3238.1583239463998</v>
      </c>
      <c r="AG76" s="165">
        <v>0.86</v>
      </c>
      <c r="AH76" s="168">
        <v>3.1969551800000003E-2</v>
      </c>
      <c r="AI76" s="168">
        <v>4.6969159199999999E-2</v>
      </c>
      <c r="AJ76" s="168">
        <v>3.4573172499999999E-2</v>
      </c>
      <c r="AK76" s="168">
        <v>8.2658076299999994E-2</v>
      </c>
      <c r="AL76" s="168">
        <v>0.13725486819999999</v>
      </c>
      <c r="AM76" s="168">
        <v>0.1083065407</v>
      </c>
      <c r="AN76" s="167">
        <v>0.1303866263</v>
      </c>
      <c r="AO76" s="167">
        <v>0.1616234513</v>
      </c>
      <c r="AP76" s="167">
        <v>0.15650141789999999</v>
      </c>
      <c r="AQ76" s="167">
        <v>1.7927633591930501</v>
      </c>
      <c r="AR76" s="167">
        <v>2.0402064641202799</v>
      </c>
      <c r="AS76" s="167">
        <v>2.13267579724597</v>
      </c>
      <c r="AT76" s="6">
        <v>1000</v>
      </c>
      <c r="AU76" s="6">
        <v>0</v>
      </c>
      <c r="AV76" s="6">
        <v>0</v>
      </c>
    </row>
    <row r="77" spans="1:48" x14ac:dyDescent="0.25">
      <c r="A77" s="159">
        <v>74</v>
      </c>
      <c r="B77" s="3" t="s">
        <v>75</v>
      </c>
      <c r="C77" s="3" t="s">
        <v>1</v>
      </c>
      <c r="D77" s="28">
        <v>23000</v>
      </c>
      <c r="E77" s="25">
        <v>27.071819999999999</v>
      </c>
      <c r="F77" s="25">
        <v>38.554220000000001</v>
      </c>
      <c r="G77" s="25">
        <v>149.7286</v>
      </c>
      <c r="H77" s="28">
        <v>1307154952000</v>
      </c>
      <c r="I77" s="49">
        <v>56.832819999999998</v>
      </c>
      <c r="J77" s="49">
        <v>25.30519</v>
      </c>
      <c r="K77" s="28">
        <v>58649.5</v>
      </c>
      <c r="L77" s="28">
        <v>1230200000</v>
      </c>
      <c r="M77" s="49">
        <v>166.66666666666666</v>
      </c>
      <c r="N77" s="49">
        <v>1.7420352779935049</v>
      </c>
      <c r="O77" s="49">
        <v>0.62538280000000002</v>
      </c>
      <c r="P77" s="30">
        <v>775.83665941499999</v>
      </c>
      <c r="Q77" s="27">
        <v>2.2700000000000001E-2</v>
      </c>
      <c r="R77" s="30">
        <v>812.363794235</v>
      </c>
      <c r="S77" s="27">
        <v>4.7100000000000003E-2</v>
      </c>
      <c r="T77" s="30">
        <v>782.685387289</v>
      </c>
      <c r="U77" s="27">
        <v>-7.0000000000000001E-3</v>
      </c>
      <c r="V77" s="30">
        <v>74.877213248000004</v>
      </c>
      <c r="W77" s="32">
        <v>-0.1694</v>
      </c>
      <c r="X77" s="30">
        <v>12.698029644</v>
      </c>
      <c r="Y77" s="32">
        <v>-0.83040000000000003</v>
      </c>
      <c r="Z77" s="30">
        <v>-1.7541769519999999</v>
      </c>
      <c r="AA77" s="32">
        <v>-1.0408999999999999</v>
      </c>
      <c r="AB77" s="30">
        <v>1272.2170043495</v>
      </c>
      <c r="AC77" s="27">
        <v>-0.187</v>
      </c>
      <c r="AD77" s="30">
        <v>220.55123417760001</v>
      </c>
      <c r="AE77" s="27">
        <v>-0.82699999999999996</v>
      </c>
      <c r="AF77" s="30">
        <v>-9.3970995535000004</v>
      </c>
      <c r="AG77" s="27">
        <v>-0.01</v>
      </c>
      <c r="AH77" s="25">
        <v>7.1910929900000004E-2</v>
      </c>
      <c r="AI77" s="25">
        <v>8.4919985999999999E-3</v>
      </c>
      <c r="AJ77" s="25">
        <v>-3.1438590000000001E-4</v>
      </c>
      <c r="AK77" s="25">
        <v>0.1067719617</v>
      </c>
      <c r="AL77" s="25">
        <v>1.6275468599999999E-2</v>
      </c>
      <c r="AM77" s="25">
        <v>-6.7818890000000001E-4</v>
      </c>
      <c r="AN77" s="47">
        <v>0.32723414649999999</v>
      </c>
      <c r="AO77" s="47">
        <v>0.25909651579999998</v>
      </c>
      <c r="AP77" s="47">
        <v>0.23893141470000001</v>
      </c>
      <c r="AQ77" s="47">
        <v>0.58406247031675096</v>
      </c>
      <c r="AR77" s="47">
        <v>1.1498842975505501</v>
      </c>
      <c r="AS77" s="47">
        <v>1.1390802473619599</v>
      </c>
      <c r="AT77" s="28">
        <v>500</v>
      </c>
      <c r="AU77" s="28">
        <v>0</v>
      </c>
      <c r="AV77" s="28">
        <v>0</v>
      </c>
    </row>
    <row r="78" spans="1:48" x14ac:dyDescent="0.25">
      <c r="A78" s="159">
        <v>75</v>
      </c>
      <c r="B78" s="3" t="s">
        <v>76</v>
      </c>
      <c r="C78" s="3" t="s">
        <v>1</v>
      </c>
      <c r="D78" s="28">
        <v>6850</v>
      </c>
      <c r="E78" s="25">
        <v>-6.802721</v>
      </c>
      <c r="F78" s="25">
        <v>-15.4321</v>
      </c>
      <c r="G78" s="25">
        <v>-33.495150000000002</v>
      </c>
      <c r="H78" s="28">
        <v>3626390000000</v>
      </c>
      <c r="I78" s="49">
        <v>529.4</v>
      </c>
      <c r="J78" s="49">
        <v>24.391159999999999</v>
      </c>
      <c r="K78" s="28">
        <v>208836.5</v>
      </c>
      <c r="L78" s="28">
        <v>1487950000</v>
      </c>
      <c r="M78" s="49">
        <v>10.956912517363207</v>
      </c>
      <c r="N78" s="49">
        <v>0.60233365989202914</v>
      </c>
      <c r="O78" s="49">
        <v>0.7630922</v>
      </c>
      <c r="P78" s="30">
        <v>5832.9733288079997</v>
      </c>
      <c r="Q78" s="27">
        <v>0.17319999999999999</v>
      </c>
      <c r="R78" s="30">
        <v>6827.333782705</v>
      </c>
      <c r="S78" s="27">
        <v>0.17050000000000001</v>
      </c>
      <c r="T78" s="30">
        <v>6994.8938287270003</v>
      </c>
      <c r="U78" s="27">
        <v>0.1497</v>
      </c>
      <c r="V78" s="30">
        <v>641.37670925700002</v>
      </c>
      <c r="W78" s="32">
        <v>2.7300000000000001E-2</v>
      </c>
      <c r="X78" s="30">
        <v>659.059415844</v>
      </c>
      <c r="Y78" s="32">
        <v>2.76E-2</v>
      </c>
      <c r="Z78" s="30">
        <v>548.33092761499995</v>
      </c>
      <c r="AA78" s="32">
        <v>0.1193</v>
      </c>
      <c r="AB78" s="30">
        <v>1079.9188245749999</v>
      </c>
      <c r="AC78" s="27">
        <v>4.87E-2</v>
      </c>
      <c r="AD78" s="30">
        <v>1118.6719885323</v>
      </c>
      <c r="AE78" s="27">
        <v>3.5999999999999997E-2</v>
      </c>
      <c r="AF78" s="30">
        <v>1026.234273368</v>
      </c>
      <c r="AG78" s="27">
        <v>1.1100000000000001</v>
      </c>
      <c r="AH78" s="25">
        <v>5.0180828800000001E-2</v>
      </c>
      <c r="AI78" s="25">
        <v>5.5873625400000002E-2</v>
      </c>
      <c r="AJ78" s="25">
        <v>4.92519295E-2</v>
      </c>
      <c r="AK78" s="25">
        <v>0.10627982480000001</v>
      </c>
      <c r="AL78" s="25">
        <v>0.1056390477</v>
      </c>
      <c r="AM78" s="25">
        <v>8.7056362299999995E-2</v>
      </c>
      <c r="AN78" s="47">
        <v>0.2403203438</v>
      </c>
      <c r="AO78" s="47">
        <v>0.2148284442</v>
      </c>
      <c r="AP78" s="47">
        <v>0.16621651139999999</v>
      </c>
      <c r="AQ78" s="47">
        <v>1.0242332916093699</v>
      </c>
      <c r="AR78" s="47">
        <v>0.75958066244692402</v>
      </c>
      <c r="AS78" s="47">
        <v>0.76757262398805504</v>
      </c>
      <c r="AT78" s="28">
        <v>900</v>
      </c>
      <c r="AU78" s="28">
        <v>900</v>
      </c>
      <c r="AV78" s="28">
        <v>0</v>
      </c>
    </row>
    <row r="79" spans="1:48" x14ac:dyDescent="0.25">
      <c r="A79" s="159">
        <v>76</v>
      </c>
      <c r="B79" s="3" t="s">
        <v>77</v>
      </c>
      <c r="C79" s="3" t="s">
        <v>1</v>
      </c>
      <c r="D79" s="28">
        <v>23400</v>
      </c>
      <c r="E79" s="25">
        <v>-11.195449999999999</v>
      </c>
      <c r="F79" s="25">
        <v>0.86206899999999997</v>
      </c>
      <c r="G79" s="25">
        <v>-1.886792</v>
      </c>
      <c r="H79" s="28">
        <v>978126505200</v>
      </c>
      <c r="I79" s="49">
        <v>41.800280000000001</v>
      </c>
      <c r="J79" s="49">
        <v>45.870440000000002</v>
      </c>
      <c r="K79" s="28">
        <v>560738.5</v>
      </c>
      <c r="L79" s="28">
        <v>14315150000</v>
      </c>
      <c r="M79" s="49">
        <v>6.7027520168110337</v>
      </c>
      <c r="N79" s="49">
        <v>1.0986668639113943</v>
      </c>
      <c r="O79" s="49">
        <v>0.90934470000000001</v>
      </c>
      <c r="P79" s="30">
        <v>3865.3848881829999</v>
      </c>
      <c r="Q79" s="27">
        <v>5.5999999999999999E-3</v>
      </c>
      <c r="R79" s="30">
        <v>5998.266652845</v>
      </c>
      <c r="S79" s="27">
        <v>0.55179999999999996</v>
      </c>
      <c r="T79" s="30">
        <v>6728.8774690789996</v>
      </c>
      <c r="U79" s="27">
        <v>0.36009999999999998</v>
      </c>
      <c r="V79" s="30">
        <v>78.444353895000006</v>
      </c>
      <c r="W79" s="32">
        <v>0.17560000000000001</v>
      </c>
      <c r="X79" s="30">
        <v>109.524789192</v>
      </c>
      <c r="Y79" s="32">
        <v>0.3962</v>
      </c>
      <c r="Z79" s="30">
        <v>124.25769140600001</v>
      </c>
      <c r="AA79" s="32">
        <v>0.35239999999999999</v>
      </c>
      <c r="AB79" s="30">
        <v>1943.0890609671001</v>
      </c>
      <c r="AC79" s="27">
        <v>-0.1085</v>
      </c>
      <c r="AD79" s="30">
        <v>2722.1064924407001</v>
      </c>
      <c r="AE79" s="27">
        <v>0.40100000000000002</v>
      </c>
      <c r="AF79" s="30">
        <v>3113.5926743642999</v>
      </c>
      <c r="AG79" s="27">
        <v>1.35</v>
      </c>
      <c r="AH79" s="25">
        <v>5.4606815699999998E-2</v>
      </c>
      <c r="AI79" s="25">
        <v>5.8120153000000001E-2</v>
      </c>
      <c r="AJ79" s="25">
        <v>6.47574541E-2</v>
      </c>
      <c r="AK79" s="25">
        <v>0.1200659048</v>
      </c>
      <c r="AL79" s="25">
        <v>0.15238615080000001</v>
      </c>
      <c r="AM79" s="25">
        <v>0.1620836276</v>
      </c>
      <c r="AN79" s="47">
        <v>7.1906406899999997E-2</v>
      </c>
      <c r="AO79" s="47">
        <v>6.2132937800000003E-2</v>
      </c>
      <c r="AP79" s="47">
        <v>6.2462439799999998E-2</v>
      </c>
      <c r="AQ79" s="47">
        <v>1.31196432237076</v>
      </c>
      <c r="AR79" s="47">
        <v>1.90071185483691</v>
      </c>
      <c r="AS79" s="47">
        <v>1.50293390745424</v>
      </c>
      <c r="AT79" s="28">
        <v>800</v>
      </c>
      <c r="AU79" s="28">
        <v>500</v>
      </c>
      <c r="AV79" s="28">
        <v>0</v>
      </c>
    </row>
    <row r="80" spans="1:48" x14ac:dyDescent="0.25">
      <c r="A80" s="159">
        <v>77</v>
      </c>
      <c r="B80" s="3" t="s">
        <v>78</v>
      </c>
      <c r="C80" s="3" t="s">
        <v>1</v>
      </c>
      <c r="D80" s="28">
        <v>30300</v>
      </c>
      <c r="E80" s="25">
        <v>-0.49261080000000002</v>
      </c>
      <c r="F80" s="25">
        <v>-8.0424889999999998</v>
      </c>
      <c r="G80" s="25">
        <v>-2.4154589999999998</v>
      </c>
      <c r="H80" s="28">
        <v>446200011900</v>
      </c>
      <c r="I80" s="49">
        <v>14.72607</v>
      </c>
      <c r="J80" s="49">
        <v>80.312089999999998</v>
      </c>
      <c r="K80" s="28">
        <v>3755.5</v>
      </c>
      <c r="L80" s="28">
        <v>115000000</v>
      </c>
      <c r="M80" s="49">
        <v>6.7280189683327425</v>
      </c>
      <c r="N80" s="49">
        <v>1.1405484432801889</v>
      </c>
      <c r="O80" s="49">
        <v>0.43768210000000002</v>
      </c>
      <c r="P80" s="30">
        <v>257.62123917299999</v>
      </c>
      <c r="Q80" s="27">
        <v>0.31830000000000003</v>
      </c>
      <c r="R80" s="30">
        <v>297.82110498100002</v>
      </c>
      <c r="S80" s="27">
        <v>0.156</v>
      </c>
      <c r="T80" s="30">
        <v>318.64095412</v>
      </c>
      <c r="U80" s="27">
        <v>0.17499999999999999</v>
      </c>
      <c r="V80" s="30">
        <v>58.730199548999998</v>
      </c>
      <c r="W80" s="32">
        <v>0.18679999999999999</v>
      </c>
      <c r="X80" s="30">
        <v>66.894331512999997</v>
      </c>
      <c r="Y80" s="32">
        <v>0.13900000000000001</v>
      </c>
      <c r="Z80" s="30">
        <v>69.230002073999998</v>
      </c>
      <c r="AA80" s="32">
        <v>0.16819999999999999</v>
      </c>
      <c r="AB80" s="30">
        <v>3586.6662188475998</v>
      </c>
      <c r="AC80" s="27">
        <v>0.14199999999999999</v>
      </c>
      <c r="AD80" s="30">
        <v>4291.9684708530003</v>
      </c>
      <c r="AE80" s="27">
        <v>0.19700000000000001</v>
      </c>
      <c r="AF80" s="30">
        <v>4643.6064997371996</v>
      </c>
      <c r="AG80" s="27">
        <v>1.18</v>
      </c>
      <c r="AH80" s="25">
        <v>0.15707543290000001</v>
      </c>
      <c r="AI80" s="25">
        <v>0.1668597486</v>
      </c>
      <c r="AJ80" s="25">
        <v>0.1680647512</v>
      </c>
      <c r="AK80" s="25">
        <v>0.16996930539999999</v>
      </c>
      <c r="AL80" s="25">
        <v>0.17978221120000001</v>
      </c>
      <c r="AM80" s="25">
        <v>0.18159909160000001</v>
      </c>
      <c r="AN80" s="47">
        <v>0.31152324240000001</v>
      </c>
      <c r="AO80" s="47">
        <v>0.30956418289999998</v>
      </c>
      <c r="AP80" s="47">
        <v>0.31081240780000002</v>
      </c>
      <c r="AQ80" s="47">
        <v>6.9212387488575403E-2</v>
      </c>
      <c r="AR80" s="47">
        <v>8.5068257563440802E-2</v>
      </c>
      <c r="AS80" s="47">
        <v>8.0530511237375202E-2</v>
      </c>
      <c r="AT80" s="28">
        <v>2500</v>
      </c>
      <c r="AU80" s="28">
        <v>3000</v>
      </c>
      <c r="AV80" s="28">
        <v>0</v>
      </c>
    </row>
    <row r="81" spans="1:48" x14ac:dyDescent="0.25">
      <c r="A81" s="159">
        <v>78</v>
      </c>
      <c r="B81" s="3" t="s">
        <v>79</v>
      </c>
      <c r="C81" s="3" t="s">
        <v>1</v>
      </c>
      <c r="D81" s="28">
        <v>39300</v>
      </c>
      <c r="E81" s="25">
        <v>11.331440000000001</v>
      </c>
      <c r="F81" s="25">
        <v>27.184470000000001</v>
      </c>
      <c r="G81" s="25">
        <v>46.459620000000001</v>
      </c>
      <c r="H81" s="28">
        <v>2112641571899.9998</v>
      </c>
      <c r="I81" s="49">
        <v>53.756779999999999</v>
      </c>
      <c r="J81" s="49">
        <v>68.090400000000002</v>
      </c>
      <c r="K81" s="28">
        <v>194949.5</v>
      </c>
      <c r="L81" s="28">
        <v>7579750000</v>
      </c>
      <c r="M81" s="49">
        <v>19.925054612676373</v>
      </c>
      <c r="N81" s="49">
        <v>2.1664062323663176</v>
      </c>
      <c r="O81" s="49">
        <v>0.62831780000000004</v>
      </c>
      <c r="P81" s="30">
        <v>810.79275156100005</v>
      </c>
      <c r="Q81" s="27">
        <v>0.2135</v>
      </c>
      <c r="R81" s="30">
        <v>926.84374636400003</v>
      </c>
      <c r="S81" s="27">
        <v>0.1431</v>
      </c>
      <c r="T81" s="30">
        <v>928.67294438800002</v>
      </c>
      <c r="U81" s="27">
        <v>5.0799999999999998E-2</v>
      </c>
      <c r="V81" s="30">
        <v>80.254350736000006</v>
      </c>
      <c r="W81" s="32">
        <v>-6.3799999999999996E-2</v>
      </c>
      <c r="X81" s="30">
        <v>134.11587831</v>
      </c>
      <c r="Y81" s="32">
        <v>0.67110000000000003</v>
      </c>
      <c r="Z81" s="30">
        <v>116.438716524</v>
      </c>
      <c r="AA81" s="32">
        <v>1.1299999999999999E-2</v>
      </c>
      <c r="AB81" s="30">
        <v>2328.92886589</v>
      </c>
      <c r="AC81" s="27">
        <v>-0.2908</v>
      </c>
      <c r="AD81" s="30">
        <v>3178.4434663861998</v>
      </c>
      <c r="AE81" s="27">
        <v>0.36499999999999999</v>
      </c>
      <c r="AF81" s="30">
        <v>2243.9437372795001</v>
      </c>
      <c r="AG81" s="27">
        <v>0.64</v>
      </c>
      <c r="AH81" s="25">
        <v>8.3616681700000001E-2</v>
      </c>
      <c r="AI81" s="25">
        <v>8.6465504100000007E-2</v>
      </c>
      <c r="AJ81" s="25">
        <v>6.1910752399999998E-2</v>
      </c>
      <c r="AK81" s="25">
        <v>0.13025197990000001</v>
      </c>
      <c r="AL81" s="25">
        <v>0.17270859520000001</v>
      </c>
      <c r="AM81" s="25">
        <v>0.13217410239999999</v>
      </c>
      <c r="AN81" s="47">
        <v>0.1627939739</v>
      </c>
      <c r="AO81" s="47">
        <v>0.22081549880000001</v>
      </c>
      <c r="AP81" s="47">
        <v>0.20443556860000001</v>
      </c>
      <c r="AQ81" s="47">
        <v>0.81395353880504795</v>
      </c>
      <c r="AR81" s="47">
        <v>1.1523900480285201</v>
      </c>
      <c r="AS81" s="47">
        <v>1.13491351876714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80</v>
      </c>
      <c r="C82" s="3" t="s">
        <v>1</v>
      </c>
      <c r="D82" s="28">
        <v>93400</v>
      </c>
      <c r="E82" s="25">
        <v>0.32223420000000003</v>
      </c>
      <c r="F82" s="25">
        <v>1.521739</v>
      </c>
      <c r="G82" s="25">
        <v>13.212120000000001</v>
      </c>
      <c r="H82" s="28">
        <v>12211683031400</v>
      </c>
      <c r="I82" s="49">
        <v>130.74609999999998</v>
      </c>
      <c r="J82" s="49">
        <v>5.6238840000000003</v>
      </c>
      <c r="K82" s="28">
        <v>17084</v>
      </c>
      <c r="L82" s="28">
        <v>1604200000</v>
      </c>
      <c r="M82" s="49">
        <v>20.595553982854945</v>
      </c>
      <c r="N82" s="49">
        <v>3.8566999343865653</v>
      </c>
      <c r="O82" s="49">
        <v>0.64976750000000005</v>
      </c>
      <c r="P82" s="30">
        <v>4569.0140102060004</v>
      </c>
      <c r="Q82" s="27">
        <v>9.9900000000000003E-2</v>
      </c>
      <c r="R82" s="30">
        <v>4421.559894432</v>
      </c>
      <c r="S82" s="27">
        <v>-3.2300000000000002E-2</v>
      </c>
      <c r="T82" s="30">
        <v>4321.6081016879998</v>
      </c>
      <c r="U82" s="27">
        <v>-7.1400000000000005E-2</v>
      </c>
      <c r="V82" s="30">
        <v>642.38931176400001</v>
      </c>
      <c r="W82" s="32">
        <v>-6.7199999999999996E-2</v>
      </c>
      <c r="X82" s="30">
        <v>651.08903081799997</v>
      </c>
      <c r="Y82" s="32">
        <v>1.35E-2</v>
      </c>
      <c r="Z82" s="30">
        <v>651.853014551</v>
      </c>
      <c r="AA82" s="32">
        <v>0.10009999999999999</v>
      </c>
      <c r="AB82" s="30">
        <v>4440.7667048289004</v>
      </c>
      <c r="AC82" s="27">
        <v>-0.3553</v>
      </c>
      <c r="AD82" s="30">
        <v>4496.6593545668002</v>
      </c>
      <c r="AE82" s="27">
        <v>1.2999999999999999E-2</v>
      </c>
      <c r="AF82" s="30">
        <v>5003.2304673467997</v>
      </c>
      <c r="AG82" s="27">
        <v>1.1000000000000001</v>
      </c>
      <c r="AH82" s="25">
        <v>0.15994577739999999</v>
      </c>
      <c r="AI82" s="25">
        <v>0.15748087490000001</v>
      </c>
      <c r="AJ82" s="25">
        <v>0.1551232189</v>
      </c>
      <c r="AK82" s="25">
        <v>0.22825438910000001</v>
      </c>
      <c r="AL82" s="25">
        <v>0.2212400501</v>
      </c>
      <c r="AM82" s="25">
        <v>0.2151736548</v>
      </c>
      <c r="AN82" s="47">
        <v>0.4388933672</v>
      </c>
      <c r="AO82" s="47">
        <v>0.44221187239999998</v>
      </c>
      <c r="AP82" s="47">
        <v>0.44485186859999998</v>
      </c>
      <c r="AQ82" s="47">
        <v>0.48145709345184501</v>
      </c>
      <c r="AR82" s="47">
        <v>0.33766344556518602</v>
      </c>
      <c r="AS82" s="47">
        <v>0.38711442665977502</v>
      </c>
      <c r="AT82" s="28">
        <v>3000</v>
      </c>
      <c r="AU82" s="28">
        <v>3500</v>
      </c>
      <c r="AV82" s="28">
        <v>0</v>
      </c>
    </row>
    <row r="83" spans="1:48" x14ac:dyDescent="0.25">
      <c r="A83" s="159">
        <v>80</v>
      </c>
      <c r="B83" s="3" t="s">
        <v>81</v>
      </c>
      <c r="C83" s="3" t="s">
        <v>1</v>
      </c>
      <c r="D83" s="28">
        <v>3690</v>
      </c>
      <c r="E83" s="25">
        <v>-10</v>
      </c>
      <c r="F83" s="25">
        <v>-16.13636</v>
      </c>
      <c r="G83" s="25">
        <v>-37.66892</v>
      </c>
      <c r="H83" s="28">
        <v>115851904200</v>
      </c>
      <c r="I83" s="49">
        <v>31.396179999999998</v>
      </c>
      <c r="J83" s="49">
        <v>76.830709999999996</v>
      </c>
      <c r="K83" s="28">
        <v>6102.5</v>
      </c>
      <c r="L83" s="28">
        <v>22677600</v>
      </c>
      <c r="M83" s="49">
        <v>30.885651324901531</v>
      </c>
      <c r="N83" s="49">
        <v>0.32506240187470137</v>
      </c>
      <c r="O83" s="49">
        <v>0.67724289999999998</v>
      </c>
      <c r="P83" s="30">
        <v>898.34405025900003</v>
      </c>
      <c r="Q83" s="27">
        <v>-5.1999999999999998E-3</v>
      </c>
      <c r="R83" s="30">
        <v>898.61853234399996</v>
      </c>
      <c r="S83" s="27">
        <v>2.9999999999999997E-4</v>
      </c>
      <c r="T83" s="30">
        <v>1169.754892105</v>
      </c>
      <c r="U83" s="27">
        <v>0.37859999999999999</v>
      </c>
      <c r="V83" s="30">
        <v>3.3251490289999999</v>
      </c>
      <c r="W83" s="32">
        <v>-0.7056</v>
      </c>
      <c r="X83" s="30">
        <v>6.3107700749999998</v>
      </c>
      <c r="Y83" s="32">
        <v>0.89790000000000003</v>
      </c>
      <c r="Z83" s="30">
        <v>3.5386865369999998</v>
      </c>
      <c r="AA83" s="32">
        <v>-0.2586</v>
      </c>
      <c r="AB83" s="30">
        <v>119.00466895060001</v>
      </c>
      <c r="AC83" s="27">
        <v>-0.70140000000000002</v>
      </c>
      <c r="AD83" s="30">
        <v>180.9064056519</v>
      </c>
      <c r="AE83" s="27">
        <v>0.52</v>
      </c>
      <c r="AF83" s="30">
        <v>112.7107354143</v>
      </c>
      <c r="AG83" s="27">
        <v>0.64</v>
      </c>
      <c r="AH83" s="25">
        <v>5.8031895E-3</v>
      </c>
      <c r="AI83" s="25">
        <v>1.08819881E-2</v>
      </c>
      <c r="AJ83" s="25">
        <v>5.8216348000000003E-3</v>
      </c>
      <c r="AK83" s="25">
        <v>1.16783045E-2</v>
      </c>
      <c r="AL83" s="25">
        <v>1.97420674E-2</v>
      </c>
      <c r="AM83" s="25">
        <v>9.9958736999999995E-3</v>
      </c>
      <c r="AN83" s="47">
        <v>6.2890645100000003E-2</v>
      </c>
      <c r="AO83" s="47">
        <v>5.5507950799999997E-2</v>
      </c>
      <c r="AP83" s="47">
        <v>3.8699087E-2</v>
      </c>
      <c r="AQ83" s="47">
        <v>0.92291475373551302</v>
      </c>
      <c r="AR83" s="47">
        <v>0.72650786018927405</v>
      </c>
      <c r="AS83" s="47">
        <v>0.71702179031084101</v>
      </c>
      <c r="AT83" s="28">
        <v>0</v>
      </c>
      <c r="AU83" s="28">
        <v>0</v>
      </c>
      <c r="AV83" s="28">
        <v>0</v>
      </c>
    </row>
    <row r="84" spans="1:48" x14ac:dyDescent="0.25">
      <c r="A84" s="159">
        <v>81</v>
      </c>
      <c r="B84" s="3" t="s">
        <v>82</v>
      </c>
      <c r="C84" s="3" t="s">
        <v>1</v>
      </c>
      <c r="D84" s="28">
        <v>1990</v>
      </c>
      <c r="E84" s="25">
        <v>9.9447510000000001</v>
      </c>
      <c r="F84" s="25">
        <v>-31.849319999999999</v>
      </c>
      <c r="G84" s="25">
        <v>-39.143729999999998</v>
      </c>
      <c r="H84" s="28">
        <v>51908274400</v>
      </c>
      <c r="I84" s="49">
        <v>26.08456</v>
      </c>
      <c r="J84" s="49">
        <v>92.3489</v>
      </c>
      <c r="K84" s="28">
        <v>357779</v>
      </c>
      <c r="L84" s="28">
        <v>719800000</v>
      </c>
      <c r="M84" s="49">
        <v>9.113957661141745</v>
      </c>
      <c r="N84" s="49">
        <v>0.19007576906812126</v>
      </c>
      <c r="O84" s="49">
        <v>0.46914220000000001</v>
      </c>
      <c r="P84" s="30">
        <v>2314.9101589269999</v>
      </c>
      <c r="Q84" s="27">
        <v>0.23080000000000001</v>
      </c>
      <c r="R84" s="30">
        <v>1281.0962436570001</v>
      </c>
      <c r="S84" s="27">
        <v>-0.4466</v>
      </c>
      <c r="T84" s="30">
        <v>2030.5515947839999</v>
      </c>
      <c r="U84" s="27">
        <v>-0.1641</v>
      </c>
      <c r="V84" s="30">
        <v>9.1106954909999995</v>
      </c>
      <c r="W84" s="32">
        <v>-0.27710000000000001</v>
      </c>
      <c r="X84" s="30">
        <v>2.1297327269999999</v>
      </c>
      <c r="Y84" s="32">
        <v>-0.76619999999999999</v>
      </c>
      <c r="Z84" s="30">
        <v>4.3323724139999999</v>
      </c>
      <c r="AA84" s="32">
        <v>-0.69950000000000001</v>
      </c>
      <c r="AB84" s="30">
        <v>406.00172132990002</v>
      </c>
      <c r="AC84" s="27">
        <v>-1.78E-2</v>
      </c>
      <c r="AD84" s="30">
        <v>150.91963462499999</v>
      </c>
      <c r="AE84" s="27">
        <v>-0.628</v>
      </c>
      <c r="AF84" s="30">
        <v>261.79234668859999</v>
      </c>
      <c r="AG84" s="27">
        <v>0.46</v>
      </c>
      <c r="AH84" s="25">
        <v>7.8979253000000006E-3</v>
      </c>
      <c r="AI84" s="25">
        <v>2.5752761000000001E-3</v>
      </c>
      <c r="AJ84" s="25">
        <v>4.4920524E-3</v>
      </c>
      <c r="AK84" s="25">
        <v>3.9151664199999998E-2</v>
      </c>
      <c r="AL84" s="25">
        <v>1.39194592E-2</v>
      </c>
      <c r="AM84" s="25">
        <v>2.3948441399999999E-2</v>
      </c>
      <c r="AN84" s="47">
        <v>5.7704346699999999E-2</v>
      </c>
      <c r="AO84" s="47">
        <v>9.4710058400000005E-2</v>
      </c>
      <c r="AP84" s="47">
        <v>5.6611728200000003E-2</v>
      </c>
      <c r="AQ84" s="47">
        <v>4.70633880876668</v>
      </c>
      <c r="AR84" s="47">
        <v>4.0943917646977903</v>
      </c>
      <c r="AS84" s="47">
        <v>4.3312916894643001</v>
      </c>
      <c r="AT84" s="28">
        <v>0</v>
      </c>
      <c r="AU84" s="28">
        <v>0</v>
      </c>
      <c r="AV84" s="28">
        <v>0</v>
      </c>
    </row>
    <row r="85" spans="1:48" x14ac:dyDescent="0.25">
      <c r="A85" s="159">
        <v>82</v>
      </c>
      <c r="B85" s="3" t="s">
        <v>4669</v>
      </c>
      <c r="C85" s="3" t="s">
        <v>1</v>
      </c>
      <c r="D85" s="28">
        <v>15700</v>
      </c>
      <c r="E85" s="25">
        <v>-7.6470589999999996</v>
      </c>
      <c r="F85" s="25">
        <v>5.3691279999999999</v>
      </c>
      <c r="G85" s="25" t="s">
        <v>4501</v>
      </c>
      <c r="H85" s="28">
        <v>447299280000</v>
      </c>
      <c r="I85" s="49">
        <v>28.490399999999998</v>
      </c>
      <c r="J85" s="49">
        <v>98.069519999999997</v>
      </c>
      <c r="K85" s="28">
        <v>223</v>
      </c>
      <c r="L85" s="28">
        <v>3234625</v>
      </c>
      <c r="M85" s="49">
        <v>36.342592592592595</v>
      </c>
      <c r="N85" s="49">
        <v>1.4598592517577278</v>
      </c>
      <c r="O85" s="49" t="s">
        <v>4501</v>
      </c>
      <c r="P85" s="30">
        <v>121.69961198199999</v>
      </c>
      <c r="Q85" s="27">
        <v>0.7651</v>
      </c>
      <c r="R85" s="30">
        <v>147.20816538299999</v>
      </c>
      <c r="S85" s="27">
        <v>0.20960000000000001</v>
      </c>
      <c r="T85" s="30">
        <v>176.746381442</v>
      </c>
      <c r="U85" s="27">
        <v>0.29859999999999998</v>
      </c>
      <c r="V85" s="30">
        <v>17.530585753</v>
      </c>
      <c r="W85" s="32">
        <v>0.67300000000000004</v>
      </c>
      <c r="X85" s="30">
        <v>12.74189763</v>
      </c>
      <c r="Y85" s="32">
        <v>-0.2732</v>
      </c>
      <c r="Z85" s="30">
        <v>12.039115903000001</v>
      </c>
      <c r="AA85" s="32">
        <v>-0.34079999999999999</v>
      </c>
      <c r="AB85" s="30">
        <v>610.02463787800002</v>
      </c>
      <c r="AC85" s="27">
        <v>0.66059999999999997</v>
      </c>
      <c r="AD85" s="30">
        <v>418.95783899140002</v>
      </c>
      <c r="AE85" s="27">
        <v>-0.313</v>
      </c>
      <c r="AF85" s="30">
        <v>419.28513569479998</v>
      </c>
      <c r="AG85" s="27" t="s">
        <v>1989</v>
      </c>
      <c r="AH85" s="25">
        <v>1.64048974E-2</v>
      </c>
      <c r="AI85" s="25">
        <v>1.18167614E-2</v>
      </c>
      <c r="AJ85" s="25">
        <v>1.15277738E-2</v>
      </c>
      <c r="AK85" s="25">
        <v>5.65264428E-2</v>
      </c>
      <c r="AL85" s="25">
        <v>4.0173192599999998E-2</v>
      </c>
      <c r="AM85" s="25">
        <v>3.7980992499999998E-2</v>
      </c>
      <c r="AN85" s="47">
        <v>0.47878676520000002</v>
      </c>
      <c r="AO85" s="47">
        <v>0.55763648310000002</v>
      </c>
      <c r="AP85" s="47">
        <v>0.5635543878</v>
      </c>
      <c r="AQ85" s="47">
        <v>2.4854441510979299</v>
      </c>
      <c r="AR85" s="47">
        <v>2.3124989985006401</v>
      </c>
      <c r="AS85" s="47">
        <v>2.2947378445137301</v>
      </c>
      <c r="AT85" s="28">
        <v>600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83</v>
      </c>
      <c r="C86" s="3" t="s">
        <v>1</v>
      </c>
      <c r="D86" s="28">
        <v>13200</v>
      </c>
      <c r="E86" s="25">
        <v>-4.3478260000000004</v>
      </c>
      <c r="F86" s="25">
        <v>-7.6923079999999997</v>
      </c>
      <c r="G86" s="25">
        <v>-6.8739439999999998</v>
      </c>
      <c r="H86" s="28">
        <v>4157255533200</v>
      </c>
      <c r="I86" s="49">
        <v>314.9436</v>
      </c>
      <c r="J86" s="49">
        <v>72.319580000000002</v>
      </c>
      <c r="K86" s="28">
        <v>612183</v>
      </c>
      <c r="L86" s="28">
        <v>8287900000</v>
      </c>
      <c r="M86" s="49">
        <v>12.229404220923222</v>
      </c>
      <c r="N86" s="49">
        <v>1.1167203133960086</v>
      </c>
      <c r="O86" s="49">
        <v>1.0356730000000001</v>
      </c>
      <c r="P86" s="30">
        <v>1704.1384320489999</v>
      </c>
      <c r="Q86" s="27">
        <v>0.29630000000000001</v>
      </c>
      <c r="R86" s="30">
        <v>2459.1388665439999</v>
      </c>
      <c r="S86" s="27">
        <v>0.443</v>
      </c>
      <c r="T86" s="30">
        <v>2124.50476531</v>
      </c>
      <c r="U86" s="27">
        <v>6.3299999999999995E-2</v>
      </c>
      <c r="V86" s="30">
        <v>202.389875768</v>
      </c>
      <c r="W86" s="32">
        <v>2.0834999999999999</v>
      </c>
      <c r="X86" s="30">
        <v>332.92507828700002</v>
      </c>
      <c r="Y86" s="32">
        <v>0.64500000000000002</v>
      </c>
      <c r="Z86" s="30">
        <v>284.769092919</v>
      </c>
      <c r="AA86" s="32">
        <v>0.80710000000000004</v>
      </c>
      <c r="AB86" s="30">
        <v>791.50527901700002</v>
      </c>
      <c r="AC86" s="27">
        <v>2.5470000000000002</v>
      </c>
      <c r="AD86" s="30">
        <v>1283.2135945120001</v>
      </c>
      <c r="AE86" s="27">
        <v>0.621</v>
      </c>
      <c r="AF86" s="30">
        <v>1003.1489133772</v>
      </c>
      <c r="AG86" s="27">
        <v>1.66</v>
      </c>
      <c r="AH86" s="25">
        <v>3.2817846599999999E-2</v>
      </c>
      <c r="AI86" s="25">
        <v>5.01716491E-2</v>
      </c>
      <c r="AJ86" s="25">
        <v>4.0992142500000002E-2</v>
      </c>
      <c r="AK86" s="25">
        <v>6.8992066899999996E-2</v>
      </c>
      <c r="AL86" s="25">
        <v>0.1060543681</v>
      </c>
      <c r="AM86" s="25">
        <v>8.6415784499999995E-2</v>
      </c>
      <c r="AN86" s="47">
        <v>0.24589700480000001</v>
      </c>
      <c r="AO86" s="47">
        <v>0.24075974210000001</v>
      </c>
      <c r="AP86" s="47">
        <v>0.2230995184</v>
      </c>
      <c r="AQ86" s="47">
        <v>1.1045152137586201</v>
      </c>
      <c r="AR86" s="47">
        <v>1.12219462733598</v>
      </c>
      <c r="AS86" s="47">
        <v>1.10810607280289</v>
      </c>
      <c r="AT86" s="28">
        <v>0</v>
      </c>
      <c r="AU86" s="28">
        <v>700</v>
      </c>
      <c r="AV86" s="28">
        <v>0</v>
      </c>
    </row>
    <row r="87" spans="1:48" x14ac:dyDescent="0.25">
      <c r="A87" s="159">
        <v>84</v>
      </c>
      <c r="B87" s="3" t="s">
        <v>84</v>
      </c>
      <c r="C87" s="3" t="s">
        <v>1</v>
      </c>
      <c r="D87" s="28">
        <v>1530</v>
      </c>
      <c r="E87" s="25">
        <v>4.0816330000000001</v>
      </c>
      <c r="F87" s="25">
        <v>-4.375</v>
      </c>
      <c r="G87" s="25">
        <v>-19.895289999999999</v>
      </c>
      <c r="H87" s="28">
        <v>457943871600</v>
      </c>
      <c r="I87" s="49">
        <v>299.30969999999996</v>
      </c>
      <c r="J87" s="49">
        <v>77.164630000000002</v>
      </c>
      <c r="K87" s="28">
        <v>3810739</v>
      </c>
      <c r="L87" s="28">
        <v>6029250000</v>
      </c>
      <c r="M87" s="49">
        <v>6.0711921081327729</v>
      </c>
      <c r="N87" s="49">
        <v>0.1429741467949007</v>
      </c>
      <c r="O87" s="49">
        <v>0.76390449999999999</v>
      </c>
      <c r="P87" s="30">
        <v>2913.8447486380001</v>
      </c>
      <c r="Q87" s="27">
        <v>0.1699</v>
      </c>
      <c r="R87" s="30">
        <v>2916.8416529890001</v>
      </c>
      <c r="S87" s="27">
        <v>1E-3</v>
      </c>
      <c r="T87" s="30">
        <v>3055.317222789</v>
      </c>
      <c r="U87" s="27">
        <v>7.9000000000000008E-3</v>
      </c>
      <c r="V87" s="30">
        <v>59.361873584000001</v>
      </c>
      <c r="W87" s="32">
        <v>-9.6799999999999997E-2</v>
      </c>
      <c r="X87" s="30">
        <v>14.35312937</v>
      </c>
      <c r="Y87" s="32">
        <v>-0.75819999999999999</v>
      </c>
      <c r="Z87" s="30">
        <v>61.474902610999997</v>
      </c>
      <c r="AA87" s="32">
        <v>0.82809999999999995</v>
      </c>
      <c r="AB87" s="30">
        <v>185.5994788145</v>
      </c>
      <c r="AC87" s="27">
        <v>-0.25869999999999999</v>
      </c>
      <c r="AD87" s="30">
        <v>27.295661230099999</v>
      </c>
      <c r="AE87" s="27">
        <v>-0.85299999999999998</v>
      </c>
      <c r="AF87" s="30">
        <v>217.29741379929999</v>
      </c>
      <c r="AG87" s="27">
        <v>2.23</v>
      </c>
      <c r="AH87" s="25">
        <v>7.4795879999999997E-3</v>
      </c>
      <c r="AI87" s="25">
        <v>9.5976229999999996E-4</v>
      </c>
      <c r="AJ87" s="25">
        <v>7.5254409999999999E-3</v>
      </c>
      <c r="AK87" s="25">
        <v>1.9069006100000001E-2</v>
      </c>
      <c r="AL87" s="25">
        <v>2.3909742000000002E-3</v>
      </c>
      <c r="AM87" s="25">
        <v>1.87604148E-2</v>
      </c>
      <c r="AN87" s="47">
        <v>0.16838300589999999</v>
      </c>
      <c r="AO87" s="47">
        <v>0.14765955720000001</v>
      </c>
      <c r="AP87" s="47">
        <v>0.1496438581</v>
      </c>
      <c r="AQ87" s="47">
        <v>1.48003802941492</v>
      </c>
      <c r="AR87" s="47">
        <v>1.50197320607248</v>
      </c>
      <c r="AS87" s="47">
        <v>1.4929322901333899</v>
      </c>
      <c r="AT87" s="28">
        <v>0</v>
      </c>
      <c r="AU87" s="28">
        <v>0</v>
      </c>
      <c r="AV87" s="28">
        <v>0</v>
      </c>
    </row>
    <row r="88" spans="1:48" x14ac:dyDescent="0.25">
      <c r="A88" s="159">
        <v>85</v>
      </c>
      <c r="B88" s="3" t="s">
        <v>85</v>
      </c>
      <c r="C88" s="3" t="s">
        <v>1</v>
      </c>
      <c r="D88" s="28">
        <v>70000</v>
      </c>
      <c r="E88" s="25">
        <v>-0.2849003</v>
      </c>
      <c r="F88" s="25">
        <v>-6.9148940000000003</v>
      </c>
      <c r="G88" s="25">
        <v>-7.8947370000000001</v>
      </c>
      <c r="H88" s="28">
        <v>2430922550000.0005</v>
      </c>
      <c r="I88" s="49">
        <v>34.727469999999997</v>
      </c>
      <c r="J88" s="49">
        <v>65.189620000000005</v>
      </c>
      <c r="K88" s="28">
        <v>5123</v>
      </c>
      <c r="L88" s="28">
        <v>353100000</v>
      </c>
      <c r="M88" s="49">
        <v>10.461076312706895</v>
      </c>
      <c r="N88" s="49">
        <v>2.0494059507315874</v>
      </c>
      <c r="O88" s="49">
        <v>0.48750979999999999</v>
      </c>
      <c r="P88" s="30">
        <v>1363.5132401620001</v>
      </c>
      <c r="Q88" s="27">
        <v>-1.7899999999999999E-2</v>
      </c>
      <c r="R88" s="30">
        <v>1463.9975912110001</v>
      </c>
      <c r="S88" s="27">
        <v>7.3700000000000002E-2</v>
      </c>
      <c r="T88" s="30">
        <v>1479.200269493</v>
      </c>
      <c r="U88" s="27">
        <v>3.32E-2</v>
      </c>
      <c r="V88" s="30">
        <v>207.66196275900001</v>
      </c>
      <c r="W88" s="32">
        <v>0.23139999999999999</v>
      </c>
      <c r="X88" s="30">
        <v>228.77164739</v>
      </c>
      <c r="Y88" s="32">
        <v>0.1017</v>
      </c>
      <c r="Z88" s="30">
        <v>228.03904533900001</v>
      </c>
      <c r="AA88" s="32">
        <v>9.4100000000000003E-2</v>
      </c>
      <c r="AB88" s="30">
        <v>5620.9759334003002</v>
      </c>
      <c r="AC88" s="27">
        <v>0.252</v>
      </c>
      <c r="AD88" s="30">
        <v>6093.5566081774004</v>
      </c>
      <c r="AE88" s="27">
        <v>8.4000000000000005E-2</v>
      </c>
      <c r="AF88" s="30">
        <v>6566.4806349633</v>
      </c>
      <c r="AG88" s="27">
        <v>1.0900000000000001</v>
      </c>
      <c r="AH88" s="25">
        <v>0.1738144287</v>
      </c>
      <c r="AI88" s="25">
        <v>0.16514456720000001</v>
      </c>
      <c r="AJ88" s="25">
        <v>0.16197812070000001</v>
      </c>
      <c r="AK88" s="25">
        <v>0.22615717390000001</v>
      </c>
      <c r="AL88" s="25">
        <v>0.2197249403</v>
      </c>
      <c r="AM88" s="25">
        <v>0.20273776069999999</v>
      </c>
      <c r="AN88" s="47">
        <v>0.39919559719999997</v>
      </c>
      <c r="AO88" s="47">
        <v>0.35304085460000001</v>
      </c>
      <c r="AP88" s="47">
        <v>0.32553966159999997</v>
      </c>
      <c r="AQ88" s="47">
        <v>0.37013563838442398</v>
      </c>
      <c r="AR88" s="47">
        <v>0.29706701330972402</v>
      </c>
      <c r="AS88" s="47">
        <v>0.251636701466949</v>
      </c>
      <c r="AT88" s="28">
        <v>2500</v>
      </c>
      <c r="AU88" s="28">
        <v>2500</v>
      </c>
      <c r="AV88" s="28">
        <v>0</v>
      </c>
    </row>
    <row r="89" spans="1:48" x14ac:dyDescent="0.25">
      <c r="A89" s="159">
        <v>86</v>
      </c>
      <c r="B89" s="3" t="s">
        <v>86</v>
      </c>
      <c r="C89" s="3" t="s">
        <v>1</v>
      </c>
      <c r="D89" s="28">
        <v>12900</v>
      </c>
      <c r="E89" s="25">
        <v>-9.1549300000000002</v>
      </c>
      <c r="F89" s="25">
        <v>-4.0892189999999999</v>
      </c>
      <c r="G89" s="25">
        <v>-39.007089999999998</v>
      </c>
      <c r="H89" s="28">
        <v>5048211954000</v>
      </c>
      <c r="I89" s="49">
        <v>391.33429999999998</v>
      </c>
      <c r="J89" s="49">
        <v>36.657859999999999</v>
      </c>
      <c r="K89" s="28">
        <v>271869</v>
      </c>
      <c r="L89" s="28">
        <v>3688650000</v>
      </c>
      <c r="M89" s="49">
        <v>19.859989445293145</v>
      </c>
      <c r="N89" s="49">
        <v>0.64708249807104334</v>
      </c>
      <c r="O89" s="49">
        <v>0.83286340000000003</v>
      </c>
      <c r="P89" s="30">
        <v>8101.8525593100003</v>
      </c>
      <c r="Q89" s="27">
        <v>1.11E-2</v>
      </c>
      <c r="R89" s="30">
        <v>9395.3596656410009</v>
      </c>
      <c r="S89" s="27">
        <v>0.15970000000000001</v>
      </c>
      <c r="T89" s="30">
        <v>8105.2469788810004</v>
      </c>
      <c r="U89" s="27">
        <v>-4.7600000000000003E-2</v>
      </c>
      <c r="V89" s="30">
        <v>707.83993655100005</v>
      </c>
      <c r="W89" s="32">
        <v>-0.39229999999999998</v>
      </c>
      <c r="X89" s="30">
        <v>712.47420071399995</v>
      </c>
      <c r="Y89" s="32">
        <v>6.4999999999999997E-3</v>
      </c>
      <c r="Z89" s="30">
        <v>400.37622911300002</v>
      </c>
      <c r="AA89" s="32">
        <v>-0.38140000000000002</v>
      </c>
      <c r="AB89" s="30">
        <v>1552.3876951022</v>
      </c>
      <c r="AC89" s="27">
        <v>-0.37719999999999998</v>
      </c>
      <c r="AD89" s="30">
        <v>1787.4130495682</v>
      </c>
      <c r="AE89" s="27">
        <v>0.151</v>
      </c>
      <c r="AF89" s="30">
        <v>990.26504409560005</v>
      </c>
      <c r="AG89" s="27">
        <v>0.61</v>
      </c>
      <c r="AH89" s="25">
        <v>7.00312716E-2</v>
      </c>
      <c r="AI89" s="25">
        <v>6.5387573899999996E-2</v>
      </c>
      <c r="AJ89" s="25">
        <v>3.4734996800000001E-2</v>
      </c>
      <c r="AK89" s="25">
        <v>8.5354827699999997E-2</v>
      </c>
      <c r="AL89" s="25">
        <v>8.5848986799999999E-2</v>
      </c>
      <c r="AM89" s="25">
        <v>4.78680675E-2</v>
      </c>
      <c r="AN89" s="47">
        <v>0.26406223890000002</v>
      </c>
      <c r="AO89" s="47">
        <v>0.20430767999999999</v>
      </c>
      <c r="AP89" s="47">
        <v>0.18717235039999999</v>
      </c>
      <c r="AQ89" s="47">
        <v>0.276118071086359</v>
      </c>
      <c r="AR89" s="47">
        <v>0.34878782693967397</v>
      </c>
      <c r="AS89" s="47">
        <v>0.37809333442591198</v>
      </c>
      <c r="AT89" s="28">
        <v>2000</v>
      </c>
      <c r="AU89" s="28">
        <v>1000</v>
      </c>
      <c r="AV89" s="28">
        <v>0</v>
      </c>
    </row>
    <row r="90" spans="1:48" x14ac:dyDescent="0.25">
      <c r="A90" s="159">
        <v>87</v>
      </c>
      <c r="B90" s="3" t="s">
        <v>87</v>
      </c>
      <c r="C90" s="3" t="s">
        <v>1</v>
      </c>
      <c r="D90" s="28">
        <v>41300</v>
      </c>
      <c r="E90" s="25">
        <v>10.28037</v>
      </c>
      <c r="F90" s="25">
        <v>0.97799510000000001</v>
      </c>
      <c r="G90" s="25">
        <v>18.168810000000001</v>
      </c>
      <c r="H90" s="28">
        <v>1657153826999.9998</v>
      </c>
      <c r="I90" s="49">
        <v>40.124789999999997</v>
      </c>
      <c r="J90" s="49">
        <v>40.06324</v>
      </c>
      <c r="K90" s="28">
        <v>62219.5</v>
      </c>
      <c r="L90" s="28">
        <v>2467850000</v>
      </c>
      <c r="M90" s="49">
        <v>10.250691484283395</v>
      </c>
      <c r="N90" s="49">
        <v>0.87385356306648088</v>
      </c>
      <c r="O90" s="49">
        <v>0.59927889999999995</v>
      </c>
      <c r="P90" s="30">
        <v>1069.9296794879999</v>
      </c>
      <c r="Q90" s="27">
        <v>0.25290000000000001</v>
      </c>
      <c r="R90" s="30">
        <v>1030.080220175</v>
      </c>
      <c r="S90" s="27">
        <v>-3.7199999999999997E-2</v>
      </c>
      <c r="T90" s="30">
        <v>970.15558211500002</v>
      </c>
      <c r="U90" s="27">
        <v>-8.7300000000000003E-2</v>
      </c>
      <c r="V90" s="30">
        <v>224.85445314200001</v>
      </c>
      <c r="W90" s="32">
        <v>0.39610000000000001</v>
      </c>
      <c r="X90" s="30">
        <v>235.03841703399999</v>
      </c>
      <c r="Y90" s="32">
        <v>4.53E-2</v>
      </c>
      <c r="Z90" s="30">
        <v>182.489298539</v>
      </c>
      <c r="AA90" s="32">
        <v>-0.24030000000000001</v>
      </c>
      <c r="AB90" s="30">
        <v>3448.7019314186</v>
      </c>
      <c r="AC90" s="27">
        <v>0.50990000000000002</v>
      </c>
      <c r="AD90" s="30">
        <v>4096.7032677442003</v>
      </c>
      <c r="AE90" s="27">
        <v>0.188</v>
      </c>
      <c r="AF90" s="30">
        <v>4356.0215074521002</v>
      </c>
      <c r="AG90" s="27">
        <v>0.74</v>
      </c>
      <c r="AH90" s="25">
        <v>6.1509555799999997E-2</v>
      </c>
      <c r="AI90" s="25">
        <v>6.5902643900000002E-2</v>
      </c>
      <c r="AJ90" s="25">
        <v>4.8462137699999998E-2</v>
      </c>
      <c r="AK90" s="25">
        <v>8.0771211300000006E-2</v>
      </c>
      <c r="AL90" s="25">
        <v>9.2851706399999998E-2</v>
      </c>
      <c r="AM90" s="25">
        <v>7.0976980499999995E-2</v>
      </c>
      <c r="AN90" s="47">
        <v>0.29761194439999999</v>
      </c>
      <c r="AO90" s="47">
        <v>0.33480991030000001</v>
      </c>
      <c r="AP90" s="47">
        <v>0.2905642403</v>
      </c>
      <c r="AQ90" s="47">
        <v>0.32731920118230701</v>
      </c>
      <c r="AR90" s="47">
        <v>0.496478722777763</v>
      </c>
      <c r="AS90" s="47">
        <v>0.46458624930096598</v>
      </c>
      <c r="AT90" s="28">
        <v>6000</v>
      </c>
      <c r="AU90" s="28">
        <v>5000</v>
      </c>
      <c r="AV90" s="28">
        <v>0</v>
      </c>
    </row>
    <row r="91" spans="1:48" x14ac:dyDescent="0.25">
      <c r="A91" s="159">
        <v>88</v>
      </c>
      <c r="B91" s="3" t="s">
        <v>88</v>
      </c>
      <c r="C91" s="3" t="s">
        <v>1</v>
      </c>
      <c r="D91" s="28">
        <v>16100</v>
      </c>
      <c r="E91" s="25">
        <v>-12.02186</v>
      </c>
      <c r="F91" s="25">
        <v>-10.55556</v>
      </c>
      <c r="G91" s="25">
        <v>-39.700369999999999</v>
      </c>
      <c r="H91" s="28">
        <v>443684862600</v>
      </c>
      <c r="I91" s="49">
        <v>27.558069999999997</v>
      </c>
      <c r="J91" s="49">
        <v>61.996049999999997</v>
      </c>
      <c r="K91" s="28">
        <v>12225</v>
      </c>
      <c r="L91" s="28">
        <v>205300000</v>
      </c>
      <c r="M91" s="49">
        <v>12.028451016220284</v>
      </c>
      <c r="N91" s="49">
        <v>0.46154823722838528</v>
      </c>
      <c r="O91" s="49">
        <v>0.55706800000000001</v>
      </c>
      <c r="P91" s="30">
        <v>1059.003865611</v>
      </c>
      <c r="Q91" s="27">
        <v>1.9599999999999999E-2</v>
      </c>
      <c r="R91" s="30">
        <v>1190.420955653</v>
      </c>
      <c r="S91" s="27">
        <v>0.1241</v>
      </c>
      <c r="T91" s="30">
        <v>1135.456759377</v>
      </c>
      <c r="U91" s="27">
        <v>2.5000000000000001E-2</v>
      </c>
      <c r="V91" s="30">
        <v>110.295255165</v>
      </c>
      <c r="W91" s="32">
        <v>-0.45960000000000001</v>
      </c>
      <c r="X91" s="30">
        <v>89.983243014999999</v>
      </c>
      <c r="Y91" s="32">
        <v>-0.1842</v>
      </c>
      <c r="Z91" s="30">
        <v>63.281258324</v>
      </c>
      <c r="AA91" s="32">
        <v>-0.41120000000000001</v>
      </c>
      <c r="AB91" s="30">
        <v>3180.3458569843001</v>
      </c>
      <c r="AC91" s="27">
        <v>-0.40260000000000001</v>
      </c>
      <c r="AD91" s="30">
        <v>2586.0652280004001</v>
      </c>
      <c r="AE91" s="27">
        <v>-0.187</v>
      </c>
      <c r="AF91" s="30">
        <v>2064.0008257222999</v>
      </c>
      <c r="AG91" s="27">
        <v>0.61</v>
      </c>
      <c r="AH91" s="25">
        <v>6.82808996E-2</v>
      </c>
      <c r="AI91" s="25">
        <v>5.1119628700000003E-2</v>
      </c>
      <c r="AJ91" s="25">
        <v>3.7160297299999999E-2</v>
      </c>
      <c r="AK91" s="25">
        <v>9.5290780000000005E-2</v>
      </c>
      <c r="AL91" s="25">
        <v>7.9908490799999995E-2</v>
      </c>
      <c r="AM91" s="25">
        <v>6.0144576399999997E-2</v>
      </c>
      <c r="AN91" s="47">
        <v>0.23873383240000001</v>
      </c>
      <c r="AO91" s="47">
        <v>0.19723898030000001</v>
      </c>
      <c r="AP91" s="47">
        <v>0.19599928059999999</v>
      </c>
      <c r="AQ91" s="47">
        <v>0.41460075225764498</v>
      </c>
      <c r="AR91" s="47">
        <v>0.71916249547881805</v>
      </c>
      <c r="AS91" s="47">
        <v>0.61851709291287105</v>
      </c>
      <c r="AT91" s="28">
        <v>3000</v>
      </c>
      <c r="AU91" s="28">
        <v>3000</v>
      </c>
      <c r="AV91" s="28">
        <v>0</v>
      </c>
    </row>
    <row r="92" spans="1:48" x14ac:dyDescent="0.25">
      <c r="A92" s="159">
        <v>89</v>
      </c>
      <c r="B92" s="3" t="s">
        <v>89</v>
      </c>
      <c r="C92" s="3" t="s">
        <v>1</v>
      </c>
      <c r="D92" s="28">
        <v>22700</v>
      </c>
      <c r="E92" s="25">
        <v>-4.0169129999999997</v>
      </c>
      <c r="F92" s="25">
        <v>3.1818179999999998</v>
      </c>
      <c r="G92" s="25">
        <v>4.608295</v>
      </c>
      <c r="H92" s="28">
        <v>2696592133500</v>
      </c>
      <c r="I92" s="49">
        <v>118.79259999999999</v>
      </c>
      <c r="J92" s="49">
        <v>46.496479999999998</v>
      </c>
      <c r="K92" s="28">
        <v>291497</v>
      </c>
      <c r="L92" s="28">
        <v>6667550000</v>
      </c>
      <c r="M92" s="49">
        <v>13.172548624533789</v>
      </c>
      <c r="N92" s="49">
        <v>1.6741444891532362</v>
      </c>
      <c r="O92" s="49">
        <v>0.8820403</v>
      </c>
      <c r="P92" s="30">
        <v>3831.0101011890001</v>
      </c>
      <c r="Q92" s="27">
        <v>8.1000000000000003E-2</v>
      </c>
      <c r="R92" s="30">
        <v>3749.1441154710001</v>
      </c>
      <c r="S92" s="27">
        <v>-2.1399999999999999E-2</v>
      </c>
      <c r="T92" s="30">
        <v>3997.9443741609998</v>
      </c>
      <c r="U92" s="27">
        <v>6.8500000000000005E-2</v>
      </c>
      <c r="V92" s="30">
        <v>166.03171613800001</v>
      </c>
      <c r="W92" s="32">
        <v>-0.60419999999999996</v>
      </c>
      <c r="X92" s="30">
        <v>140.94895314799999</v>
      </c>
      <c r="Y92" s="32">
        <v>-0.15110000000000001</v>
      </c>
      <c r="Z92" s="30">
        <v>151.50445473600001</v>
      </c>
      <c r="AA92" s="32">
        <v>0.15229999999999999</v>
      </c>
      <c r="AB92" s="30">
        <v>1299.8259962226</v>
      </c>
      <c r="AC92" s="27">
        <v>-0.60189999999999999</v>
      </c>
      <c r="AD92" s="30">
        <v>1079.7266998649</v>
      </c>
      <c r="AE92" s="27">
        <v>-0.16900000000000001</v>
      </c>
      <c r="AF92" s="30">
        <v>1275.3694115554999</v>
      </c>
      <c r="AG92" s="27">
        <v>1.1499999999999999</v>
      </c>
      <c r="AH92" s="25">
        <v>5.9115188700000001E-2</v>
      </c>
      <c r="AI92" s="25">
        <v>5.0097749400000002E-2</v>
      </c>
      <c r="AJ92" s="25">
        <v>5.3942692799999997E-2</v>
      </c>
      <c r="AK92" s="25">
        <v>0.1059820593</v>
      </c>
      <c r="AL92" s="25">
        <v>9.2366765500000003E-2</v>
      </c>
      <c r="AM92" s="25">
        <v>9.9027229999999994E-2</v>
      </c>
      <c r="AN92" s="47">
        <v>0.1246895797</v>
      </c>
      <c r="AO92" s="47">
        <v>0.1212913529</v>
      </c>
      <c r="AP92" s="47">
        <v>0.1198634512</v>
      </c>
      <c r="AQ92" s="47">
        <v>0.83018571575989797</v>
      </c>
      <c r="AR92" s="47">
        <v>0.85729049365518295</v>
      </c>
      <c r="AS92" s="47">
        <v>0.83578580908095801</v>
      </c>
      <c r="AT92" s="28">
        <v>1300</v>
      </c>
      <c r="AU92" s="28">
        <v>900</v>
      </c>
      <c r="AV92" s="28">
        <v>0</v>
      </c>
    </row>
    <row r="93" spans="1:48" x14ac:dyDescent="0.25">
      <c r="A93" s="159">
        <v>90</v>
      </c>
      <c r="B93" s="3" t="s">
        <v>90</v>
      </c>
      <c r="C93" s="3" t="s">
        <v>1</v>
      </c>
      <c r="D93" s="28">
        <v>4580</v>
      </c>
      <c r="E93" s="25">
        <v>-18.36007</v>
      </c>
      <c r="F93" s="25">
        <v>-40.750320000000002</v>
      </c>
      <c r="G93" s="25">
        <v>-62.61224</v>
      </c>
      <c r="H93" s="28">
        <v>276746193140</v>
      </c>
      <c r="I93" s="49">
        <v>60.424929999999996</v>
      </c>
      <c r="J93" s="49">
        <v>96.71302</v>
      </c>
      <c r="K93" s="28">
        <v>480444</v>
      </c>
      <c r="L93" s="28">
        <v>2278650000</v>
      </c>
      <c r="M93" s="49">
        <v>4.6593727076146969</v>
      </c>
      <c r="N93" s="49">
        <v>0.35730392028581565</v>
      </c>
      <c r="O93" s="49">
        <v>0.73455899999999996</v>
      </c>
      <c r="P93" s="30">
        <v>129.63404734400001</v>
      </c>
      <c r="Q93" s="27">
        <v>0.2185</v>
      </c>
      <c r="R93" s="30">
        <v>162.654317803</v>
      </c>
      <c r="S93" s="27">
        <v>0.25469999999999998</v>
      </c>
      <c r="T93" s="30">
        <v>177.88533897799999</v>
      </c>
      <c r="U93" s="27">
        <v>0.40760000000000002</v>
      </c>
      <c r="V93" s="30">
        <v>69.046360621999995</v>
      </c>
      <c r="W93" s="32">
        <v>8.0000000000000004E-4</v>
      </c>
      <c r="X93" s="30">
        <v>66.275006738000002</v>
      </c>
      <c r="Y93" s="32">
        <v>-4.0099999999999997E-2</v>
      </c>
      <c r="Z93" s="30">
        <v>67.230378282999993</v>
      </c>
      <c r="AA93" s="32">
        <v>0.1915</v>
      </c>
      <c r="AB93" s="30">
        <v>1325.0406163265</v>
      </c>
      <c r="AC93" s="27">
        <v>2.8400000000000002E-2</v>
      </c>
      <c r="AD93" s="30">
        <v>916.18881632210002</v>
      </c>
      <c r="AE93" s="27">
        <v>-0.309</v>
      </c>
      <c r="AF93" s="30">
        <v>1100.3671213483999</v>
      </c>
      <c r="AG93" s="27">
        <v>1.17</v>
      </c>
      <c r="AH93" s="25">
        <v>7.1592054799999999E-2</v>
      </c>
      <c r="AI93" s="25">
        <v>4.0160515700000003E-2</v>
      </c>
      <c r="AJ93" s="25">
        <v>3.0023605799999999E-2</v>
      </c>
      <c r="AK93" s="25">
        <v>0.1046655058</v>
      </c>
      <c r="AL93" s="25">
        <v>9.00192031E-2</v>
      </c>
      <c r="AM93" s="25">
        <v>8.7132246799999993E-2</v>
      </c>
      <c r="AN93" s="47">
        <v>0.51228289500000002</v>
      </c>
      <c r="AO93" s="47">
        <v>0.50879922570000002</v>
      </c>
      <c r="AP93" s="47">
        <v>0.50621843830000002</v>
      </c>
      <c r="AQ93" s="47">
        <v>0.57321002049724101</v>
      </c>
      <c r="AR93" s="47">
        <v>1.8366352907506101</v>
      </c>
      <c r="AS93" s="47">
        <v>1.9021246621455701</v>
      </c>
      <c r="AT93" s="28">
        <v>0</v>
      </c>
      <c r="AU93" s="28">
        <v>0</v>
      </c>
      <c r="AV93" s="28">
        <v>0</v>
      </c>
    </row>
    <row r="94" spans="1:48" x14ac:dyDescent="0.25">
      <c r="A94" s="159">
        <v>91</v>
      </c>
      <c r="B94" s="3" t="s">
        <v>91</v>
      </c>
      <c r="C94" s="3" t="s">
        <v>1</v>
      </c>
      <c r="D94" s="28">
        <v>54000</v>
      </c>
      <c r="E94" s="25">
        <v>-1.6393439999999999</v>
      </c>
      <c r="F94" s="25">
        <v>3.8461539999999999</v>
      </c>
      <c r="G94" s="25">
        <v>20</v>
      </c>
      <c r="H94" s="28">
        <v>513000000000</v>
      </c>
      <c r="I94" s="49">
        <v>9.5</v>
      </c>
      <c r="J94" s="49">
        <v>64.965789999999998</v>
      </c>
      <c r="K94" s="28">
        <v>2559</v>
      </c>
      <c r="L94" s="28">
        <v>138550000</v>
      </c>
      <c r="M94" s="49">
        <v>9.9182390004730241</v>
      </c>
      <c r="N94" s="49">
        <v>3.8617865188755487</v>
      </c>
      <c r="O94" s="49">
        <v>0.56626620000000005</v>
      </c>
      <c r="P94" s="30">
        <v>100.518577803</v>
      </c>
      <c r="Q94" s="27">
        <v>0.57130000000000003</v>
      </c>
      <c r="R94" s="30">
        <v>84.341677349999998</v>
      </c>
      <c r="S94" s="27">
        <v>-0.16089999999999999</v>
      </c>
      <c r="T94" s="30">
        <v>86.391401746</v>
      </c>
      <c r="U94" s="27">
        <v>-8.48E-2</v>
      </c>
      <c r="V94" s="30">
        <v>63.806462873000001</v>
      </c>
      <c r="W94" s="32">
        <v>0.8579</v>
      </c>
      <c r="X94" s="30">
        <v>51.779651612000002</v>
      </c>
      <c r="Y94" s="32">
        <v>-0.1885</v>
      </c>
      <c r="Z94" s="30">
        <v>53.081830947</v>
      </c>
      <c r="AA94" s="32">
        <v>-0.10340000000000001</v>
      </c>
      <c r="AB94" s="30">
        <v>6265.7057218947002</v>
      </c>
      <c r="AC94" s="27">
        <v>0.8417</v>
      </c>
      <c r="AD94" s="30">
        <v>5132.4700576841997</v>
      </c>
      <c r="AE94" s="27">
        <v>-0.18099999999999999</v>
      </c>
      <c r="AF94" s="30">
        <v>5587.5611523158004</v>
      </c>
      <c r="AG94" s="27">
        <v>0.9</v>
      </c>
      <c r="AH94" s="25">
        <v>0.44174421699999999</v>
      </c>
      <c r="AI94" s="25">
        <v>0.35696622639999998</v>
      </c>
      <c r="AJ94" s="25">
        <v>0.40325852620000002</v>
      </c>
      <c r="AK94" s="25">
        <v>0.47170595380000002</v>
      </c>
      <c r="AL94" s="25">
        <v>0.38552690740000001</v>
      </c>
      <c r="AM94" s="25">
        <v>0.43012041649999999</v>
      </c>
      <c r="AN94" s="47">
        <v>0.70756685470000003</v>
      </c>
      <c r="AO94" s="47">
        <v>0.68093353170000004</v>
      </c>
      <c r="AP94" s="47">
        <v>0.68150161620000005</v>
      </c>
      <c r="AQ94" s="47">
        <v>8.8541592810598396E-2</v>
      </c>
      <c r="AR94" s="47">
        <v>7.06101155271118E-2</v>
      </c>
      <c r="AS94" s="47">
        <v>6.6612082676879E-2</v>
      </c>
      <c r="AT94" s="28">
        <v>7000</v>
      </c>
      <c r="AU94" s="28">
        <v>4398</v>
      </c>
      <c r="AV94" s="28">
        <v>2602</v>
      </c>
    </row>
    <row r="95" spans="1:48" x14ac:dyDescent="0.25">
      <c r="A95" s="159">
        <v>92</v>
      </c>
      <c r="B95" s="3" t="s">
        <v>92</v>
      </c>
      <c r="C95" s="3" t="s">
        <v>1</v>
      </c>
      <c r="D95" s="28">
        <v>61000</v>
      </c>
      <c r="E95" s="25">
        <v>3.0405410000000002</v>
      </c>
      <c r="F95" s="25">
        <v>5.3540590000000003</v>
      </c>
      <c r="G95" s="25">
        <v>-1.612903</v>
      </c>
      <c r="H95" s="28">
        <v>737063549000</v>
      </c>
      <c r="I95" s="49">
        <v>12.08301</v>
      </c>
      <c r="J95" s="49">
        <v>65.3018</v>
      </c>
      <c r="K95" s="28">
        <v>3434.5</v>
      </c>
      <c r="L95" s="28">
        <v>206800000</v>
      </c>
      <c r="M95" s="49">
        <v>7.4245374878286272</v>
      </c>
      <c r="N95" s="49">
        <v>3.0353547359820201</v>
      </c>
      <c r="O95" s="49">
        <v>0.45730389999999999</v>
      </c>
      <c r="P95" s="30">
        <v>196.234746774</v>
      </c>
      <c r="Q95" s="27">
        <v>7.2400000000000006E-2</v>
      </c>
      <c r="R95" s="30">
        <v>216.600773065</v>
      </c>
      <c r="S95" s="27">
        <v>0.1038</v>
      </c>
      <c r="T95" s="30">
        <v>226.370040276</v>
      </c>
      <c r="U95" s="27">
        <v>9.5899999999999999E-2</v>
      </c>
      <c r="V95" s="30">
        <v>89.046573178000003</v>
      </c>
      <c r="W95" s="32">
        <v>0.1656</v>
      </c>
      <c r="X95" s="30">
        <v>95.761594150999997</v>
      </c>
      <c r="Y95" s="32">
        <v>7.5399999999999995E-2</v>
      </c>
      <c r="Z95" s="30">
        <v>99.133424069</v>
      </c>
      <c r="AA95" s="32">
        <v>5.9900000000000002E-2</v>
      </c>
      <c r="AB95" s="30">
        <v>6264.1339753202001</v>
      </c>
      <c r="AC95" s="27">
        <v>-9.1999999999999998E-3</v>
      </c>
      <c r="AD95" s="30">
        <v>7925.3101732358</v>
      </c>
      <c r="AE95" s="27">
        <v>0.26500000000000001</v>
      </c>
      <c r="AF95" s="30">
        <v>8204.3656566836999</v>
      </c>
      <c r="AG95" s="27">
        <v>1.06</v>
      </c>
      <c r="AH95" s="25">
        <v>0.38307128130000001</v>
      </c>
      <c r="AI95" s="25">
        <v>0.37770396119999999</v>
      </c>
      <c r="AJ95" s="25">
        <v>0.40350768479999999</v>
      </c>
      <c r="AK95" s="25">
        <v>0.39839753100000003</v>
      </c>
      <c r="AL95" s="25">
        <v>0.400800249</v>
      </c>
      <c r="AM95" s="25">
        <v>0.4554141102</v>
      </c>
      <c r="AN95" s="47">
        <v>0.65296120369999999</v>
      </c>
      <c r="AO95" s="47">
        <v>0.65001151850000005</v>
      </c>
      <c r="AP95" s="47">
        <v>0.63659252749999995</v>
      </c>
      <c r="AQ95" s="47">
        <v>4.74496066297986E-2</v>
      </c>
      <c r="AR95" s="47">
        <v>7.4087521907946097E-2</v>
      </c>
      <c r="AS95" s="47">
        <v>0.128638009684994</v>
      </c>
      <c r="AT95" s="28">
        <v>5600</v>
      </c>
      <c r="AU95" s="28">
        <v>6500</v>
      </c>
      <c r="AV95" s="28">
        <v>0</v>
      </c>
    </row>
    <row r="96" spans="1:48" x14ac:dyDescent="0.25">
      <c r="A96" s="159">
        <v>93</v>
      </c>
      <c r="B96" s="3" t="s">
        <v>93</v>
      </c>
      <c r="C96" s="3" t="s">
        <v>1</v>
      </c>
      <c r="D96" s="28">
        <v>6080</v>
      </c>
      <c r="E96" s="25">
        <v>4.8275860000000002</v>
      </c>
      <c r="F96" s="25">
        <v>9.54955</v>
      </c>
      <c r="G96" s="25">
        <v>-9.3889720000000008</v>
      </c>
      <c r="H96" s="28">
        <v>104576000000</v>
      </c>
      <c r="I96" s="49">
        <v>17.2</v>
      </c>
      <c r="J96" s="49">
        <v>76.254710000000003</v>
      </c>
      <c r="K96" s="28">
        <v>3408.5</v>
      </c>
      <c r="L96" s="28">
        <v>20004680</v>
      </c>
      <c r="M96" s="49">
        <v>15.612946189241399</v>
      </c>
      <c r="N96" s="49">
        <v>0.5674436715392922</v>
      </c>
      <c r="O96" s="49">
        <v>0.32304100000000002</v>
      </c>
      <c r="P96" s="30">
        <v>26.030249349999998</v>
      </c>
      <c r="Q96" s="27">
        <v>-6.4600000000000005E-2</v>
      </c>
      <c r="R96" s="30">
        <v>36.277811759000002</v>
      </c>
      <c r="S96" s="27">
        <v>0.39369999999999999</v>
      </c>
      <c r="T96" s="30">
        <v>42.221235323000002</v>
      </c>
      <c r="U96" s="27">
        <v>0.36280000000000001</v>
      </c>
      <c r="V96" s="30">
        <v>3.7464061719999999</v>
      </c>
      <c r="W96" s="32">
        <v>18.0749</v>
      </c>
      <c r="X96" s="30">
        <v>4.1182227810000001</v>
      </c>
      <c r="Y96" s="32">
        <v>9.9199999999999997E-2</v>
      </c>
      <c r="Z96" s="30">
        <v>4.0537321879999997</v>
      </c>
      <c r="AA96" s="32">
        <v>0.06</v>
      </c>
      <c r="AB96" s="30">
        <v>249.76041146669999</v>
      </c>
      <c r="AC96" s="27">
        <v>18.0749</v>
      </c>
      <c r="AD96" s="30">
        <v>239.43155703490001</v>
      </c>
      <c r="AE96" s="27">
        <v>-4.1000000000000002E-2</v>
      </c>
      <c r="AF96" s="30">
        <v>236.35391093550001</v>
      </c>
      <c r="AG96" s="27">
        <v>0.97</v>
      </c>
      <c r="AH96" s="25">
        <v>1.2341065599999999E-2</v>
      </c>
      <c r="AI96" s="25">
        <v>1.1557201200000001E-2</v>
      </c>
      <c r="AJ96" s="25">
        <v>1.00629745E-2</v>
      </c>
      <c r="AK96" s="25">
        <v>2.4364189299999998E-2</v>
      </c>
      <c r="AL96" s="25">
        <v>2.4411628000000001E-2</v>
      </c>
      <c r="AM96" s="25">
        <v>2.2440918800000001E-2</v>
      </c>
      <c r="AN96" s="47">
        <v>0.32404418660000001</v>
      </c>
      <c r="AO96" s="47">
        <v>0.42533036889999998</v>
      </c>
      <c r="AP96" s="47">
        <v>0.32476152699999999</v>
      </c>
      <c r="AQ96" s="47">
        <v>1.04159378395536</v>
      </c>
      <c r="AR96" s="47">
        <v>1.17274181394824</v>
      </c>
      <c r="AS96" s="47">
        <v>1.2300482759934499</v>
      </c>
      <c r="AT96" s="28">
        <v>0</v>
      </c>
      <c r="AU96" s="28">
        <v>0</v>
      </c>
      <c r="AV96" s="28">
        <v>0</v>
      </c>
    </row>
    <row r="97" spans="1:48" x14ac:dyDescent="0.25">
      <c r="A97" s="159">
        <v>94</v>
      </c>
      <c r="B97" s="3" t="s">
        <v>94</v>
      </c>
      <c r="C97" s="3" t="s">
        <v>1</v>
      </c>
      <c r="D97" s="28">
        <v>33650</v>
      </c>
      <c r="E97" s="25">
        <v>23.94107</v>
      </c>
      <c r="F97" s="25">
        <v>24.860849999999999</v>
      </c>
      <c r="G97" s="25">
        <v>-16.501239999999999</v>
      </c>
      <c r="H97" s="28">
        <v>2040232611600</v>
      </c>
      <c r="I97" s="49">
        <v>60.630979999999994</v>
      </c>
      <c r="J97" s="49">
        <v>5.591996</v>
      </c>
      <c r="K97" s="28">
        <v>16</v>
      </c>
      <c r="L97" s="28">
        <v>438850</v>
      </c>
      <c r="M97" s="49" t="s">
        <v>4501</v>
      </c>
      <c r="N97" s="49">
        <v>1.8580867419311293</v>
      </c>
      <c r="O97" s="49">
        <v>0.39517950000000002</v>
      </c>
      <c r="P97" s="30">
        <v>3171.863332803</v>
      </c>
      <c r="Q97" s="27">
        <v>9.8699999999999996E-2</v>
      </c>
      <c r="R97" s="30">
        <v>3464.609984192</v>
      </c>
      <c r="S97" s="27">
        <v>9.2299999999999993E-2</v>
      </c>
      <c r="T97" s="30">
        <v>3312.221476097</v>
      </c>
      <c r="U97" s="27">
        <v>3.6499999999999998E-2</v>
      </c>
      <c r="V97" s="30">
        <v>201.31670497600001</v>
      </c>
      <c r="W97" s="32">
        <v>0.26090000000000002</v>
      </c>
      <c r="X97" s="30">
        <v>-17.249184562</v>
      </c>
      <c r="Y97" s="32">
        <v>-1.0857000000000001</v>
      </c>
      <c r="Z97" s="30">
        <v>-89.188877270000006</v>
      </c>
      <c r="AA97" s="32">
        <v>-1.6367</v>
      </c>
      <c r="AB97" s="30">
        <v>3178.5673302242999</v>
      </c>
      <c r="AC97" s="27">
        <v>0.26090000000000002</v>
      </c>
      <c r="AD97" s="30">
        <v>-280.76853548960003</v>
      </c>
      <c r="AE97" s="27">
        <v>-1.0880000000000001</v>
      </c>
      <c r="AF97" s="30">
        <v>-1470.7689649296999</v>
      </c>
      <c r="AG97" s="27">
        <v>-0.63</v>
      </c>
      <c r="AH97" s="25">
        <v>8.1908310100000006E-2</v>
      </c>
      <c r="AI97" s="25">
        <v>-6.5654264999999998E-3</v>
      </c>
      <c r="AJ97" s="25">
        <v>-2.94699829E-2</v>
      </c>
      <c r="AK97" s="25">
        <v>0.19475569819999999</v>
      </c>
      <c r="AL97" s="25">
        <v>-1.50866712E-2</v>
      </c>
      <c r="AM97" s="25">
        <v>-7.7926148099999995E-2</v>
      </c>
      <c r="AN97" s="47">
        <v>0.1146760087</v>
      </c>
      <c r="AO97" s="47">
        <v>4.90589892E-2</v>
      </c>
      <c r="AP97" s="47">
        <v>3.4420718900000001E-2</v>
      </c>
      <c r="AQ97" s="47">
        <v>1.0991941989501901</v>
      </c>
      <c r="AR97" s="47">
        <v>1.50133279374863</v>
      </c>
      <c r="AS97" s="47">
        <v>1.64425494961706</v>
      </c>
      <c r="AT97" s="28">
        <v>0</v>
      </c>
      <c r="AU97" s="28">
        <v>0</v>
      </c>
      <c r="AV97" s="28">
        <v>0</v>
      </c>
    </row>
    <row r="98" spans="1:48" x14ac:dyDescent="0.25">
      <c r="A98" s="159">
        <v>95</v>
      </c>
      <c r="B98" s="3" t="s">
        <v>95</v>
      </c>
      <c r="C98" s="3" t="s">
        <v>1</v>
      </c>
      <c r="D98" s="28">
        <v>13500</v>
      </c>
      <c r="E98" s="25">
        <v>0</v>
      </c>
      <c r="F98" s="25">
        <v>12.5</v>
      </c>
      <c r="G98" s="25">
        <v>40.918579999999999</v>
      </c>
      <c r="H98" s="28">
        <v>110049570000</v>
      </c>
      <c r="I98" s="49">
        <v>8.151819999999999</v>
      </c>
      <c r="J98" s="49">
        <v>28.128920000000001</v>
      </c>
      <c r="K98" s="28">
        <v>32</v>
      </c>
      <c r="L98" s="28">
        <v>456500</v>
      </c>
      <c r="M98" s="49">
        <v>17.855409630640548</v>
      </c>
      <c r="N98" s="49">
        <v>0.91744105676694687</v>
      </c>
      <c r="O98" s="49" t="s">
        <v>4501</v>
      </c>
      <c r="P98" s="30">
        <v>122.351854863</v>
      </c>
      <c r="Q98" s="27">
        <v>-2.93E-2</v>
      </c>
      <c r="R98" s="30">
        <v>143.49150562</v>
      </c>
      <c r="S98" s="27">
        <v>0.17280000000000001</v>
      </c>
      <c r="T98" s="30">
        <v>154.149364762</v>
      </c>
      <c r="U98" s="27">
        <v>0.187</v>
      </c>
      <c r="V98" s="30">
        <v>4.1992941530000003</v>
      </c>
      <c r="W98" s="32">
        <v>-0.48420000000000002</v>
      </c>
      <c r="X98" s="30">
        <v>5.0593958160000003</v>
      </c>
      <c r="Y98" s="32">
        <v>0.20480000000000001</v>
      </c>
      <c r="Z98" s="30">
        <v>5.2832530560000004</v>
      </c>
      <c r="AA98" s="32">
        <v>-6.6900000000000001E-2</v>
      </c>
      <c r="AB98" s="30">
        <v>442.88197641750003</v>
      </c>
      <c r="AC98" s="27">
        <v>-0.50719999999999998</v>
      </c>
      <c r="AD98" s="30">
        <v>547.04296905479998</v>
      </c>
      <c r="AE98" s="27">
        <v>0.23499999999999999</v>
      </c>
      <c r="AF98" s="30">
        <v>648.10717802900001</v>
      </c>
      <c r="AG98" s="27">
        <v>0.93</v>
      </c>
      <c r="AH98" s="25">
        <v>2.6548380699999999E-2</v>
      </c>
      <c r="AI98" s="25">
        <v>3.0125874099999998E-2</v>
      </c>
      <c r="AJ98" s="25">
        <v>3.11681405E-2</v>
      </c>
      <c r="AK98" s="25">
        <v>3.4703115299999997E-2</v>
      </c>
      <c r="AL98" s="25">
        <v>4.2146535300000003E-2</v>
      </c>
      <c r="AM98" s="25">
        <v>4.3662862500000003E-2</v>
      </c>
      <c r="AN98" s="47">
        <v>0.1489460038</v>
      </c>
      <c r="AO98" s="47">
        <v>0.13450971210000001</v>
      </c>
      <c r="AP98" s="47">
        <v>0.13551413239999999</v>
      </c>
      <c r="AQ98" s="47">
        <v>0.32133603040376002</v>
      </c>
      <c r="AR98" s="47">
        <v>0.476438158268778</v>
      </c>
      <c r="AS98" s="47">
        <v>0.40088121393662302</v>
      </c>
      <c r="AT98" s="28">
        <v>500</v>
      </c>
      <c r="AU98" s="28">
        <v>600</v>
      </c>
      <c r="AV98" s="28">
        <v>0</v>
      </c>
    </row>
    <row r="99" spans="1:48" x14ac:dyDescent="0.25">
      <c r="A99" s="159">
        <v>96</v>
      </c>
      <c r="B99" s="3" t="s">
        <v>96</v>
      </c>
      <c r="C99" s="3" t="s">
        <v>1</v>
      </c>
      <c r="D99" s="28">
        <v>37850</v>
      </c>
      <c r="E99" s="25">
        <v>-1.9430050000000001</v>
      </c>
      <c r="F99" s="25">
        <v>-17.717390000000002</v>
      </c>
      <c r="G99" s="25">
        <v>-15.13453</v>
      </c>
      <c r="H99" s="28">
        <v>1514000000000</v>
      </c>
      <c r="I99" s="49">
        <v>40</v>
      </c>
      <c r="J99" s="49">
        <v>25.065090000000001</v>
      </c>
      <c r="K99" s="28">
        <v>14938.5</v>
      </c>
      <c r="L99" s="28">
        <v>572500000</v>
      </c>
      <c r="M99" s="49">
        <v>5.8509816045756686</v>
      </c>
      <c r="N99" s="49">
        <v>1.2825334503879207</v>
      </c>
      <c r="O99" s="49">
        <v>0.43987910000000002</v>
      </c>
      <c r="P99" s="30">
        <v>626.66437419500005</v>
      </c>
      <c r="Q99" s="27">
        <v>-3.9E-2</v>
      </c>
      <c r="R99" s="30">
        <v>638.72475921600005</v>
      </c>
      <c r="S99" s="27">
        <v>1.9199999999999998E-2</v>
      </c>
      <c r="T99" s="30">
        <v>617.26813259000005</v>
      </c>
      <c r="U99" s="27">
        <v>2.8E-3</v>
      </c>
      <c r="V99" s="30">
        <v>287.43934877100003</v>
      </c>
      <c r="W99" s="32">
        <v>2.2000000000000001E-3</v>
      </c>
      <c r="X99" s="30">
        <v>287.74133808200003</v>
      </c>
      <c r="Y99" s="32">
        <v>1.1000000000000001E-3</v>
      </c>
      <c r="Z99" s="30">
        <v>294.90816505800001</v>
      </c>
      <c r="AA99" s="32">
        <v>8.0199999999999994E-2</v>
      </c>
      <c r="AB99" s="30">
        <v>6823.4837192750001</v>
      </c>
      <c r="AC99" s="27">
        <v>-2.8000000000000001E-2</v>
      </c>
      <c r="AD99" s="30">
        <v>7193.5334520500001</v>
      </c>
      <c r="AE99" s="27">
        <v>5.3999999999999999E-2</v>
      </c>
      <c r="AF99" s="30">
        <v>7372.7041264500003</v>
      </c>
      <c r="AG99" s="27">
        <v>1.08</v>
      </c>
      <c r="AH99" s="25">
        <v>0.26526013920000002</v>
      </c>
      <c r="AI99" s="25">
        <v>0.25404236749999998</v>
      </c>
      <c r="AJ99" s="25">
        <v>0.24385833530000001</v>
      </c>
      <c r="AK99" s="25">
        <v>0.30396734800000003</v>
      </c>
      <c r="AL99" s="25">
        <v>0.28157643919999997</v>
      </c>
      <c r="AM99" s="25">
        <v>0.26768297299999999</v>
      </c>
      <c r="AN99" s="47">
        <v>0.49426477120000001</v>
      </c>
      <c r="AO99" s="47">
        <v>0.49652133900000001</v>
      </c>
      <c r="AP99" s="47">
        <v>0.50200624719999998</v>
      </c>
      <c r="AQ99" s="47">
        <v>0.122437329476214</v>
      </c>
      <c r="AR99" s="47">
        <v>9.5493536245319394E-2</v>
      </c>
      <c r="AS99" s="47">
        <v>9.7698680841557306E-2</v>
      </c>
      <c r="AT99" s="28">
        <v>4000</v>
      </c>
      <c r="AU99" s="28">
        <v>4000</v>
      </c>
      <c r="AV99" s="28">
        <v>0</v>
      </c>
    </row>
    <row r="100" spans="1:48" x14ac:dyDescent="0.25">
      <c r="A100" s="159">
        <v>97</v>
      </c>
      <c r="B100" s="3" t="s">
        <v>97</v>
      </c>
      <c r="C100" s="3" t="s">
        <v>1</v>
      </c>
      <c r="D100" s="28">
        <v>14000</v>
      </c>
      <c r="E100" s="25">
        <v>-13.31269</v>
      </c>
      <c r="F100" s="25">
        <v>-9.0909089999999999</v>
      </c>
      <c r="G100" s="25">
        <v>-25.806619999999999</v>
      </c>
      <c r="H100" s="28">
        <v>7364439894000</v>
      </c>
      <c r="I100" s="49">
        <v>519.78459999999995</v>
      </c>
      <c r="J100" s="49">
        <v>78.436070000000001</v>
      </c>
      <c r="K100" s="28">
        <v>2266573</v>
      </c>
      <c r="L100" s="28">
        <v>35043000000</v>
      </c>
      <c r="M100" s="49">
        <v>4.3540424028657192</v>
      </c>
      <c r="N100" s="49">
        <v>0.84355282550625965</v>
      </c>
      <c r="O100" s="49">
        <v>1.2994429999999999</v>
      </c>
      <c r="P100" s="30">
        <v>2882.2491954389998</v>
      </c>
      <c r="Q100" s="27">
        <v>0.14680000000000001</v>
      </c>
      <c r="R100" s="30">
        <v>4645.4996988949997</v>
      </c>
      <c r="S100" s="27">
        <v>0.61180000000000001</v>
      </c>
      <c r="T100" s="30">
        <v>5038.804127978</v>
      </c>
      <c r="U100" s="27">
        <v>0.27550000000000002</v>
      </c>
      <c r="V100" s="30">
        <v>1085.420252355</v>
      </c>
      <c r="W100" s="32">
        <v>0.63360000000000005</v>
      </c>
      <c r="X100" s="30">
        <v>1722.7947425469999</v>
      </c>
      <c r="Y100" s="32">
        <v>0.58720000000000006</v>
      </c>
      <c r="Z100" s="30">
        <v>1861.9150126280001</v>
      </c>
      <c r="AA100" s="32">
        <v>0.27050000000000002</v>
      </c>
      <c r="AB100" s="30">
        <v>2402.3139632860002</v>
      </c>
      <c r="AC100" s="27">
        <v>0.17879999999999999</v>
      </c>
      <c r="AD100" s="30">
        <v>3366.2474137220001</v>
      </c>
      <c r="AE100" s="27">
        <v>0.40100000000000002</v>
      </c>
      <c r="AF100" s="30">
        <v>2973.3986523958001</v>
      </c>
      <c r="AG100" s="27">
        <v>1.04</v>
      </c>
      <c r="AH100" s="25">
        <v>9.4886150700000005E-2</v>
      </c>
      <c r="AI100" s="25">
        <v>9.8230419200000002E-2</v>
      </c>
      <c r="AJ100" s="25">
        <v>9.0594968999999997E-2</v>
      </c>
      <c r="AK100" s="25">
        <v>0.18334083470000001</v>
      </c>
      <c r="AL100" s="25">
        <v>0.2171627347</v>
      </c>
      <c r="AM100" s="25">
        <v>0.20237440609999999</v>
      </c>
      <c r="AN100" s="47">
        <v>0.60078372550000003</v>
      </c>
      <c r="AO100" s="47">
        <v>0.56288371800000003</v>
      </c>
      <c r="AP100" s="47">
        <v>0.54690083970000003</v>
      </c>
      <c r="AQ100" s="47">
        <v>1.2055745677991301</v>
      </c>
      <c r="AR100" s="47">
        <v>1.2146324204989101</v>
      </c>
      <c r="AS100" s="47">
        <v>1.2338371361765801</v>
      </c>
      <c r="AT100" s="28">
        <v>0</v>
      </c>
      <c r="AU100" s="28">
        <v>0</v>
      </c>
      <c r="AV100" s="28">
        <v>0</v>
      </c>
    </row>
    <row r="101" spans="1:48" x14ac:dyDescent="0.25">
      <c r="A101" s="159">
        <v>98</v>
      </c>
      <c r="B101" s="3" t="s">
        <v>98</v>
      </c>
      <c r="C101" s="3" t="s">
        <v>1</v>
      </c>
      <c r="D101" s="28">
        <v>3900</v>
      </c>
      <c r="E101" s="25">
        <v>10.481590000000001</v>
      </c>
      <c r="F101" s="25">
        <v>28.289470000000001</v>
      </c>
      <c r="G101" s="25">
        <v>11.428570000000001</v>
      </c>
      <c r="H101" s="28">
        <v>38610000000</v>
      </c>
      <c r="I101" s="49">
        <v>9.9</v>
      </c>
      <c r="J101" s="49">
        <v>34.045560000000002</v>
      </c>
      <c r="K101" s="28">
        <v>22843.5</v>
      </c>
      <c r="L101" s="28">
        <v>92036200</v>
      </c>
      <c r="M101" s="49" t="s">
        <v>4501</v>
      </c>
      <c r="N101" s="49">
        <v>0.33560858286051465</v>
      </c>
      <c r="O101" s="49">
        <v>0.3497401</v>
      </c>
      <c r="P101" s="30">
        <v>303.970169441</v>
      </c>
      <c r="Q101" s="27">
        <v>-0.36820000000000003</v>
      </c>
      <c r="R101" s="30">
        <v>337.931730636</v>
      </c>
      <c r="S101" s="27">
        <v>0.11169999999999999</v>
      </c>
      <c r="T101" s="30">
        <v>311.42331263</v>
      </c>
      <c r="U101" s="27">
        <v>2.2599999999999999E-2</v>
      </c>
      <c r="V101" s="30">
        <v>5.8978250609999998</v>
      </c>
      <c r="W101" s="32">
        <v>5.3199999999999997E-2</v>
      </c>
      <c r="X101" s="30">
        <v>0.15095328399999999</v>
      </c>
      <c r="Y101" s="32">
        <v>-0.97440000000000004</v>
      </c>
      <c r="Z101" s="30">
        <v>-0.32655815700000002</v>
      </c>
      <c r="AA101" s="32">
        <v>-1.3007</v>
      </c>
      <c r="AB101" s="30">
        <v>353.27376373739997</v>
      </c>
      <c r="AC101" s="27">
        <v>-0.33639999999999998</v>
      </c>
      <c r="AD101" s="30">
        <v>15.2478064646</v>
      </c>
      <c r="AE101" s="27">
        <v>-0.95699999999999996</v>
      </c>
      <c r="AF101" s="30">
        <v>-32.985672424199997</v>
      </c>
      <c r="AG101" s="27">
        <v>-0.3</v>
      </c>
      <c r="AH101" s="25">
        <v>3.4083187600000002E-2</v>
      </c>
      <c r="AI101" s="25">
        <v>9.2725719999999998E-4</v>
      </c>
      <c r="AJ101" s="25">
        <v>-2.0018369000000002E-3</v>
      </c>
      <c r="AK101" s="25">
        <v>4.92692572E-2</v>
      </c>
      <c r="AL101" s="25">
        <v>1.2599718E-3</v>
      </c>
      <c r="AM101" s="25">
        <v>-2.8080435999999999E-3</v>
      </c>
      <c r="AN101" s="47">
        <v>8.4932481599999998E-2</v>
      </c>
      <c r="AO101" s="47">
        <v>4.9762887800000002E-2</v>
      </c>
      <c r="AP101" s="47">
        <v>5.0522497999999999E-2</v>
      </c>
      <c r="AQ101" s="47">
        <v>0.34668115214447398</v>
      </c>
      <c r="AR101" s="47">
        <v>0.37150654020327301</v>
      </c>
      <c r="AS101" s="47">
        <v>0.40237260778534001</v>
      </c>
      <c r="AT101" s="28">
        <v>300</v>
      </c>
      <c r="AU101" s="28">
        <v>0</v>
      </c>
      <c r="AV101" s="28">
        <v>0</v>
      </c>
    </row>
    <row r="102" spans="1:48" x14ac:dyDescent="0.25">
      <c r="A102" s="159">
        <v>99</v>
      </c>
      <c r="B102" s="3" t="s">
        <v>4672</v>
      </c>
      <c r="C102" s="3" t="s">
        <v>1</v>
      </c>
      <c r="D102" s="28">
        <v>12850</v>
      </c>
      <c r="E102" s="25">
        <v>-3.456048</v>
      </c>
      <c r="F102" s="25">
        <v>-7.7760499999999996E-2</v>
      </c>
      <c r="G102" s="25">
        <v>1.984127</v>
      </c>
      <c r="H102" s="28">
        <v>179900000000</v>
      </c>
      <c r="I102" s="49">
        <v>14</v>
      </c>
      <c r="J102" s="49" t="s">
        <v>4501</v>
      </c>
      <c r="K102" s="28">
        <v>107040.5</v>
      </c>
      <c r="L102" s="28">
        <v>1430700000</v>
      </c>
      <c r="M102" s="49" t="s">
        <v>4995</v>
      </c>
      <c r="N102" s="49" t="s">
        <v>4995</v>
      </c>
      <c r="O102" s="49">
        <v>0.96425320000000003</v>
      </c>
      <c r="P102" s="30">
        <v>0</v>
      </c>
      <c r="Q102" s="27" t="s">
        <v>1989</v>
      </c>
      <c r="R102" s="30">
        <v>0</v>
      </c>
      <c r="S102" s="27" t="s">
        <v>1989</v>
      </c>
      <c r="T102" s="30">
        <v>0</v>
      </c>
      <c r="U102" s="27" t="s">
        <v>1989</v>
      </c>
      <c r="V102" s="30">
        <v>0</v>
      </c>
      <c r="W102" s="32" t="s">
        <v>1989</v>
      </c>
      <c r="X102" s="30">
        <v>0</v>
      </c>
      <c r="Y102" s="32" t="s">
        <v>1989</v>
      </c>
      <c r="Z102" s="30">
        <v>0</v>
      </c>
      <c r="AA102" s="32" t="s">
        <v>1989</v>
      </c>
      <c r="AB102" s="30">
        <v>0</v>
      </c>
      <c r="AC102" s="27" t="s">
        <v>1989</v>
      </c>
      <c r="AD102" s="30">
        <v>0</v>
      </c>
      <c r="AE102" s="27" t="s">
        <v>1989</v>
      </c>
      <c r="AF102" s="30">
        <v>0</v>
      </c>
      <c r="AG102" s="27" t="s">
        <v>1989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47">
        <v>0</v>
      </c>
      <c r="AO102" s="47">
        <v>0</v>
      </c>
      <c r="AP102" s="47">
        <v>0</v>
      </c>
      <c r="AQ102" s="47" t="s">
        <v>1989</v>
      </c>
      <c r="AR102" s="47" t="s">
        <v>1989</v>
      </c>
      <c r="AS102" s="47" t="s">
        <v>1989</v>
      </c>
      <c r="AT102" s="28">
        <v>0</v>
      </c>
      <c r="AU102" s="28">
        <v>0</v>
      </c>
      <c r="AV102" s="28">
        <v>0</v>
      </c>
    </row>
    <row r="103" spans="1:48" x14ac:dyDescent="0.25">
      <c r="A103" s="159">
        <v>100</v>
      </c>
      <c r="B103" s="3" t="s">
        <v>4675</v>
      </c>
      <c r="C103" s="3" t="s">
        <v>1</v>
      </c>
      <c r="D103" s="28">
        <v>14740</v>
      </c>
      <c r="E103" s="25">
        <v>-4.3478260000000004</v>
      </c>
      <c r="F103" s="25">
        <v>6.7888660000000003E-2</v>
      </c>
      <c r="G103" s="25">
        <v>-0.27063599999999999</v>
      </c>
      <c r="H103" s="28">
        <v>6385368000000</v>
      </c>
      <c r="I103" s="49">
        <v>433.2</v>
      </c>
      <c r="J103" s="49" t="s">
        <v>4501</v>
      </c>
      <c r="K103" s="28">
        <v>886775.5</v>
      </c>
      <c r="L103" s="28">
        <v>13663900000</v>
      </c>
      <c r="M103" s="49" t="s">
        <v>4995</v>
      </c>
      <c r="N103" s="49" t="s">
        <v>4995</v>
      </c>
      <c r="O103" s="49">
        <v>0.98922109999999996</v>
      </c>
      <c r="P103" s="30">
        <v>0</v>
      </c>
      <c r="Q103" s="27" t="s">
        <v>1989</v>
      </c>
      <c r="R103" s="30">
        <v>0</v>
      </c>
      <c r="S103" s="27" t="s">
        <v>1989</v>
      </c>
      <c r="T103" s="30">
        <v>0</v>
      </c>
      <c r="U103" s="27" t="s">
        <v>1989</v>
      </c>
      <c r="V103" s="30">
        <v>0</v>
      </c>
      <c r="W103" s="32" t="s">
        <v>1989</v>
      </c>
      <c r="X103" s="30">
        <v>0</v>
      </c>
      <c r="Y103" s="32" t="s">
        <v>1989</v>
      </c>
      <c r="Z103" s="30">
        <v>0</v>
      </c>
      <c r="AA103" s="32" t="s">
        <v>1989</v>
      </c>
      <c r="AB103" s="30">
        <v>0</v>
      </c>
      <c r="AC103" s="27" t="s">
        <v>1989</v>
      </c>
      <c r="AD103" s="30">
        <v>0</v>
      </c>
      <c r="AE103" s="27" t="s">
        <v>1989</v>
      </c>
      <c r="AF103" s="30">
        <v>0</v>
      </c>
      <c r="AG103" s="27" t="s">
        <v>1989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47">
        <v>0</v>
      </c>
      <c r="AO103" s="47">
        <v>0</v>
      </c>
      <c r="AP103" s="47">
        <v>0</v>
      </c>
      <c r="AQ103" s="47" t="s">
        <v>1989</v>
      </c>
      <c r="AR103" s="47" t="s">
        <v>1989</v>
      </c>
      <c r="AS103" s="47" t="s">
        <v>1989</v>
      </c>
      <c r="AT103" s="28">
        <v>0</v>
      </c>
      <c r="AU103" s="28">
        <v>0</v>
      </c>
      <c r="AV103" s="28">
        <v>0</v>
      </c>
    </row>
    <row r="104" spans="1:48" x14ac:dyDescent="0.25">
      <c r="A104" s="159">
        <v>101</v>
      </c>
      <c r="B104" s="3" t="s">
        <v>99</v>
      </c>
      <c r="C104" s="3" t="s">
        <v>1</v>
      </c>
      <c r="D104" s="28">
        <v>17100</v>
      </c>
      <c r="E104" s="25">
        <v>3.0120480000000001</v>
      </c>
      <c r="F104" s="25">
        <v>0</v>
      </c>
      <c r="G104" s="25">
        <v>26.199259999999999</v>
      </c>
      <c r="H104" s="28">
        <v>21023302658400</v>
      </c>
      <c r="I104" s="49">
        <v>1229.433</v>
      </c>
      <c r="J104" s="49">
        <v>93.986819999999994</v>
      </c>
      <c r="K104" s="28">
        <v>176862</v>
      </c>
      <c r="L104" s="28">
        <v>3148450000</v>
      </c>
      <c r="M104" s="49">
        <v>33.069026144389476</v>
      </c>
      <c r="N104" s="49">
        <v>1.3305968604872536</v>
      </c>
      <c r="O104" s="49">
        <v>0.61455230000000005</v>
      </c>
      <c r="P104" s="30">
        <v>0</v>
      </c>
      <c r="Q104" s="27" t="s">
        <v>1989</v>
      </c>
      <c r="R104" s="30">
        <v>0</v>
      </c>
      <c r="S104" s="27" t="s">
        <v>1989</v>
      </c>
      <c r="T104" s="30">
        <v>0</v>
      </c>
      <c r="U104" s="27" t="s">
        <v>1989</v>
      </c>
      <c r="V104" s="30">
        <v>822.83</v>
      </c>
      <c r="W104" s="32">
        <v>1.6635</v>
      </c>
      <c r="X104" s="30">
        <v>660.59</v>
      </c>
      <c r="Y104" s="32">
        <v>-0.19719999999999999</v>
      </c>
      <c r="Z104" s="30">
        <v>533.80100000000004</v>
      </c>
      <c r="AA104" s="32">
        <v>-0.56730000000000003</v>
      </c>
      <c r="AB104" s="30">
        <v>619.84282120549994</v>
      </c>
      <c r="AC104" s="27">
        <v>1.6506000000000001</v>
      </c>
      <c r="AD104" s="30">
        <v>534.66431095689995</v>
      </c>
      <c r="AE104" s="27">
        <v>-0.13700000000000001</v>
      </c>
      <c r="AF104" s="30">
        <v>434.18473671890001</v>
      </c>
      <c r="AG104" s="27">
        <v>0.43</v>
      </c>
      <c r="AH104" s="25">
        <v>5.9160000000000003E-3</v>
      </c>
      <c r="AI104" s="25">
        <v>4.3744550999999998E-3</v>
      </c>
      <c r="AJ104" s="25">
        <v>3.5002992999999998E-3</v>
      </c>
      <c r="AK104" s="25">
        <v>5.9410966199999998E-2</v>
      </c>
      <c r="AL104" s="25">
        <v>4.5347277300000002E-2</v>
      </c>
      <c r="AM104" s="25">
        <v>3.5112755000000002E-2</v>
      </c>
      <c r="AN104" s="47">
        <v>0.42373576460000001</v>
      </c>
      <c r="AO104" s="47">
        <v>0.34834254279999999</v>
      </c>
      <c r="AP104" s="47">
        <v>0.27863428750000002</v>
      </c>
      <c r="AQ104" s="47">
        <v>9.4812053120369502</v>
      </c>
      <c r="AR104" s="47">
        <v>9.2564392972797993</v>
      </c>
      <c r="AS104" s="47">
        <v>9.0313579896702691</v>
      </c>
      <c r="AT104" s="28">
        <v>0</v>
      </c>
      <c r="AU104" s="28">
        <v>0</v>
      </c>
      <c r="AV104" s="28">
        <v>0</v>
      </c>
    </row>
    <row r="105" spans="1:48" x14ac:dyDescent="0.25">
      <c r="A105" s="159">
        <v>102</v>
      </c>
      <c r="B105" s="3" t="s">
        <v>100</v>
      </c>
      <c r="C105" s="3" t="s">
        <v>1</v>
      </c>
      <c r="D105" s="28">
        <v>5640</v>
      </c>
      <c r="E105" s="25">
        <v>-4.4067800000000004</v>
      </c>
      <c r="F105" s="25">
        <v>-14.545450000000001</v>
      </c>
      <c r="G105" s="25">
        <v>-25.886990000000001</v>
      </c>
      <c r="H105" s="28">
        <v>285489174720</v>
      </c>
      <c r="I105" s="49">
        <v>50.618649999999995</v>
      </c>
      <c r="J105" s="49">
        <v>57.827660000000002</v>
      </c>
      <c r="K105" s="28">
        <v>11920.5</v>
      </c>
      <c r="L105" s="28">
        <v>68350000</v>
      </c>
      <c r="M105" s="49">
        <v>29.921364743579527</v>
      </c>
      <c r="N105" s="49">
        <v>0.36237065113864841</v>
      </c>
      <c r="O105" s="49">
        <v>0.72438159999999996</v>
      </c>
      <c r="P105" s="30">
        <v>561.39468402900002</v>
      </c>
      <c r="Q105" s="27">
        <v>-0.56869999999999998</v>
      </c>
      <c r="R105" s="30">
        <v>412.28972023599999</v>
      </c>
      <c r="S105" s="27">
        <v>-0.2656</v>
      </c>
      <c r="T105" s="30">
        <v>448.31293403799998</v>
      </c>
      <c r="U105" s="27">
        <v>9.3600000000000003E-2</v>
      </c>
      <c r="V105" s="30">
        <v>45.084428645000003</v>
      </c>
      <c r="W105" s="32">
        <v>-0.52110000000000001</v>
      </c>
      <c r="X105" s="30">
        <v>8.9827125169999995</v>
      </c>
      <c r="Y105" s="32">
        <v>-0.80079999999999996</v>
      </c>
      <c r="Z105" s="30">
        <v>6.4917877170000002</v>
      </c>
      <c r="AA105" s="32">
        <v>-0.72850000000000004</v>
      </c>
      <c r="AB105" s="30">
        <v>801.76777494559997</v>
      </c>
      <c r="AC105" s="27">
        <v>-0.56169999999999998</v>
      </c>
      <c r="AD105" s="30">
        <v>183.3297293999</v>
      </c>
      <c r="AE105" s="27">
        <v>-0.77100000000000002</v>
      </c>
      <c r="AF105" s="30">
        <v>111.17650566250001</v>
      </c>
      <c r="AG105" s="27">
        <v>0.23</v>
      </c>
      <c r="AH105" s="25">
        <v>4.0441567900000003E-2</v>
      </c>
      <c r="AI105" s="25">
        <v>8.8367399999999992E-3</v>
      </c>
      <c r="AJ105" s="25">
        <v>5.5198256999999997E-3</v>
      </c>
      <c r="AK105" s="25">
        <v>5.67613654E-2</v>
      </c>
      <c r="AL105" s="25">
        <v>1.17715102E-2</v>
      </c>
      <c r="AM105" s="25">
        <v>7.1033310999999997E-3</v>
      </c>
      <c r="AN105" s="47">
        <v>0.25100421210000001</v>
      </c>
      <c r="AO105" s="47">
        <v>0.22743190639999999</v>
      </c>
      <c r="AP105" s="47">
        <v>0.230275233</v>
      </c>
      <c r="AQ105" s="47">
        <v>0.331507421241649</v>
      </c>
      <c r="AR105" s="47">
        <v>0.33271334361308702</v>
      </c>
      <c r="AS105" s="47">
        <v>0.28687598070814602</v>
      </c>
      <c r="AT105" s="28">
        <v>0</v>
      </c>
      <c r="AU105" s="28">
        <v>0</v>
      </c>
      <c r="AV105" s="28">
        <v>0</v>
      </c>
    </row>
    <row r="106" spans="1:48" x14ac:dyDescent="0.25">
      <c r="A106" s="159">
        <v>103</v>
      </c>
      <c r="B106" s="3" t="s">
        <v>101</v>
      </c>
      <c r="C106" s="3" t="s">
        <v>1</v>
      </c>
      <c r="D106" s="28">
        <v>11550</v>
      </c>
      <c r="E106" s="25">
        <v>-1.7021280000000001</v>
      </c>
      <c r="F106" s="25">
        <v>3.125</v>
      </c>
      <c r="G106" s="25">
        <v>-0.23069629999999999</v>
      </c>
      <c r="H106" s="28">
        <v>309197346150</v>
      </c>
      <c r="I106" s="49">
        <v>15.297329999999999</v>
      </c>
      <c r="J106" s="49">
        <v>47.289549999999998</v>
      </c>
      <c r="K106" s="28">
        <v>158</v>
      </c>
      <c r="L106" s="28">
        <v>1794575</v>
      </c>
      <c r="M106" s="49">
        <v>411.26446754424228</v>
      </c>
      <c r="N106" s="49">
        <v>1.1058900901005198</v>
      </c>
      <c r="O106" s="49">
        <v>0.68857979999999996</v>
      </c>
      <c r="P106" s="30">
        <v>259.16013049200001</v>
      </c>
      <c r="Q106" s="27">
        <v>-6.3500000000000001E-2</v>
      </c>
      <c r="R106" s="30">
        <v>294.701642354</v>
      </c>
      <c r="S106" s="27">
        <v>0.1371</v>
      </c>
      <c r="T106" s="30">
        <v>366.97547113899998</v>
      </c>
      <c r="U106" s="27">
        <v>0.43930000000000002</v>
      </c>
      <c r="V106" s="30">
        <v>1.1982451460000001</v>
      </c>
      <c r="W106" s="32">
        <v>-7.5700000000000003E-2</v>
      </c>
      <c r="X106" s="30">
        <v>0.63247161699999999</v>
      </c>
      <c r="Y106" s="32">
        <v>-0.47220000000000001</v>
      </c>
      <c r="Z106" s="30">
        <v>0.63305692400000002</v>
      </c>
      <c r="AA106" s="32">
        <v>6.4299999999999996E-2</v>
      </c>
      <c r="AB106" s="30">
        <v>97.467545193099994</v>
      </c>
      <c r="AC106" s="27">
        <v>-1.9400000000000001E-2</v>
      </c>
      <c r="AD106" s="30">
        <v>55.126960428799997</v>
      </c>
      <c r="AE106" s="27">
        <v>-0.434</v>
      </c>
      <c r="AF106" s="30">
        <v>51.416924018899998</v>
      </c>
      <c r="AG106" s="27">
        <v>0.99</v>
      </c>
      <c r="AH106" s="25">
        <v>4.2496225000000004E-3</v>
      </c>
      <c r="AI106" s="25">
        <v>2.2678960000000001E-3</v>
      </c>
      <c r="AJ106" s="25">
        <v>1.9678943000000001E-3</v>
      </c>
      <c r="AK106" s="25">
        <v>9.9449320999999997E-3</v>
      </c>
      <c r="AL106" s="25">
        <v>5.2188058999999998E-3</v>
      </c>
      <c r="AM106" s="25">
        <v>4.8310141999999999E-3</v>
      </c>
      <c r="AN106" s="47">
        <v>0.1174741455</v>
      </c>
      <c r="AO106" s="47">
        <v>0.1012916361</v>
      </c>
      <c r="AP106" s="47">
        <v>7.2077643799999994E-2</v>
      </c>
      <c r="AQ106" s="47">
        <v>1.2008252852175001</v>
      </c>
      <c r="AR106" s="47">
        <v>1.40108837143298</v>
      </c>
      <c r="AS106" s="47">
        <v>1.45491554425568</v>
      </c>
      <c r="AT106" s="28">
        <v>0</v>
      </c>
      <c r="AU106" s="28">
        <v>0</v>
      </c>
      <c r="AV106" s="28">
        <v>0</v>
      </c>
    </row>
    <row r="107" spans="1:48" x14ac:dyDescent="0.25">
      <c r="A107" s="159">
        <v>104</v>
      </c>
      <c r="B107" s="3" t="s">
        <v>102</v>
      </c>
      <c r="C107" s="3" t="s">
        <v>1</v>
      </c>
      <c r="D107" s="28">
        <v>10900</v>
      </c>
      <c r="E107" s="25">
        <v>-1.8018019999999999</v>
      </c>
      <c r="F107" s="25">
        <v>-12.8</v>
      </c>
      <c r="G107" s="25">
        <v>-37.356319999999997</v>
      </c>
      <c r="H107" s="28">
        <v>414722905700</v>
      </c>
      <c r="I107" s="49">
        <v>38.047969999999999</v>
      </c>
      <c r="J107" s="49">
        <v>75.478840000000005</v>
      </c>
      <c r="K107" s="28">
        <v>33779.5</v>
      </c>
      <c r="L107" s="28">
        <v>377050000</v>
      </c>
      <c r="M107" s="49">
        <v>7.982532332741898</v>
      </c>
      <c r="N107" s="49">
        <v>0.45894687749015989</v>
      </c>
      <c r="O107" s="49">
        <v>0.50146069999999998</v>
      </c>
      <c r="P107" s="30">
        <v>997.89096705199995</v>
      </c>
      <c r="Q107" s="27">
        <v>0.1484</v>
      </c>
      <c r="R107" s="30">
        <v>1182.921118473</v>
      </c>
      <c r="S107" s="27">
        <v>0.18540000000000001</v>
      </c>
      <c r="T107" s="30">
        <v>1109.903084778</v>
      </c>
      <c r="U107" s="27">
        <v>-1.34E-2</v>
      </c>
      <c r="V107" s="30">
        <v>50.919101073</v>
      </c>
      <c r="W107" s="32">
        <v>-0.43180000000000002</v>
      </c>
      <c r="X107" s="30">
        <v>76.212394656000001</v>
      </c>
      <c r="Y107" s="32">
        <v>0.49669999999999997</v>
      </c>
      <c r="Z107" s="30">
        <v>53.059699281</v>
      </c>
      <c r="AA107" s="32">
        <v>-0.13450000000000001</v>
      </c>
      <c r="AB107" s="30">
        <v>1212.9436972658</v>
      </c>
      <c r="AC107" s="27">
        <v>-0.43180000000000002</v>
      </c>
      <c r="AD107" s="30">
        <v>1815.4551396930999</v>
      </c>
      <c r="AE107" s="27">
        <v>0.497</v>
      </c>
      <c r="AF107" s="30">
        <v>1370.5332075371</v>
      </c>
      <c r="AG107" s="27">
        <v>0.91</v>
      </c>
      <c r="AH107" s="25">
        <v>4.2587375900000002E-2</v>
      </c>
      <c r="AI107" s="25">
        <v>5.5095374900000001E-2</v>
      </c>
      <c r="AJ107" s="25">
        <v>3.5570999999999998E-2</v>
      </c>
      <c r="AK107" s="25">
        <v>5.4279782300000003E-2</v>
      </c>
      <c r="AL107" s="25">
        <v>8.3497215799999996E-2</v>
      </c>
      <c r="AM107" s="25">
        <v>5.8593499700000003E-2</v>
      </c>
      <c r="AN107" s="47">
        <v>0.33176777870000002</v>
      </c>
      <c r="AO107" s="47">
        <v>0.322747954</v>
      </c>
      <c r="AP107" s="47">
        <v>0.32244653369999998</v>
      </c>
      <c r="AQ107" s="47">
        <v>0.392709609409925</v>
      </c>
      <c r="AR107" s="47">
        <v>0.63931492964834402</v>
      </c>
      <c r="AS107" s="47">
        <v>0.64722666213504598</v>
      </c>
      <c r="AT107" s="28">
        <v>1000</v>
      </c>
      <c r="AU107" s="28">
        <v>1000</v>
      </c>
      <c r="AV107" s="28">
        <v>0</v>
      </c>
    </row>
    <row r="108" spans="1:48" x14ac:dyDescent="0.25">
      <c r="A108" s="159">
        <v>105</v>
      </c>
      <c r="B108" s="3" t="s">
        <v>2012</v>
      </c>
      <c r="C108" s="3" t="s">
        <v>1</v>
      </c>
      <c r="D108" s="28">
        <v>2660</v>
      </c>
      <c r="E108" s="25">
        <v>-3.2727270000000002</v>
      </c>
      <c r="F108" s="25">
        <v>-1.1152420000000001</v>
      </c>
      <c r="G108" s="25">
        <v>-14.46945</v>
      </c>
      <c r="H108" s="28">
        <v>159600000000</v>
      </c>
      <c r="I108" s="49">
        <v>60</v>
      </c>
      <c r="J108" s="49">
        <v>63.777999999999999</v>
      </c>
      <c r="K108" s="28">
        <v>508531</v>
      </c>
      <c r="L108" s="28">
        <v>1393550000</v>
      </c>
      <c r="M108" s="49">
        <v>4.3464052287581696</v>
      </c>
      <c r="N108" s="49">
        <v>0.2420670762547498</v>
      </c>
      <c r="O108" s="49">
        <v>0.51870919999999998</v>
      </c>
      <c r="P108" s="30">
        <v>495.623320552</v>
      </c>
      <c r="Q108" s="27">
        <v>0.46160000000000001</v>
      </c>
      <c r="R108" s="30">
        <v>553.68176746899996</v>
      </c>
      <c r="S108" s="27">
        <v>0.1171</v>
      </c>
      <c r="T108" s="30">
        <v>502.03864204299998</v>
      </c>
      <c r="U108" s="27">
        <v>-2.8999999999999998E-3</v>
      </c>
      <c r="V108" s="30">
        <v>26.432127530999999</v>
      </c>
      <c r="W108" s="32">
        <v>1.0555000000000001</v>
      </c>
      <c r="X108" s="30">
        <v>27.106611475000001</v>
      </c>
      <c r="Y108" s="32">
        <v>2.5499999999999998E-2</v>
      </c>
      <c r="Z108" s="30">
        <v>19.722743503</v>
      </c>
      <c r="AA108" s="32">
        <v>-6.7699999999999996E-2</v>
      </c>
      <c r="AB108" s="30">
        <v>837.1176635667</v>
      </c>
      <c r="AC108" s="27">
        <v>0.95299999999999996</v>
      </c>
      <c r="AD108" s="30">
        <v>428.84225718329998</v>
      </c>
      <c r="AE108" s="27">
        <v>-0.48799999999999999</v>
      </c>
      <c r="AF108" s="30">
        <v>326.93081881009999</v>
      </c>
      <c r="AG108" s="27">
        <v>0.6</v>
      </c>
      <c r="AH108" s="25">
        <v>6.7708493100000003E-2</v>
      </c>
      <c r="AI108" s="25">
        <v>4.6926712000000002E-2</v>
      </c>
      <c r="AJ108" s="25">
        <v>2.51340787E-2</v>
      </c>
      <c r="AK108" s="25">
        <v>7.8394525699999995E-2</v>
      </c>
      <c r="AL108" s="25">
        <v>5.3054646800000001E-2</v>
      </c>
      <c r="AM108" s="25">
        <v>2.91077943E-2</v>
      </c>
      <c r="AN108" s="47">
        <v>8.3933401899999996E-2</v>
      </c>
      <c r="AO108" s="47">
        <v>8.0627000399999996E-2</v>
      </c>
      <c r="AP108" s="47">
        <v>7.3748507599999999E-2</v>
      </c>
      <c r="AQ108" s="47">
        <v>0.11726577666376101</v>
      </c>
      <c r="AR108" s="47">
        <v>0.13757593759978801</v>
      </c>
      <c r="AS108" s="47">
        <v>0.15810070958518899</v>
      </c>
      <c r="AT108" s="28">
        <v>500</v>
      </c>
      <c r="AU108" s="28">
        <v>0</v>
      </c>
      <c r="AV108" s="28">
        <v>0</v>
      </c>
    </row>
    <row r="109" spans="1:48" x14ac:dyDescent="0.25">
      <c r="A109" s="159">
        <v>106</v>
      </c>
      <c r="B109" s="3" t="s">
        <v>2017</v>
      </c>
      <c r="C109" s="3" t="s">
        <v>1</v>
      </c>
      <c r="D109" s="28">
        <v>16200</v>
      </c>
      <c r="E109" s="25">
        <v>-0.61349690000000001</v>
      </c>
      <c r="F109" s="25">
        <v>-7.4285709999999998</v>
      </c>
      <c r="G109" s="25">
        <v>-14.28571</v>
      </c>
      <c r="H109" s="28">
        <v>422820000000</v>
      </c>
      <c r="I109" s="49">
        <v>26.099999999999998</v>
      </c>
      <c r="J109" s="49">
        <v>79.926259999999999</v>
      </c>
      <c r="K109" s="28">
        <v>519</v>
      </c>
      <c r="L109" s="28">
        <v>8400000</v>
      </c>
      <c r="M109" s="49">
        <v>623.07692307692309</v>
      </c>
      <c r="N109" s="49">
        <v>1.3506160575588508</v>
      </c>
      <c r="O109" s="49">
        <v>0.30541790000000002</v>
      </c>
      <c r="P109" s="30">
        <v>344.18665086099998</v>
      </c>
      <c r="Q109" s="27">
        <v>4.1588000000000003</v>
      </c>
      <c r="R109" s="30">
        <v>527.43410334800001</v>
      </c>
      <c r="S109" s="27">
        <v>0.53239999999999998</v>
      </c>
      <c r="T109" s="30">
        <v>597.49160695</v>
      </c>
      <c r="U109" s="27">
        <v>0.316</v>
      </c>
      <c r="V109" s="30">
        <v>19.955192528000001</v>
      </c>
      <c r="W109" s="32">
        <v>0.2306</v>
      </c>
      <c r="X109" s="30">
        <v>0.787826044</v>
      </c>
      <c r="Y109" s="32">
        <v>-0.96050000000000002</v>
      </c>
      <c r="Z109" s="30">
        <v>-3.2418920930000001</v>
      </c>
      <c r="AA109" s="32">
        <v>-1.2496</v>
      </c>
      <c r="AB109" s="30">
        <v>736.23892708810001</v>
      </c>
      <c r="AC109" s="27">
        <v>0.18679999999999999</v>
      </c>
      <c r="AD109" s="30">
        <v>25.869220498099999</v>
      </c>
      <c r="AE109" s="27">
        <v>-0.96499999999999997</v>
      </c>
      <c r="AF109" s="30">
        <v>-136.66914218389999</v>
      </c>
      <c r="AG109" s="27">
        <v>-0.36</v>
      </c>
      <c r="AH109" s="25">
        <v>3.0500808899999999E-2</v>
      </c>
      <c r="AI109" s="25">
        <v>6.6675390000000005E-4</v>
      </c>
      <c r="AJ109" s="25">
        <v>-3.6705592E-3</v>
      </c>
      <c r="AK109" s="25">
        <v>6.0355082800000001E-2</v>
      </c>
      <c r="AL109" s="25">
        <v>1.9643083999999998E-3</v>
      </c>
      <c r="AM109" s="25">
        <v>-1.03211324E-2</v>
      </c>
      <c r="AN109" s="47">
        <v>0.12501623449999999</v>
      </c>
      <c r="AO109" s="47">
        <v>9.0001782500000002E-2</v>
      </c>
      <c r="AP109" s="47">
        <v>5.43474262E-2</v>
      </c>
      <c r="AQ109" s="47">
        <v>1.7858038741308899</v>
      </c>
      <c r="AR109" s="47">
        <v>2.1061289255738198</v>
      </c>
      <c r="AS109" s="47">
        <v>1.8118691954597399</v>
      </c>
      <c r="AT109" s="28">
        <v>0</v>
      </c>
      <c r="AU109" s="28">
        <v>0</v>
      </c>
      <c r="AV109" s="28">
        <v>0</v>
      </c>
    </row>
    <row r="110" spans="1:48" x14ac:dyDescent="0.25">
      <c r="A110" s="159">
        <v>107</v>
      </c>
      <c r="B110" s="3" t="s">
        <v>1998</v>
      </c>
      <c r="C110" s="3" t="s">
        <v>1</v>
      </c>
      <c r="D110" s="28">
        <v>24850</v>
      </c>
      <c r="E110" s="25">
        <v>-2.9296880000000001</v>
      </c>
      <c r="F110" s="25">
        <v>-11.25</v>
      </c>
      <c r="G110" s="25">
        <v>-31.163430000000002</v>
      </c>
      <c r="H110" s="28">
        <v>14104813306850</v>
      </c>
      <c r="I110" s="49">
        <v>567.59809999999993</v>
      </c>
      <c r="J110" s="49">
        <v>27.302440000000001</v>
      </c>
      <c r="K110" s="28">
        <v>29272480</v>
      </c>
      <c r="L110" s="28">
        <v>725337400000</v>
      </c>
      <c r="M110" s="49">
        <v>71.61383285302594</v>
      </c>
      <c r="N110" s="49">
        <v>2.3742639876014571</v>
      </c>
      <c r="O110" s="49">
        <v>1.0232300000000001</v>
      </c>
      <c r="P110" s="30">
        <v>4419.1457881679999</v>
      </c>
      <c r="Q110" s="27">
        <v>0.35570000000000002</v>
      </c>
      <c r="R110" s="30">
        <v>3462.5647918569998</v>
      </c>
      <c r="S110" s="27">
        <v>-0.2165</v>
      </c>
      <c r="T110" s="30">
        <v>4179.9728616370003</v>
      </c>
      <c r="U110" s="27">
        <v>-5.5E-2</v>
      </c>
      <c r="V110" s="30">
        <v>848.13203474800002</v>
      </c>
      <c r="W110" s="32">
        <v>0.80400000000000005</v>
      </c>
      <c r="X110" s="30">
        <v>184.977666449</v>
      </c>
      <c r="Y110" s="32">
        <v>-0.78190000000000004</v>
      </c>
      <c r="Z110" s="30">
        <v>175.42442787900001</v>
      </c>
      <c r="AA110" s="32">
        <v>-0.77490000000000003</v>
      </c>
      <c r="AB110" s="30">
        <v>1793.8617661032999</v>
      </c>
      <c r="AC110" s="27">
        <v>0.64159999999999995</v>
      </c>
      <c r="AD110" s="30">
        <v>328.32257482580002</v>
      </c>
      <c r="AE110" s="27">
        <v>-0.81699999999999995</v>
      </c>
      <c r="AF110" s="30">
        <v>310.97309804870002</v>
      </c>
      <c r="AG110" s="27">
        <v>0.23</v>
      </c>
      <c r="AH110" s="25">
        <v>9.1367640200000003E-2</v>
      </c>
      <c r="AI110" s="25">
        <v>1.7780974500000001E-2</v>
      </c>
      <c r="AJ110" s="25">
        <v>1.6326380099999999E-2</v>
      </c>
      <c r="AK110" s="25">
        <v>0.15993200769999999</v>
      </c>
      <c r="AL110" s="25">
        <v>3.2243978100000001E-2</v>
      </c>
      <c r="AM110" s="25">
        <v>3.0044235799999999E-2</v>
      </c>
      <c r="AN110" s="47">
        <v>9.2757946899999999E-2</v>
      </c>
      <c r="AO110" s="47">
        <v>6.6068894599999997E-2</v>
      </c>
      <c r="AP110" s="47">
        <v>5.58223838E-2</v>
      </c>
      <c r="AQ110" s="47">
        <v>0.825281327810789</v>
      </c>
      <c r="AR110" s="47">
        <v>0.80190829828781895</v>
      </c>
      <c r="AS110" s="47">
        <v>0.840226403748635</v>
      </c>
      <c r="AT110" s="28">
        <v>0</v>
      </c>
      <c r="AU110" s="28">
        <v>0</v>
      </c>
      <c r="AV110" s="28">
        <v>0</v>
      </c>
    </row>
    <row r="111" spans="1:48" x14ac:dyDescent="0.25">
      <c r="A111" s="159">
        <v>108</v>
      </c>
      <c r="B111" s="3" t="s">
        <v>103</v>
      </c>
      <c r="C111" s="3" t="s">
        <v>1</v>
      </c>
      <c r="D111" s="28">
        <v>6600</v>
      </c>
      <c r="E111" s="25">
        <v>-7.3033710000000003</v>
      </c>
      <c r="F111" s="25">
        <v>-6.7796609999999999</v>
      </c>
      <c r="G111" s="25">
        <v>-10.204079999999999</v>
      </c>
      <c r="H111" s="28">
        <v>270600000000</v>
      </c>
      <c r="I111" s="49">
        <v>41</v>
      </c>
      <c r="J111" s="49">
        <v>37.81221</v>
      </c>
      <c r="K111" s="28">
        <v>7437.5</v>
      </c>
      <c r="L111" s="28">
        <v>48953320</v>
      </c>
      <c r="M111" s="49">
        <v>5.2877486965513185</v>
      </c>
      <c r="N111" s="49">
        <v>0.53167740923180995</v>
      </c>
      <c r="O111" s="49">
        <v>0.82013170000000002</v>
      </c>
      <c r="P111" s="30">
        <v>779.250457923</v>
      </c>
      <c r="Q111" s="27">
        <v>0.125</v>
      </c>
      <c r="R111" s="30">
        <v>886.13200236499995</v>
      </c>
      <c r="S111" s="27">
        <v>0.13719999999999999</v>
      </c>
      <c r="T111" s="30">
        <v>820.73170291600002</v>
      </c>
      <c r="U111" s="27">
        <v>-4.2500000000000003E-2</v>
      </c>
      <c r="V111" s="30">
        <v>30.272270373000001</v>
      </c>
      <c r="W111" s="32">
        <v>-0.26019999999999999</v>
      </c>
      <c r="X111" s="30">
        <v>36.712430509000001</v>
      </c>
      <c r="Y111" s="32">
        <v>0.2127</v>
      </c>
      <c r="Z111" s="30">
        <v>55.671483268000003</v>
      </c>
      <c r="AA111" s="32">
        <v>2.4234</v>
      </c>
      <c r="AB111" s="30">
        <v>728.37689939020004</v>
      </c>
      <c r="AC111" s="27">
        <v>-0.16700000000000001</v>
      </c>
      <c r="AD111" s="30">
        <v>811.83530024389995</v>
      </c>
      <c r="AE111" s="27">
        <v>0.115</v>
      </c>
      <c r="AF111" s="30">
        <v>1205.6236282438999</v>
      </c>
      <c r="AG111" s="27">
        <v>2.19</v>
      </c>
      <c r="AH111" s="25">
        <v>3.3773636699999998E-2</v>
      </c>
      <c r="AI111" s="25">
        <v>3.74783983E-2</v>
      </c>
      <c r="AJ111" s="25">
        <v>5.2303228700000003E-2</v>
      </c>
      <c r="AK111" s="25">
        <v>6.0818187900000001E-2</v>
      </c>
      <c r="AL111" s="25">
        <v>6.6233616100000003E-2</v>
      </c>
      <c r="AM111" s="25">
        <v>9.1474931199999998E-2</v>
      </c>
      <c r="AN111" s="47">
        <v>0.2035514574</v>
      </c>
      <c r="AO111" s="47">
        <v>0.1366194872</v>
      </c>
      <c r="AP111" s="47">
        <v>0.1489830902</v>
      </c>
      <c r="AQ111" s="47">
        <v>0.82626242560768204</v>
      </c>
      <c r="AR111" s="47">
        <v>0.706089530853099</v>
      </c>
      <c r="AS111" s="47">
        <v>0.74893469082855102</v>
      </c>
      <c r="AT111" s="28">
        <v>500</v>
      </c>
      <c r="AU111" s="28">
        <v>500</v>
      </c>
      <c r="AV111" s="28">
        <v>0</v>
      </c>
    </row>
    <row r="112" spans="1:48" x14ac:dyDescent="0.25">
      <c r="A112" s="159">
        <v>109</v>
      </c>
      <c r="B112" s="3" t="s">
        <v>104</v>
      </c>
      <c r="C112" s="3" t="s">
        <v>1</v>
      </c>
      <c r="D112" s="28">
        <v>10000</v>
      </c>
      <c r="E112" s="25">
        <v>-19.354839999999999</v>
      </c>
      <c r="F112" s="25">
        <v>-20</v>
      </c>
      <c r="G112" s="25">
        <v>-33.5443</v>
      </c>
      <c r="H112" s="28">
        <v>1195388930000</v>
      </c>
      <c r="I112" s="49">
        <v>119.5389</v>
      </c>
      <c r="J112" s="49">
        <v>66.654139999999998</v>
      </c>
      <c r="K112" s="28">
        <v>258648.5</v>
      </c>
      <c r="L112" s="28">
        <v>2898650000</v>
      </c>
      <c r="M112" s="49">
        <v>3.8675351602162338</v>
      </c>
      <c r="N112" s="49">
        <v>0.56070502827305813</v>
      </c>
      <c r="O112" s="49">
        <v>1.057957</v>
      </c>
      <c r="P112" s="30">
        <v>2320.1941370129998</v>
      </c>
      <c r="Q112" s="27">
        <v>0.1008</v>
      </c>
      <c r="R112" s="30">
        <v>2846.2845698279998</v>
      </c>
      <c r="S112" s="27">
        <v>0.22670000000000001</v>
      </c>
      <c r="T112" s="30">
        <v>2955.4171839979999</v>
      </c>
      <c r="U112" s="27">
        <v>0.1404</v>
      </c>
      <c r="V112" s="30">
        <v>177.553403218</v>
      </c>
      <c r="W112" s="32">
        <v>1.0699999999999999E-2</v>
      </c>
      <c r="X112" s="30">
        <v>248.69937137299999</v>
      </c>
      <c r="Y112" s="32">
        <v>0.4007</v>
      </c>
      <c r="Z112" s="30">
        <v>298.11750055499999</v>
      </c>
      <c r="AA112" s="32">
        <v>0.56100000000000005</v>
      </c>
      <c r="AB112" s="30">
        <v>2826.5567086594001</v>
      </c>
      <c r="AC112" s="27">
        <v>-6.7400000000000002E-2</v>
      </c>
      <c r="AD112" s="30">
        <v>2393.1444141529</v>
      </c>
      <c r="AE112" s="27">
        <v>-0.153</v>
      </c>
      <c r="AF112" s="30">
        <v>2812.2863402807002</v>
      </c>
      <c r="AG112" s="27">
        <v>1.18</v>
      </c>
      <c r="AH112" s="25">
        <v>4.5997132199999999E-2</v>
      </c>
      <c r="AI112" s="25">
        <v>5.7524596400000003E-2</v>
      </c>
      <c r="AJ112" s="25">
        <v>6.3040042099999999E-2</v>
      </c>
      <c r="AK112" s="25">
        <v>0.12704045480000001</v>
      </c>
      <c r="AL112" s="25">
        <v>0.14827842329999999</v>
      </c>
      <c r="AM112" s="25">
        <v>0.15103020079999999</v>
      </c>
      <c r="AN112" s="47">
        <v>0.1453153751</v>
      </c>
      <c r="AO112" s="47">
        <v>0.15025709349999999</v>
      </c>
      <c r="AP112" s="47">
        <v>0.13779890019999999</v>
      </c>
      <c r="AQ112" s="47">
        <v>1.76688673187678</v>
      </c>
      <c r="AR112" s="47">
        <v>1.4419487490865499</v>
      </c>
      <c r="AS112" s="47">
        <v>1.3957820407499799</v>
      </c>
      <c r="AT112" s="28">
        <v>500</v>
      </c>
      <c r="AU112" s="28">
        <v>500</v>
      </c>
      <c r="AV112" s="28">
        <v>0</v>
      </c>
    </row>
    <row r="113" spans="1:48" x14ac:dyDescent="0.25">
      <c r="A113" s="159">
        <v>110</v>
      </c>
      <c r="B113" s="3" t="s">
        <v>105</v>
      </c>
      <c r="C113" s="3" t="s">
        <v>1</v>
      </c>
      <c r="D113" s="28">
        <v>12200</v>
      </c>
      <c r="E113" s="25">
        <v>-10.94891</v>
      </c>
      <c r="F113" s="25">
        <v>-11.594200000000001</v>
      </c>
      <c r="G113" s="25">
        <v>-23.75</v>
      </c>
      <c r="H113" s="28">
        <v>471285853600</v>
      </c>
      <c r="I113" s="49">
        <v>38.629989999999999</v>
      </c>
      <c r="J113" s="49">
        <v>29.035129999999999</v>
      </c>
      <c r="K113" s="28">
        <v>1023.5</v>
      </c>
      <c r="L113" s="28">
        <v>12907100</v>
      </c>
      <c r="M113" s="49">
        <v>12.552956641144231</v>
      </c>
      <c r="N113" s="49">
        <v>0.77466378863385121</v>
      </c>
      <c r="O113" s="49">
        <v>0.35567910000000003</v>
      </c>
      <c r="P113" s="30">
        <v>337.29971860299997</v>
      </c>
      <c r="Q113" s="27">
        <v>0.14099999999999999</v>
      </c>
      <c r="R113" s="30">
        <v>398.11787429899999</v>
      </c>
      <c r="S113" s="27">
        <v>0.18029999999999999</v>
      </c>
      <c r="T113" s="30">
        <v>325.02847153499999</v>
      </c>
      <c r="U113" s="27">
        <v>-0.11559999999999999</v>
      </c>
      <c r="V113" s="30">
        <v>2.7892144829999999</v>
      </c>
      <c r="W113" s="32">
        <v>-1.1193</v>
      </c>
      <c r="X113" s="30">
        <v>-35.526616308000001</v>
      </c>
      <c r="Y113" s="32">
        <v>-13.7371</v>
      </c>
      <c r="Z113" s="30">
        <v>98.531315942000006</v>
      </c>
      <c r="AA113" s="32">
        <v>5.7739000000000003</v>
      </c>
      <c r="AB113" s="30">
        <v>76.112985926899995</v>
      </c>
      <c r="AC113" s="27">
        <v>-1.1266</v>
      </c>
      <c r="AD113" s="30">
        <v>-914.41003383170005</v>
      </c>
      <c r="AE113" s="27">
        <v>-13.013999999999999</v>
      </c>
      <c r="AF113" s="30">
        <v>2557.2667342791001</v>
      </c>
      <c r="AG113" s="27">
        <v>6.8</v>
      </c>
      <c r="AH113" s="25">
        <v>3.2297597999999999E-3</v>
      </c>
      <c r="AI113" s="25">
        <v>-3.7287028799999997E-2</v>
      </c>
      <c r="AJ113" s="25">
        <v>0.1030351951</v>
      </c>
      <c r="AK113" s="25">
        <v>5.2054457999999998E-3</v>
      </c>
      <c r="AL113" s="25">
        <v>-6.2991615500000001E-2</v>
      </c>
      <c r="AM113" s="25">
        <v>0.16850776040000001</v>
      </c>
      <c r="AN113" s="47">
        <v>0.1113886798</v>
      </c>
      <c r="AO113" s="47">
        <v>0.11394012639999999</v>
      </c>
      <c r="AP113" s="47">
        <v>0.1271796664</v>
      </c>
      <c r="AQ113" s="47">
        <v>0.67830110038493796</v>
      </c>
      <c r="AR113" s="47">
        <v>0.70065834802898797</v>
      </c>
      <c r="AS113" s="47">
        <v>0.63543884426657204</v>
      </c>
      <c r="AT113" s="28">
        <v>0</v>
      </c>
      <c r="AU113" s="28">
        <v>0</v>
      </c>
      <c r="AV113" s="28">
        <v>0</v>
      </c>
    </row>
    <row r="114" spans="1:48" x14ac:dyDescent="0.25">
      <c r="A114" s="159">
        <v>111</v>
      </c>
      <c r="B114" s="3" t="s">
        <v>4531</v>
      </c>
      <c r="C114" s="3" t="s">
        <v>1</v>
      </c>
      <c r="D114" s="28">
        <v>44550</v>
      </c>
      <c r="E114" s="25">
        <v>5.3191490000000003</v>
      </c>
      <c r="F114" s="25">
        <v>6.9627850000000002</v>
      </c>
      <c r="G114" s="25">
        <v>20.080860000000001</v>
      </c>
      <c r="H114" s="28">
        <v>579150000000</v>
      </c>
      <c r="I114" s="49">
        <v>13</v>
      </c>
      <c r="J114" s="49">
        <v>100</v>
      </c>
      <c r="K114" s="28">
        <v>54795.5</v>
      </c>
      <c r="L114" s="28">
        <v>2385800000</v>
      </c>
      <c r="M114" s="49">
        <v>6.2640607424071995</v>
      </c>
      <c r="N114" s="49">
        <v>1.8259626037116252</v>
      </c>
      <c r="O114" s="49" t="s">
        <v>4501</v>
      </c>
      <c r="P114" s="30">
        <v>94.514096206999994</v>
      </c>
      <c r="Q114" s="27">
        <v>8.7028999999999996</v>
      </c>
      <c r="R114" s="30">
        <v>243.00380118000001</v>
      </c>
      <c r="S114" s="27">
        <v>1.5710999999999999</v>
      </c>
      <c r="T114" s="30">
        <v>340.512092064</v>
      </c>
      <c r="U114" s="27">
        <v>2.1505000000000001</v>
      </c>
      <c r="V114" s="30">
        <v>26.513855217</v>
      </c>
      <c r="W114" s="32">
        <v>9.4595000000000002</v>
      </c>
      <c r="X114" s="30">
        <v>87.871174699999997</v>
      </c>
      <c r="Y114" s="32">
        <v>2.3142</v>
      </c>
      <c r="Z114" s="30">
        <v>94.185814656999995</v>
      </c>
      <c r="AA114" s="32">
        <v>0.62929999999999997</v>
      </c>
      <c r="AB114" s="30">
        <v>1989.7777746153999</v>
      </c>
      <c r="AC114" s="27">
        <v>0.56989999999999996</v>
      </c>
      <c r="AD114" s="30">
        <v>6760.6689087692002</v>
      </c>
      <c r="AE114" s="27">
        <v>2.3980000000000001</v>
      </c>
      <c r="AF114" s="30">
        <v>7174.3943526153998</v>
      </c>
      <c r="AG114" s="27" t="s">
        <v>1989</v>
      </c>
      <c r="AH114" s="25">
        <v>0.17999488590000001</v>
      </c>
      <c r="AI114" s="25">
        <v>0.18483923520000001</v>
      </c>
      <c r="AJ114" s="25">
        <v>0.17319176829999999</v>
      </c>
      <c r="AK114" s="25">
        <v>0.28459185310000001</v>
      </c>
      <c r="AL114" s="25">
        <v>0.4336069152</v>
      </c>
      <c r="AM114" s="25">
        <v>0.3552782122</v>
      </c>
      <c r="AN114" s="47">
        <v>0.52781529419999995</v>
      </c>
      <c r="AO114" s="47">
        <v>0.40397070070000002</v>
      </c>
      <c r="AP114" s="47">
        <v>0.48466680239999999</v>
      </c>
      <c r="AQ114" s="47">
        <v>0.64655809553244303</v>
      </c>
      <c r="AR114" s="47">
        <v>1.79830598507335</v>
      </c>
      <c r="AS114" s="47">
        <v>1.0513573802167899</v>
      </c>
      <c r="AT114" s="28">
        <v>0</v>
      </c>
      <c r="AU114" s="28">
        <v>0</v>
      </c>
      <c r="AV114" s="28">
        <v>0</v>
      </c>
    </row>
    <row r="115" spans="1:48" x14ac:dyDescent="0.25">
      <c r="A115" s="159">
        <v>112</v>
      </c>
      <c r="B115" s="3" t="s">
        <v>106</v>
      </c>
      <c r="C115" s="3" t="s">
        <v>1</v>
      </c>
      <c r="D115" s="28">
        <v>4800</v>
      </c>
      <c r="E115" s="25">
        <v>6.6666670000000003</v>
      </c>
      <c r="F115" s="25">
        <v>42.433230000000002</v>
      </c>
      <c r="G115" s="25">
        <v>61.616160000000001</v>
      </c>
      <c r="H115" s="28">
        <v>1222705185600</v>
      </c>
      <c r="I115" s="49">
        <v>254.7302</v>
      </c>
      <c r="J115" s="49">
        <v>48.95485</v>
      </c>
      <c r="K115" s="28">
        <v>515936.5</v>
      </c>
      <c r="L115" s="28">
        <v>2245450000</v>
      </c>
      <c r="M115" s="49">
        <v>78.022685388361737</v>
      </c>
      <c r="N115" s="49">
        <v>0.41470209326367113</v>
      </c>
      <c r="O115" s="49">
        <v>0.87543700000000002</v>
      </c>
      <c r="P115" s="30">
        <v>1667.9978362090001</v>
      </c>
      <c r="Q115" s="27">
        <v>-0.33</v>
      </c>
      <c r="R115" s="30">
        <v>1632.3127104099999</v>
      </c>
      <c r="S115" s="27">
        <v>-2.1399999999999999E-2</v>
      </c>
      <c r="T115" s="30">
        <v>1452.081239956</v>
      </c>
      <c r="U115" s="27">
        <v>-8.8499999999999995E-2</v>
      </c>
      <c r="V115" s="30">
        <v>112.582632281</v>
      </c>
      <c r="W115" s="32">
        <v>-0.2165</v>
      </c>
      <c r="X115" s="30">
        <v>-9.3136977289999994</v>
      </c>
      <c r="Y115" s="32">
        <v>-1.0827</v>
      </c>
      <c r="Z115" s="30">
        <v>-12.937153113000001</v>
      </c>
      <c r="AA115" s="32">
        <v>-1.3366</v>
      </c>
      <c r="AB115" s="30">
        <v>412.3866778373</v>
      </c>
      <c r="AC115" s="27">
        <v>-0.17710000000000001</v>
      </c>
      <c r="AD115" s="30">
        <v>1.1632223715000001</v>
      </c>
      <c r="AE115" s="27">
        <v>-0.997</v>
      </c>
      <c r="AF115" s="30">
        <v>-9.4355587344000007</v>
      </c>
      <c r="AG115" s="27">
        <v>-0.06</v>
      </c>
      <c r="AH115" s="25">
        <v>2.2956925400000001E-2</v>
      </c>
      <c r="AI115" s="25">
        <v>5.8693500000000003E-5</v>
      </c>
      <c r="AJ115" s="25">
        <v>-4.654673E-4</v>
      </c>
      <c r="AK115" s="25">
        <v>3.25430913E-2</v>
      </c>
      <c r="AL115" s="25">
        <v>7.4388399999999994E-5</v>
      </c>
      <c r="AM115" s="25">
        <v>-6.0511359999999999E-4</v>
      </c>
      <c r="AN115" s="47">
        <v>0.23663695339999999</v>
      </c>
      <c r="AO115" s="47">
        <v>0.2054934377</v>
      </c>
      <c r="AP115" s="47">
        <v>0.20461828870000001</v>
      </c>
      <c r="AQ115" s="47">
        <v>0.22552248279721501</v>
      </c>
      <c r="AR115" s="47">
        <v>0.30959449906269199</v>
      </c>
      <c r="AS115" s="47">
        <v>0.30001322757906501</v>
      </c>
      <c r="AT115" s="28">
        <v>0</v>
      </c>
      <c r="AU115" s="28">
        <v>0</v>
      </c>
      <c r="AV115" s="28">
        <v>0</v>
      </c>
    </row>
    <row r="116" spans="1:48" x14ac:dyDescent="0.25">
      <c r="A116" s="159">
        <v>113</v>
      </c>
      <c r="B116" s="3" t="s">
        <v>107</v>
      </c>
      <c r="C116" s="3" t="s">
        <v>1</v>
      </c>
      <c r="D116" s="6">
        <v>4700</v>
      </c>
      <c r="E116" s="168">
        <v>-6.1876249999999997</v>
      </c>
      <c r="F116" s="168">
        <v>22.715399999999999</v>
      </c>
      <c r="G116" s="168">
        <v>-10.133839999999999</v>
      </c>
      <c r="H116" s="6">
        <v>3336989692899.9995</v>
      </c>
      <c r="I116" s="151">
        <v>709.99779999999998</v>
      </c>
      <c r="J116" s="151">
        <v>78.797060000000002</v>
      </c>
      <c r="K116" s="6">
        <v>12000530</v>
      </c>
      <c r="L116" s="6">
        <v>54658200000</v>
      </c>
      <c r="M116" s="151">
        <v>9.5482112885808252</v>
      </c>
      <c r="N116" s="151">
        <v>0.3713414891064209</v>
      </c>
      <c r="O116" s="151">
        <v>0.8264338</v>
      </c>
      <c r="P116" s="169">
        <v>11644.894830249001</v>
      </c>
      <c r="Q116" s="165">
        <v>0.89300000000000002</v>
      </c>
      <c r="R116" s="169">
        <v>12015.886306603001</v>
      </c>
      <c r="S116" s="165">
        <v>3.1899999999999998E-2</v>
      </c>
      <c r="T116" s="169">
        <v>13015.802988584001</v>
      </c>
      <c r="U116" s="165">
        <v>-0.20080000000000001</v>
      </c>
      <c r="V116" s="169">
        <v>385.27511236800001</v>
      </c>
      <c r="W116" s="170">
        <v>-0.62580000000000002</v>
      </c>
      <c r="X116" s="169">
        <v>470.03177250900001</v>
      </c>
      <c r="Y116" s="170">
        <v>0.22</v>
      </c>
      <c r="Z116" s="169">
        <v>321.35784757200003</v>
      </c>
      <c r="AA116" s="170">
        <v>-0.26700000000000002</v>
      </c>
      <c r="AB116" s="169">
        <v>579.54567146919999</v>
      </c>
      <c r="AC116" s="165">
        <v>-0.63070000000000004</v>
      </c>
      <c r="AD116" s="169">
        <v>634.59738765639997</v>
      </c>
      <c r="AE116" s="165">
        <v>9.5000000000000001E-2</v>
      </c>
      <c r="AF116" s="169">
        <v>479.22018326739999</v>
      </c>
      <c r="AG116" s="165">
        <v>0.8</v>
      </c>
      <c r="AH116" s="168">
        <v>1.8544506799999999E-2</v>
      </c>
      <c r="AI116" s="168">
        <v>1.88956973E-2</v>
      </c>
      <c r="AJ116" s="168">
        <v>1.28778724E-2</v>
      </c>
      <c r="AK116" s="168">
        <v>4.4622884000000002E-2</v>
      </c>
      <c r="AL116" s="168">
        <v>5.2442398799999998E-2</v>
      </c>
      <c r="AM116" s="168">
        <v>3.8051894000000003E-2</v>
      </c>
      <c r="AN116" s="167">
        <v>9.4919935100000005E-2</v>
      </c>
      <c r="AO116" s="167">
        <v>0.1045508347</v>
      </c>
      <c r="AP116" s="167">
        <v>4.0367739299999997E-2</v>
      </c>
      <c r="AQ116" s="167">
        <v>1.6745560637958901</v>
      </c>
      <c r="AR116" s="167">
        <v>1.8706269631309</v>
      </c>
      <c r="AS116" s="167">
        <v>1.9548276869075401</v>
      </c>
      <c r="AT116" s="6">
        <v>0</v>
      </c>
      <c r="AU116" s="6">
        <v>0</v>
      </c>
      <c r="AV116" s="6">
        <v>0</v>
      </c>
    </row>
    <row r="117" spans="1:48" x14ac:dyDescent="0.25">
      <c r="A117" s="159">
        <v>114</v>
      </c>
      <c r="B117" s="3" t="s">
        <v>108</v>
      </c>
      <c r="C117" s="3" t="s">
        <v>1</v>
      </c>
      <c r="D117" s="28">
        <v>27200</v>
      </c>
      <c r="E117" s="25">
        <v>-0.72992699999999999</v>
      </c>
      <c r="F117" s="25">
        <v>-2.8571430000000002</v>
      </c>
      <c r="G117" s="25">
        <v>-3.6547670000000001</v>
      </c>
      <c r="H117" s="28">
        <v>1333996799999.9998</v>
      </c>
      <c r="I117" s="49">
        <v>49.043999999999997</v>
      </c>
      <c r="J117" s="49">
        <v>56.102910000000001</v>
      </c>
      <c r="K117" s="28">
        <v>27692.5</v>
      </c>
      <c r="L117" s="28">
        <v>749800000</v>
      </c>
      <c r="M117" s="49">
        <v>5.100164208497632</v>
      </c>
      <c r="N117" s="49">
        <v>1.4736914972061588</v>
      </c>
      <c r="O117" s="49">
        <v>0.92799869999999995</v>
      </c>
      <c r="P117" s="30">
        <v>3511.171660601</v>
      </c>
      <c r="Q117" s="27">
        <v>0.13789999999999999</v>
      </c>
      <c r="R117" s="30">
        <v>3813.7096521899998</v>
      </c>
      <c r="S117" s="27">
        <v>8.6199999999999999E-2</v>
      </c>
      <c r="T117" s="30">
        <v>3705.591976491</v>
      </c>
      <c r="U117" s="27">
        <v>-4.2900000000000001E-2</v>
      </c>
      <c r="V117" s="30">
        <v>112.360885295</v>
      </c>
      <c r="W117" s="32">
        <v>9.3399999999999997E-2</v>
      </c>
      <c r="X117" s="30">
        <v>180.49587658999999</v>
      </c>
      <c r="Y117" s="32">
        <v>0.60640000000000005</v>
      </c>
      <c r="Z117" s="30">
        <v>208.19908323799999</v>
      </c>
      <c r="AA117" s="32">
        <v>0.504</v>
      </c>
      <c r="AB117" s="30">
        <v>2881.0483408974001</v>
      </c>
      <c r="AC117" s="27">
        <v>-5.7299999999999997E-2</v>
      </c>
      <c r="AD117" s="30">
        <v>3898.5341085075002</v>
      </c>
      <c r="AE117" s="27">
        <v>0.35299999999999998</v>
      </c>
      <c r="AF117" s="30">
        <v>5065.3626021155997</v>
      </c>
      <c r="AG117" s="27">
        <v>1.43</v>
      </c>
      <c r="AH117" s="25">
        <v>7.4318353300000001E-2</v>
      </c>
      <c r="AI117" s="25">
        <v>0.1147829371</v>
      </c>
      <c r="AJ117" s="25">
        <v>0.1397796546</v>
      </c>
      <c r="AK117" s="25">
        <v>0.21405236050000001</v>
      </c>
      <c r="AL117" s="25">
        <v>0.2857907858</v>
      </c>
      <c r="AM117" s="25">
        <v>0.30224840130000002</v>
      </c>
      <c r="AN117" s="47">
        <v>7.79163613E-2</v>
      </c>
      <c r="AO117" s="47">
        <v>0.1036814657</v>
      </c>
      <c r="AP117" s="47">
        <v>0.1178065168</v>
      </c>
      <c r="AQ117" s="47">
        <v>1.87315931322017</v>
      </c>
      <c r="AR117" s="47">
        <v>1.1703579045733901</v>
      </c>
      <c r="AS117" s="47">
        <v>1.16232041976648</v>
      </c>
      <c r="AT117" s="28">
        <v>4500</v>
      </c>
      <c r="AU117" s="28">
        <v>2000</v>
      </c>
      <c r="AV117" s="28">
        <v>0</v>
      </c>
    </row>
    <row r="118" spans="1:48" x14ac:dyDescent="0.25">
      <c r="A118" s="159">
        <v>115</v>
      </c>
      <c r="B118" s="3" t="s">
        <v>2013</v>
      </c>
      <c r="C118" s="3" t="s">
        <v>1</v>
      </c>
      <c r="D118" s="28">
        <v>3060</v>
      </c>
      <c r="E118" s="25">
        <v>-14.28571</v>
      </c>
      <c r="F118" s="25">
        <v>-71.797240000000002</v>
      </c>
      <c r="G118" s="25">
        <v>-79.86842</v>
      </c>
      <c r="H118" s="28">
        <v>153000000000</v>
      </c>
      <c r="I118" s="49">
        <v>50</v>
      </c>
      <c r="J118" s="49">
        <v>3.8818800000000002</v>
      </c>
      <c r="K118" s="28">
        <v>276759.5</v>
      </c>
      <c r="L118" s="28">
        <v>857150000</v>
      </c>
      <c r="M118" s="49" t="s">
        <v>4501</v>
      </c>
      <c r="N118" s="49">
        <v>0.28431068694594508</v>
      </c>
      <c r="O118" s="49">
        <v>0.27270480000000002</v>
      </c>
      <c r="P118" s="30">
        <v>1220.9797335579999</v>
      </c>
      <c r="Q118" s="27">
        <v>5.1499999999999997E-2</v>
      </c>
      <c r="R118" s="30">
        <v>1154.5332194729999</v>
      </c>
      <c r="S118" s="27">
        <v>-5.4399999999999997E-2</v>
      </c>
      <c r="T118" s="30">
        <v>1013.535565988</v>
      </c>
      <c r="U118" s="27">
        <v>-0.17280000000000001</v>
      </c>
      <c r="V118" s="30">
        <v>39.584952393999998</v>
      </c>
      <c r="W118" s="32">
        <v>5.04E-2</v>
      </c>
      <c r="X118" s="30">
        <v>28.315028957999999</v>
      </c>
      <c r="Y118" s="32">
        <v>-0.28470000000000001</v>
      </c>
      <c r="Z118" s="30">
        <v>-26.994937013000001</v>
      </c>
      <c r="AA118" s="32">
        <v>-1.6040000000000001</v>
      </c>
      <c r="AB118" s="30">
        <v>752.11409549999996</v>
      </c>
      <c r="AC118" s="27">
        <v>5.04E-2</v>
      </c>
      <c r="AD118" s="30">
        <v>537.98555020000003</v>
      </c>
      <c r="AE118" s="27">
        <v>-0.28499999999999998</v>
      </c>
      <c r="AF118" s="30">
        <v>-539.89874025999995</v>
      </c>
      <c r="AG118" s="27">
        <v>-0.6</v>
      </c>
      <c r="AH118" s="25">
        <v>2.2547730500000002E-2</v>
      </c>
      <c r="AI118" s="25">
        <v>1.57696773E-2</v>
      </c>
      <c r="AJ118" s="25">
        <v>-1.53731041E-2</v>
      </c>
      <c r="AK118" s="25">
        <v>6.8988324200000006E-2</v>
      </c>
      <c r="AL118" s="25">
        <v>4.8750911000000001E-2</v>
      </c>
      <c r="AM118" s="25">
        <v>-4.7308453399999999E-2</v>
      </c>
      <c r="AN118" s="47">
        <v>9.2867765199999994E-2</v>
      </c>
      <c r="AO118" s="47">
        <v>7.5585795600000005E-2</v>
      </c>
      <c r="AP118" s="47">
        <v>2.8627597300000002E-2</v>
      </c>
      <c r="AQ118" s="47">
        <v>2.1606548096649898</v>
      </c>
      <c r="AR118" s="47">
        <v>2.0223714850913899</v>
      </c>
      <c r="AS118" s="47">
        <v>2.07735204126267</v>
      </c>
      <c r="AT118" s="28">
        <v>0</v>
      </c>
      <c r="AU118" s="28">
        <v>0</v>
      </c>
      <c r="AV118" s="28">
        <v>0</v>
      </c>
    </row>
    <row r="119" spans="1:48" x14ac:dyDescent="0.25">
      <c r="A119" s="159">
        <v>116</v>
      </c>
      <c r="B119" s="3" t="s">
        <v>109</v>
      </c>
      <c r="C119" s="3" t="s">
        <v>1</v>
      </c>
      <c r="D119" s="28">
        <v>56000</v>
      </c>
      <c r="E119" s="25">
        <v>-3.28152</v>
      </c>
      <c r="F119" s="25">
        <v>6.2618600000000004</v>
      </c>
      <c r="G119" s="25">
        <v>43.589739999999999</v>
      </c>
      <c r="H119" s="28">
        <v>37983473471999.992</v>
      </c>
      <c r="I119" s="49">
        <v>678.27629999999999</v>
      </c>
      <c r="J119" s="49">
        <v>76.886600000000001</v>
      </c>
      <c r="K119" s="28">
        <v>2101686</v>
      </c>
      <c r="L119" s="28">
        <v>123135700000</v>
      </c>
      <c r="M119" s="49">
        <v>11.945058176009821</v>
      </c>
      <c r="N119" s="49">
        <v>2.7970517351262685</v>
      </c>
      <c r="O119" s="49">
        <v>0.90298509999999998</v>
      </c>
      <c r="P119" s="30">
        <v>43298.396301993002</v>
      </c>
      <c r="Q119" s="27">
        <v>7.0499999999999993E-2</v>
      </c>
      <c r="R119" s="30">
        <v>23259.126277266001</v>
      </c>
      <c r="S119" s="27">
        <v>-0.46279999999999999</v>
      </c>
      <c r="T119" s="30">
        <v>25529.119354983999</v>
      </c>
      <c r="U119" s="27">
        <v>-0.24629999999999999</v>
      </c>
      <c r="V119" s="30">
        <v>3528.1139143810001</v>
      </c>
      <c r="W119" s="32">
        <v>0.36980000000000002</v>
      </c>
      <c r="X119" s="30">
        <v>3233.9971410449998</v>
      </c>
      <c r="Y119" s="32">
        <v>-8.3400000000000002E-2</v>
      </c>
      <c r="Z119" s="30">
        <v>3596.7857377710002</v>
      </c>
      <c r="AA119" s="32">
        <v>-3.39E-2</v>
      </c>
      <c r="AB119" s="30">
        <v>5521.1781709735997</v>
      </c>
      <c r="AC119" s="27">
        <v>0.27429999999999999</v>
      </c>
      <c r="AD119" s="30">
        <v>4269.9178920554996</v>
      </c>
      <c r="AE119" s="27">
        <v>-0.22700000000000001</v>
      </c>
      <c r="AF119" s="30">
        <v>4333.4710295391997</v>
      </c>
      <c r="AG119" s="27">
        <v>0.85</v>
      </c>
      <c r="AH119" s="25">
        <v>0.10692590740000001</v>
      </c>
      <c r="AI119" s="25">
        <v>9.5702499400000002E-2</v>
      </c>
      <c r="AJ119" s="25">
        <v>0.10020918299999999</v>
      </c>
      <c r="AK119" s="25">
        <v>0.23750119480000001</v>
      </c>
      <c r="AL119" s="25">
        <v>0.187066446</v>
      </c>
      <c r="AM119" s="25">
        <v>0.19443107630000001</v>
      </c>
      <c r="AN119" s="47">
        <v>0.22697421440000001</v>
      </c>
      <c r="AO119" s="47">
        <v>0.37576690870000001</v>
      </c>
      <c r="AP119" s="47">
        <v>0.38163249469999999</v>
      </c>
      <c r="AQ119" s="47">
        <v>0.88842471723142502</v>
      </c>
      <c r="AR119" s="47">
        <v>1.0140186821780499</v>
      </c>
      <c r="AS119" s="47">
        <v>0.94025208526404802</v>
      </c>
      <c r="AT119" s="28">
        <v>2500</v>
      </c>
      <c r="AU119" s="28">
        <v>2000</v>
      </c>
      <c r="AV119" s="28">
        <v>1000</v>
      </c>
    </row>
    <row r="120" spans="1:48" x14ac:dyDescent="0.25">
      <c r="A120" s="159">
        <v>117</v>
      </c>
      <c r="B120" s="3" t="s">
        <v>4296</v>
      </c>
      <c r="C120" s="3" t="s">
        <v>1</v>
      </c>
      <c r="D120" s="28">
        <v>27800</v>
      </c>
      <c r="E120" s="25">
        <v>-31.862749999999998</v>
      </c>
      <c r="F120" s="25">
        <v>-36.818179999999998</v>
      </c>
      <c r="G120" s="25">
        <v>-55.903449999999999</v>
      </c>
      <c r="H120" s="28">
        <v>2195693817600.0002</v>
      </c>
      <c r="I120" s="49">
        <v>78.98178999999999</v>
      </c>
      <c r="J120" s="49">
        <v>92.214070000000007</v>
      </c>
      <c r="K120" s="28">
        <v>94615.5</v>
      </c>
      <c r="L120" s="28">
        <v>3215450000</v>
      </c>
      <c r="M120" s="49">
        <v>6.4442652690989721</v>
      </c>
      <c r="N120" s="49">
        <v>1.9174386029747805</v>
      </c>
      <c r="O120" s="49" t="s">
        <v>4501</v>
      </c>
      <c r="P120" s="30">
        <v>13795.035596010001</v>
      </c>
      <c r="Q120" s="27">
        <v>0.17680000000000001</v>
      </c>
      <c r="R120" s="30">
        <v>15889.645872798001</v>
      </c>
      <c r="S120" s="27">
        <v>0.15179999999999999</v>
      </c>
      <c r="T120" s="30">
        <v>16345.07687522</v>
      </c>
      <c r="U120" s="27">
        <v>9.1899999999999996E-2</v>
      </c>
      <c r="V120" s="30">
        <v>289.87777205600003</v>
      </c>
      <c r="W120" s="32">
        <v>0.39700000000000002</v>
      </c>
      <c r="X120" s="30">
        <v>347.74712200900001</v>
      </c>
      <c r="Y120" s="32">
        <v>0.1996</v>
      </c>
      <c r="Z120" s="30">
        <v>359.27774476100001</v>
      </c>
      <c r="AA120" s="32">
        <v>0.1105</v>
      </c>
      <c r="AB120" s="30">
        <v>7246.9443013999999</v>
      </c>
      <c r="AC120" s="27">
        <v>-0.30149999999999999</v>
      </c>
      <c r="AD120" s="30">
        <v>4960.7205405293998</v>
      </c>
      <c r="AE120" s="27">
        <v>-0.315</v>
      </c>
      <c r="AF120" s="30">
        <v>4623.4660348971001</v>
      </c>
      <c r="AG120" s="27">
        <v>0.97</v>
      </c>
      <c r="AH120" s="25">
        <v>6.7557758600000004E-2</v>
      </c>
      <c r="AI120" s="25">
        <v>7.6948179000000005E-2</v>
      </c>
      <c r="AJ120" s="25">
        <v>7.4055595200000005E-2</v>
      </c>
      <c r="AK120" s="25">
        <v>0.44199314270000001</v>
      </c>
      <c r="AL120" s="25">
        <v>0.35572783740000002</v>
      </c>
      <c r="AM120" s="25">
        <v>0.31115734649999999</v>
      </c>
      <c r="AN120" s="47">
        <v>0.138155268</v>
      </c>
      <c r="AO120" s="47">
        <v>0.1335837842</v>
      </c>
      <c r="AP120" s="47">
        <v>0.1315228225</v>
      </c>
      <c r="AQ120" s="47">
        <v>3.8605775926872998</v>
      </c>
      <c r="AR120" s="47">
        <v>3.4596271929696498</v>
      </c>
      <c r="AS120" s="47">
        <v>3.2016723485996601</v>
      </c>
      <c r="AT120" s="28">
        <v>0</v>
      </c>
      <c r="AU120" s="28">
        <v>1000</v>
      </c>
      <c r="AV120" s="28">
        <v>0</v>
      </c>
    </row>
    <row r="121" spans="1:48" x14ac:dyDescent="0.25">
      <c r="A121" s="159">
        <v>118</v>
      </c>
      <c r="B121" s="3" t="s">
        <v>2014</v>
      </c>
      <c r="C121" s="3" t="s">
        <v>1</v>
      </c>
      <c r="D121" s="28">
        <v>12600</v>
      </c>
      <c r="E121" s="25">
        <v>10.043670000000001</v>
      </c>
      <c r="F121" s="25">
        <v>-0.39525690000000002</v>
      </c>
      <c r="G121" s="25">
        <v>-20.8</v>
      </c>
      <c r="H121" s="28">
        <v>1515068389800</v>
      </c>
      <c r="I121" s="49">
        <v>120.2435</v>
      </c>
      <c r="J121" s="49">
        <v>93.989789999999999</v>
      </c>
      <c r="K121" s="28">
        <v>69149</v>
      </c>
      <c r="L121" s="28">
        <v>809700000</v>
      </c>
      <c r="M121" s="49">
        <v>2.7774480780966275</v>
      </c>
      <c r="N121" s="49">
        <v>0.71368685882769223</v>
      </c>
      <c r="O121" s="49">
        <v>0.73717480000000002</v>
      </c>
      <c r="P121" s="30">
        <v>316.50484911199999</v>
      </c>
      <c r="Q121" s="27">
        <v>0.13200000000000001</v>
      </c>
      <c r="R121" s="30">
        <v>695.24391488900005</v>
      </c>
      <c r="S121" s="27">
        <v>1.1966000000000001</v>
      </c>
      <c r="T121" s="30">
        <v>750.91144232199997</v>
      </c>
      <c r="U121" s="27">
        <v>0.86329999999999996</v>
      </c>
      <c r="V121" s="30">
        <v>179.21833781800001</v>
      </c>
      <c r="W121" s="32">
        <v>0.22270000000000001</v>
      </c>
      <c r="X121" s="30">
        <v>489.98005940500002</v>
      </c>
      <c r="Y121" s="32">
        <v>1.734</v>
      </c>
      <c r="Z121" s="30">
        <v>572.82820220500003</v>
      </c>
      <c r="AA121" s="32">
        <v>1.5499000000000001</v>
      </c>
      <c r="AB121" s="30">
        <v>1623.1596562149</v>
      </c>
      <c r="AC121" s="27">
        <v>0.1116</v>
      </c>
      <c r="AD121" s="30">
        <v>4264.7027486988</v>
      </c>
      <c r="AE121" s="27">
        <v>1.627</v>
      </c>
      <c r="AF121" s="30">
        <v>4763.8914637198995</v>
      </c>
      <c r="AG121" s="27">
        <v>2.3199999999999998</v>
      </c>
      <c r="AH121" s="25">
        <v>0.10893890940000001</v>
      </c>
      <c r="AI121" s="25">
        <v>0.22799438280000001</v>
      </c>
      <c r="AJ121" s="25">
        <v>0.2276987529</v>
      </c>
      <c r="AK121" s="25">
        <v>0.1200307006</v>
      </c>
      <c r="AL121" s="25">
        <v>0.27776853210000002</v>
      </c>
      <c r="AM121" s="25">
        <v>0.29424180039999998</v>
      </c>
      <c r="AN121" s="47">
        <v>0.75205720710000001</v>
      </c>
      <c r="AO121" s="47">
        <v>0.80456859140000003</v>
      </c>
      <c r="AP121" s="47">
        <v>0.84502782050000003</v>
      </c>
      <c r="AQ121" s="47">
        <v>0.15692087712611</v>
      </c>
      <c r="AR121" s="47">
        <v>0.26657689247004501</v>
      </c>
      <c r="AS121" s="47">
        <v>0.29224159817176598</v>
      </c>
      <c r="AT121" s="28">
        <v>500</v>
      </c>
      <c r="AU121" s="28">
        <v>500</v>
      </c>
      <c r="AV121" s="28">
        <v>0</v>
      </c>
    </row>
    <row r="122" spans="1:48" x14ac:dyDescent="0.25">
      <c r="A122" s="159">
        <v>119</v>
      </c>
      <c r="B122" s="3" t="s">
        <v>4678</v>
      </c>
      <c r="C122" s="3" t="s">
        <v>1</v>
      </c>
      <c r="D122" s="28">
        <v>11100</v>
      </c>
      <c r="E122" s="25">
        <v>-4.7210299999999998</v>
      </c>
      <c r="F122" s="25">
        <v>8.2926830000000002</v>
      </c>
      <c r="G122" s="25">
        <v>-3.4782609999999998</v>
      </c>
      <c r="H122" s="28" t="s">
        <v>4501</v>
      </c>
      <c r="I122" s="49" t="s">
        <v>4501</v>
      </c>
      <c r="J122" s="49" t="s">
        <v>4501</v>
      </c>
      <c r="K122" s="28">
        <v>4.5</v>
      </c>
      <c r="L122" s="28">
        <v>50000</v>
      </c>
      <c r="M122" s="49" t="s">
        <v>4995</v>
      </c>
      <c r="N122" s="49" t="s">
        <v>4995</v>
      </c>
      <c r="O122" s="49" t="s">
        <v>4501</v>
      </c>
      <c r="P122" s="30">
        <v>0</v>
      </c>
      <c r="Q122" s="27" t="s">
        <v>1989</v>
      </c>
      <c r="R122" s="30">
        <v>0</v>
      </c>
      <c r="S122" s="27" t="s">
        <v>1989</v>
      </c>
      <c r="T122" s="30">
        <v>0</v>
      </c>
      <c r="U122" s="27" t="s">
        <v>1989</v>
      </c>
      <c r="V122" s="30">
        <v>0</v>
      </c>
      <c r="W122" s="32" t="s">
        <v>1989</v>
      </c>
      <c r="X122" s="30">
        <v>0</v>
      </c>
      <c r="Y122" s="32" t="s">
        <v>1989</v>
      </c>
      <c r="Z122" s="30">
        <v>0</v>
      </c>
      <c r="AA122" s="32" t="s">
        <v>1989</v>
      </c>
      <c r="AB122" s="30">
        <v>0</v>
      </c>
      <c r="AC122" s="27" t="s">
        <v>1989</v>
      </c>
      <c r="AD122" s="30">
        <v>0</v>
      </c>
      <c r="AE122" s="27" t="s">
        <v>1989</v>
      </c>
      <c r="AF122" s="30">
        <v>0</v>
      </c>
      <c r="AG122" s="27" t="s">
        <v>1989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47">
        <v>0</v>
      </c>
      <c r="AO122" s="47">
        <v>0</v>
      </c>
      <c r="AP122" s="47">
        <v>0</v>
      </c>
      <c r="AQ122" s="47" t="s">
        <v>1989</v>
      </c>
      <c r="AR122" s="47" t="s">
        <v>1989</v>
      </c>
      <c r="AS122" s="47" t="s">
        <v>1989</v>
      </c>
      <c r="AT122" s="28">
        <v>0</v>
      </c>
      <c r="AU122" s="28">
        <v>0</v>
      </c>
      <c r="AV122" s="28">
        <v>0</v>
      </c>
    </row>
    <row r="123" spans="1:48" x14ac:dyDescent="0.25">
      <c r="A123" s="159">
        <v>120</v>
      </c>
      <c r="B123" s="3" t="s">
        <v>4681</v>
      </c>
      <c r="C123" s="3" t="s">
        <v>1</v>
      </c>
      <c r="D123" s="28">
        <v>10550</v>
      </c>
      <c r="E123" s="25">
        <v>-4.0909089999999999</v>
      </c>
      <c r="F123" s="25">
        <v>-12.08333</v>
      </c>
      <c r="G123" s="25" t="s">
        <v>4501</v>
      </c>
      <c r="H123" s="28">
        <v>145590000000</v>
      </c>
      <c r="I123" s="49">
        <v>13.799999999999999</v>
      </c>
      <c r="J123" s="49">
        <v>100</v>
      </c>
      <c r="K123" s="28">
        <v>131909.5</v>
      </c>
      <c r="L123" s="28">
        <v>1385050000</v>
      </c>
      <c r="M123" s="49">
        <v>16.033434650455927</v>
      </c>
      <c r="N123" s="49">
        <v>1.002418928523668</v>
      </c>
      <c r="O123" s="49" t="s">
        <v>4501</v>
      </c>
      <c r="P123" s="30">
        <v>41.370356974000003</v>
      </c>
      <c r="Q123" s="27" t="s">
        <v>1989</v>
      </c>
      <c r="R123" s="30">
        <v>92.294718767000006</v>
      </c>
      <c r="S123" s="27">
        <v>1.2309000000000001</v>
      </c>
      <c r="T123" s="30">
        <v>78.707415849</v>
      </c>
      <c r="U123" s="27" t="s">
        <v>1989</v>
      </c>
      <c r="V123" s="30">
        <v>6.9261042059999998</v>
      </c>
      <c r="W123" s="32">
        <v>13.9183</v>
      </c>
      <c r="X123" s="30">
        <v>6.1964949420000002</v>
      </c>
      <c r="Y123" s="32">
        <v>-0.1053</v>
      </c>
      <c r="Z123" s="30">
        <v>5.4111484299999999</v>
      </c>
      <c r="AA123" s="32" t="s">
        <v>1989</v>
      </c>
      <c r="AB123" s="30">
        <v>1154.3507010000001</v>
      </c>
      <c r="AC123" s="27">
        <v>13.9183</v>
      </c>
      <c r="AD123" s="30">
        <v>449.02137260870001</v>
      </c>
      <c r="AE123" s="27">
        <v>-0.61099999999999999</v>
      </c>
      <c r="AF123" s="30">
        <v>0</v>
      </c>
      <c r="AG123" s="27" t="s">
        <v>1989</v>
      </c>
      <c r="AH123" s="25">
        <v>6.6629167000000003E-2</v>
      </c>
      <c r="AI123" s="25">
        <v>3.96593051E-2</v>
      </c>
      <c r="AJ123" s="25">
        <v>0</v>
      </c>
      <c r="AK123" s="25">
        <v>0.1083434056</v>
      </c>
      <c r="AL123" s="25">
        <v>5.8284553500000003E-2</v>
      </c>
      <c r="AM123" s="25">
        <v>0</v>
      </c>
      <c r="AN123" s="47">
        <v>0.39450285940000002</v>
      </c>
      <c r="AO123" s="47">
        <v>0.1850365991</v>
      </c>
      <c r="AP123" s="47">
        <v>0</v>
      </c>
      <c r="AQ123" s="47">
        <v>0.90453553049773805</v>
      </c>
      <c r="AR123" s="47">
        <v>0.26783673009548498</v>
      </c>
      <c r="AS123" s="47">
        <v>0.28308994552921701</v>
      </c>
      <c r="AT123" s="28">
        <v>1000</v>
      </c>
      <c r="AU123" s="28">
        <v>0</v>
      </c>
      <c r="AV123" s="28">
        <v>0</v>
      </c>
    </row>
    <row r="124" spans="1:48" x14ac:dyDescent="0.25">
      <c r="A124" s="159">
        <v>121</v>
      </c>
      <c r="B124" s="3" t="s">
        <v>110</v>
      </c>
      <c r="C124" s="3" t="s">
        <v>1</v>
      </c>
      <c r="D124" s="28">
        <v>100800</v>
      </c>
      <c r="E124" s="25">
        <v>-1.3698630000000001</v>
      </c>
      <c r="F124" s="25">
        <v>0.29850749999999998</v>
      </c>
      <c r="G124" s="25">
        <v>11.875690000000001</v>
      </c>
      <c r="H124" s="28">
        <v>192926160000000</v>
      </c>
      <c r="I124" s="49">
        <v>1913.9499999999998</v>
      </c>
      <c r="J124" s="49">
        <v>4.2251940000000001</v>
      </c>
      <c r="K124" s="28">
        <v>381350</v>
      </c>
      <c r="L124" s="28">
        <v>40170700000</v>
      </c>
      <c r="M124" s="49">
        <v>17.125749468626815</v>
      </c>
      <c r="N124" s="49">
        <v>4.2361211202769242</v>
      </c>
      <c r="O124" s="49">
        <v>1.3928450000000001</v>
      </c>
      <c r="P124" s="30">
        <v>64830.157981142002</v>
      </c>
      <c r="Q124" s="27">
        <v>9.2799999999999994E-2</v>
      </c>
      <c r="R124" s="30">
        <v>75976.345569671001</v>
      </c>
      <c r="S124" s="27">
        <v>0.1719</v>
      </c>
      <c r="T124" s="30">
        <v>76822.222025038995</v>
      </c>
      <c r="U124" s="27">
        <v>8.6999999999999994E-2</v>
      </c>
      <c r="V124" s="30">
        <v>9937.7925484730004</v>
      </c>
      <c r="W124" s="32">
        <v>0.3856</v>
      </c>
      <c r="X124" s="30">
        <v>11708.565479976</v>
      </c>
      <c r="Y124" s="32">
        <v>0.1782</v>
      </c>
      <c r="Z124" s="30">
        <v>12669.701155127001</v>
      </c>
      <c r="AA124" s="32">
        <v>9.69E-2</v>
      </c>
      <c r="AB124" s="30">
        <v>4935.7945067886003</v>
      </c>
      <c r="AC124" s="27">
        <v>0.38740000000000002</v>
      </c>
      <c r="AD124" s="30">
        <v>5984.4661015396996</v>
      </c>
      <c r="AE124" s="27">
        <v>0.21199999999999999</v>
      </c>
      <c r="AF124" s="30">
        <v>6516.9318429525001</v>
      </c>
      <c r="AG124" s="27">
        <v>1.1100000000000001</v>
      </c>
      <c r="AH124" s="25">
        <v>0.16326033270000001</v>
      </c>
      <c r="AI124" s="25">
        <v>0.18399393829999999</v>
      </c>
      <c r="AJ124" s="25">
        <v>0.1989417798</v>
      </c>
      <c r="AK124" s="25">
        <v>0.2302757614</v>
      </c>
      <c r="AL124" s="25">
        <v>0.254141169</v>
      </c>
      <c r="AM124" s="25">
        <v>0.27107721089999998</v>
      </c>
      <c r="AN124" s="47">
        <v>0.235001925</v>
      </c>
      <c r="AO124" s="47">
        <v>0.23133131679999999</v>
      </c>
      <c r="AP124" s="47">
        <v>0.2400569125</v>
      </c>
      <c r="AQ124" s="47">
        <v>0.43025619187021003</v>
      </c>
      <c r="AR124" s="47">
        <v>0.33599874314545303</v>
      </c>
      <c r="AS124" s="47">
        <v>0.362595685847237</v>
      </c>
      <c r="AT124" s="28">
        <v>4000</v>
      </c>
      <c r="AU124" s="28">
        <v>5300</v>
      </c>
      <c r="AV124" s="28">
        <v>1000</v>
      </c>
    </row>
    <row r="125" spans="1:48" x14ac:dyDescent="0.25">
      <c r="A125" s="159">
        <v>122</v>
      </c>
      <c r="B125" s="3" t="s">
        <v>111</v>
      </c>
      <c r="C125" s="3" t="s">
        <v>1</v>
      </c>
      <c r="D125" s="28">
        <v>32600</v>
      </c>
      <c r="E125" s="25">
        <v>5.1612900000000002</v>
      </c>
      <c r="F125" s="25">
        <v>-14.659689999999999</v>
      </c>
      <c r="G125" s="25">
        <v>-25.740320000000001</v>
      </c>
      <c r="H125" s="28">
        <v>552997320800</v>
      </c>
      <c r="I125" s="49">
        <v>16.96311</v>
      </c>
      <c r="J125" s="49">
        <v>49.195149999999998</v>
      </c>
      <c r="K125" s="28">
        <v>28064.5</v>
      </c>
      <c r="L125" s="28">
        <v>886400000</v>
      </c>
      <c r="M125" s="49">
        <v>7.4613188864377973</v>
      </c>
      <c r="N125" s="49">
        <v>1.9484555330572024</v>
      </c>
      <c r="O125" s="49">
        <v>0.37662230000000002</v>
      </c>
      <c r="P125" s="30">
        <v>364.56640713899998</v>
      </c>
      <c r="Q125" s="27">
        <v>0.12130000000000001</v>
      </c>
      <c r="R125" s="30">
        <v>392.84890774500002</v>
      </c>
      <c r="S125" s="27">
        <v>7.7600000000000002E-2</v>
      </c>
      <c r="T125" s="30">
        <v>354.45774455200001</v>
      </c>
      <c r="U125" s="27">
        <v>-8.5599999999999996E-2</v>
      </c>
      <c r="V125" s="30">
        <v>101.297006588</v>
      </c>
      <c r="W125" s="32">
        <v>5.5899999999999998E-2</v>
      </c>
      <c r="X125" s="30">
        <v>89.704714108000005</v>
      </c>
      <c r="Y125" s="32">
        <v>-0.1144</v>
      </c>
      <c r="Z125" s="30">
        <v>78.710086943999997</v>
      </c>
      <c r="AA125" s="32">
        <v>-0.10539999999999999</v>
      </c>
      <c r="AB125" s="30">
        <v>6454.4360599913998</v>
      </c>
      <c r="AC125" s="27">
        <v>3.0999999999999999E-3</v>
      </c>
      <c r="AD125" s="30">
        <v>5471.7427767031004</v>
      </c>
      <c r="AE125" s="27">
        <v>-0.152</v>
      </c>
      <c r="AF125" s="30">
        <v>4728.3829120431001</v>
      </c>
      <c r="AG125" s="27">
        <v>0.88</v>
      </c>
      <c r="AH125" s="25">
        <v>0.2833487361</v>
      </c>
      <c r="AI125" s="25">
        <v>0.25836094659999997</v>
      </c>
      <c r="AJ125" s="25">
        <v>0.22928355459999999</v>
      </c>
      <c r="AK125" s="25">
        <v>0.3943526356</v>
      </c>
      <c r="AL125" s="25">
        <v>0.34835781789999998</v>
      </c>
      <c r="AM125" s="25">
        <v>0.29419539420000002</v>
      </c>
      <c r="AN125" s="47">
        <v>0.34854916530000002</v>
      </c>
      <c r="AO125" s="47">
        <v>0.3584290778</v>
      </c>
      <c r="AP125" s="47">
        <v>0.3511754299</v>
      </c>
      <c r="AQ125" s="47">
        <v>0.367523019115991</v>
      </c>
      <c r="AR125" s="47">
        <v>0.32932787158521398</v>
      </c>
      <c r="AS125" s="47">
        <v>0.28310726310560203</v>
      </c>
      <c r="AT125" s="28">
        <v>6000</v>
      </c>
      <c r="AU125" s="28">
        <v>5000</v>
      </c>
      <c r="AV125" s="28">
        <v>0</v>
      </c>
    </row>
    <row r="126" spans="1:48" x14ac:dyDescent="0.25">
      <c r="A126" s="159">
        <v>123</v>
      </c>
      <c r="B126" s="3" t="s">
        <v>2677</v>
      </c>
      <c r="C126" s="3" t="s">
        <v>1</v>
      </c>
      <c r="D126" s="28">
        <v>20200</v>
      </c>
      <c r="E126" s="25">
        <v>-2.8846150000000002</v>
      </c>
      <c r="F126" s="25">
        <v>-2.1791770000000001</v>
      </c>
      <c r="G126" s="25">
        <v>-8.9019569999999995</v>
      </c>
      <c r="H126" s="28">
        <v>9862528800000</v>
      </c>
      <c r="I126" s="49">
        <v>488.24399999999997</v>
      </c>
      <c r="J126" s="49">
        <v>77.733599999999996</v>
      </c>
      <c r="K126" s="28">
        <v>729618</v>
      </c>
      <c r="L126" s="28">
        <v>15025300000</v>
      </c>
      <c r="M126" s="49">
        <v>8.9741561066446032</v>
      </c>
      <c r="N126" s="49">
        <v>1.679723001101441</v>
      </c>
      <c r="O126" s="49">
        <v>0.96488269999999998</v>
      </c>
      <c r="P126" s="30">
        <v>12094.756795679001</v>
      </c>
      <c r="Q126" s="27">
        <v>0.63239999999999996</v>
      </c>
      <c r="R126" s="30">
        <v>13828.715331881</v>
      </c>
      <c r="S126" s="27">
        <v>0.1434</v>
      </c>
      <c r="T126" s="30">
        <v>14704.062408088999</v>
      </c>
      <c r="U126" s="27">
        <v>0.16370000000000001</v>
      </c>
      <c r="V126" s="30">
        <v>906.10227441500001</v>
      </c>
      <c r="W126" s="32">
        <v>0.56359999999999999</v>
      </c>
      <c r="X126" s="30">
        <v>1283.483357223</v>
      </c>
      <c r="Y126" s="32">
        <v>0.41649999999999998</v>
      </c>
      <c r="Z126" s="30">
        <v>1208.5684836360001</v>
      </c>
      <c r="AA126" s="32">
        <v>0.16750000000000001</v>
      </c>
      <c r="AB126" s="30">
        <v>2376.9910701424001</v>
      </c>
      <c r="AC126" s="27">
        <v>-0.19159999999999999</v>
      </c>
      <c r="AD126" s="30">
        <v>2313.9077959981</v>
      </c>
      <c r="AE126" s="27">
        <v>-2.7E-2</v>
      </c>
      <c r="AF126" s="30">
        <v>1838.6541172824</v>
      </c>
      <c r="AG126" s="27">
        <v>0.83</v>
      </c>
      <c r="AH126" s="25">
        <v>5.6531814399999998E-2</v>
      </c>
      <c r="AI126" s="25">
        <v>6.0788468499999998E-2</v>
      </c>
      <c r="AJ126" s="25">
        <v>4.7174104199999997E-2</v>
      </c>
      <c r="AK126" s="25">
        <v>0.1351096483</v>
      </c>
      <c r="AL126" s="25">
        <v>0.13347384749999999</v>
      </c>
      <c r="AM126" s="25">
        <v>0.1088342995</v>
      </c>
      <c r="AN126" s="47">
        <v>0.165746006</v>
      </c>
      <c r="AO126" s="47">
        <v>0.16173918849999999</v>
      </c>
      <c r="AP126" s="47">
        <v>0.1777911107</v>
      </c>
      <c r="AQ126" s="47">
        <v>1.23505545175703</v>
      </c>
      <c r="AR126" s="47">
        <v>1.16529649781082</v>
      </c>
      <c r="AS126" s="47">
        <v>1.3070771840656501</v>
      </c>
      <c r="AT126" s="28">
        <v>1000</v>
      </c>
      <c r="AU126" s="28">
        <v>0</v>
      </c>
      <c r="AV126" s="28">
        <v>0</v>
      </c>
    </row>
    <row r="127" spans="1:48" x14ac:dyDescent="0.25">
      <c r="A127" s="159">
        <v>124</v>
      </c>
      <c r="B127" s="3" t="s">
        <v>112</v>
      </c>
      <c r="C127" s="3" t="s">
        <v>1</v>
      </c>
      <c r="D127" s="28">
        <v>18500</v>
      </c>
      <c r="E127" s="25">
        <v>-14.351850000000001</v>
      </c>
      <c r="F127" s="25">
        <v>-15.13761</v>
      </c>
      <c r="G127" s="25">
        <v>-37.819450000000003</v>
      </c>
      <c r="H127" s="28">
        <v>444000000000</v>
      </c>
      <c r="I127" s="49">
        <v>24</v>
      </c>
      <c r="J127" s="49">
        <v>65.78698</v>
      </c>
      <c r="K127" s="28">
        <v>18500.5</v>
      </c>
      <c r="L127" s="28">
        <v>368650000</v>
      </c>
      <c r="M127" s="49">
        <v>2.6442527170492651</v>
      </c>
      <c r="N127" s="49">
        <v>0.55866174196818053</v>
      </c>
      <c r="O127" s="49">
        <v>0.66516569999999997</v>
      </c>
      <c r="P127" s="30">
        <v>2169.9583156640001</v>
      </c>
      <c r="Q127" s="27">
        <v>0.68</v>
      </c>
      <c r="R127" s="30">
        <v>2253.63061062</v>
      </c>
      <c r="S127" s="27">
        <v>3.8600000000000002E-2</v>
      </c>
      <c r="T127" s="30">
        <v>2094.5256623629998</v>
      </c>
      <c r="U127" s="27">
        <v>-0.12280000000000001</v>
      </c>
      <c r="V127" s="30">
        <v>143.52010645600001</v>
      </c>
      <c r="W127" s="32">
        <v>0.50539999999999996</v>
      </c>
      <c r="X127" s="30">
        <v>163.167690698</v>
      </c>
      <c r="Y127" s="32">
        <v>0.13689999999999999</v>
      </c>
      <c r="Z127" s="30">
        <v>161.69214124000001</v>
      </c>
      <c r="AA127" s="32">
        <v>3.2199999999999999E-2</v>
      </c>
      <c r="AB127" s="30">
        <v>10306.1775401901</v>
      </c>
      <c r="AC127" s="27">
        <v>0.77210000000000001</v>
      </c>
      <c r="AD127" s="30">
        <v>8552.5994715301003</v>
      </c>
      <c r="AE127" s="27">
        <v>-0.17</v>
      </c>
      <c r="AF127" s="30">
        <v>6972.2059709503001</v>
      </c>
      <c r="AG127" s="27">
        <v>0.85</v>
      </c>
      <c r="AH127" s="25">
        <v>0.11137089059999999</v>
      </c>
      <c r="AI127" s="25">
        <v>9.7983552900000007E-2</v>
      </c>
      <c r="AJ127" s="25">
        <v>9.4425755700000003E-2</v>
      </c>
      <c r="AK127" s="25">
        <v>0.28378652999999998</v>
      </c>
      <c r="AL127" s="25">
        <v>0.25718370229999998</v>
      </c>
      <c r="AM127" s="25">
        <v>0.22662071210000001</v>
      </c>
      <c r="AN127" s="47">
        <v>0.1628665504</v>
      </c>
      <c r="AO127" s="47">
        <v>0.16674115649999999</v>
      </c>
      <c r="AP127" s="47">
        <v>0.16393009289999999</v>
      </c>
      <c r="AQ127" s="47">
        <v>1.6564757589426</v>
      </c>
      <c r="AR127" s="47">
        <v>1.5997215384350101</v>
      </c>
      <c r="AS127" s="47">
        <v>1.39998833463942</v>
      </c>
      <c r="AT127" s="28">
        <v>1000</v>
      </c>
      <c r="AU127" s="28">
        <v>0</v>
      </c>
      <c r="AV127" s="28">
        <v>0</v>
      </c>
    </row>
    <row r="128" spans="1:48" x14ac:dyDescent="0.25">
      <c r="A128" s="159">
        <v>125</v>
      </c>
      <c r="B128" s="3" t="s">
        <v>2671</v>
      </c>
      <c r="C128" s="3" t="s">
        <v>1</v>
      </c>
      <c r="D128" s="28">
        <v>27600</v>
      </c>
      <c r="E128" s="25">
        <v>-0.54054049999999998</v>
      </c>
      <c r="F128" s="25">
        <v>0.72992699999999999</v>
      </c>
      <c r="G128" s="25">
        <v>82.781459999999996</v>
      </c>
      <c r="H128" s="28">
        <v>5627410285200</v>
      </c>
      <c r="I128" s="49">
        <v>203.89169999999999</v>
      </c>
      <c r="J128" s="49">
        <v>58.76952</v>
      </c>
      <c r="K128" s="28">
        <v>569604</v>
      </c>
      <c r="L128" s="28">
        <v>15889400000</v>
      </c>
      <c r="M128" s="49">
        <v>25.602968460111317</v>
      </c>
      <c r="N128" s="49">
        <v>2.4620246684714746</v>
      </c>
      <c r="O128" s="49">
        <v>0.52989379999999997</v>
      </c>
      <c r="P128" s="30">
        <v>539.10013231699998</v>
      </c>
      <c r="Q128" s="27">
        <v>0.24970000000000001</v>
      </c>
      <c r="R128" s="30">
        <v>559.48847487499995</v>
      </c>
      <c r="S128" s="27">
        <v>3.78E-2</v>
      </c>
      <c r="T128" s="30">
        <v>846.54892042899996</v>
      </c>
      <c r="U128" s="27">
        <v>0.621</v>
      </c>
      <c r="V128" s="30">
        <v>209.301193195</v>
      </c>
      <c r="W128" s="32">
        <v>0.55710000000000004</v>
      </c>
      <c r="X128" s="30">
        <v>187.26673067300001</v>
      </c>
      <c r="Y128" s="32">
        <v>-0.1053</v>
      </c>
      <c r="Z128" s="30">
        <v>254.47248713900001</v>
      </c>
      <c r="AA128" s="32">
        <v>0.24399999999999999</v>
      </c>
      <c r="AB128" s="30">
        <v>1583.7570895325</v>
      </c>
      <c r="AC128" s="27">
        <v>0.29830000000000001</v>
      </c>
      <c r="AD128" s="30">
        <v>709.52938443749997</v>
      </c>
      <c r="AE128" s="27">
        <v>-0.55200000000000005</v>
      </c>
      <c r="AF128" s="30">
        <v>1182.1161680804</v>
      </c>
      <c r="AG128" s="27">
        <v>0.84</v>
      </c>
      <c r="AH128" s="25">
        <v>9.5797476000000006E-2</v>
      </c>
      <c r="AI128" s="25">
        <v>4.8077483999999997E-2</v>
      </c>
      <c r="AJ128" s="25">
        <v>4.3389904999999999E-2</v>
      </c>
      <c r="AK128" s="25">
        <v>0.12457489569999999</v>
      </c>
      <c r="AL128" s="25">
        <v>7.7667782699999993E-2</v>
      </c>
      <c r="AM128" s="25">
        <v>8.7049129899999994E-2</v>
      </c>
      <c r="AN128" s="47">
        <v>0.578378697</v>
      </c>
      <c r="AO128" s="47">
        <v>0.54692907349999997</v>
      </c>
      <c r="AP128" s="47">
        <v>0.5376321476</v>
      </c>
      <c r="AQ128" s="47">
        <v>0.25841252505589102</v>
      </c>
      <c r="AR128" s="47">
        <v>0.81091198178007595</v>
      </c>
      <c r="AS128" s="47">
        <v>1.0062069688553399</v>
      </c>
      <c r="AT128" s="28">
        <v>1000</v>
      </c>
      <c r="AU128" s="28">
        <v>700</v>
      </c>
      <c r="AV128" s="28">
        <v>0</v>
      </c>
    </row>
    <row r="129" spans="1:48" x14ac:dyDescent="0.25">
      <c r="A129" s="159">
        <v>126</v>
      </c>
      <c r="B129" s="3" t="s">
        <v>113</v>
      </c>
      <c r="C129" s="3" t="s">
        <v>1</v>
      </c>
      <c r="D129" s="28">
        <v>21400</v>
      </c>
      <c r="E129" s="25">
        <v>-2.7272729999999998</v>
      </c>
      <c r="F129" s="25">
        <v>-23.29749</v>
      </c>
      <c r="G129" s="25">
        <v>-35.236840000000001</v>
      </c>
      <c r="H129" s="28">
        <v>381597695200</v>
      </c>
      <c r="I129" s="49">
        <v>17.831669999999999</v>
      </c>
      <c r="J129" s="49">
        <v>34.874389999999998</v>
      </c>
      <c r="K129" s="28">
        <v>9880</v>
      </c>
      <c r="L129" s="28">
        <v>211050000</v>
      </c>
      <c r="M129" s="49">
        <v>4.4407792659516261</v>
      </c>
      <c r="N129" s="49">
        <v>0.85289115986272213</v>
      </c>
      <c r="O129" s="49">
        <v>0.33747519999999998</v>
      </c>
      <c r="P129" s="30">
        <v>1610.475294606</v>
      </c>
      <c r="Q129" s="27">
        <v>-5.1000000000000004E-3</v>
      </c>
      <c r="R129" s="30">
        <v>2045.323234469</v>
      </c>
      <c r="S129" s="27">
        <v>0.27</v>
      </c>
      <c r="T129" s="30">
        <v>1985.2259629340001</v>
      </c>
      <c r="U129" s="27">
        <v>0.1101</v>
      </c>
      <c r="V129" s="30">
        <v>58.579423112000001</v>
      </c>
      <c r="W129" s="32">
        <v>-3.95E-2</v>
      </c>
      <c r="X129" s="30">
        <v>120.39884415900001</v>
      </c>
      <c r="Y129" s="32">
        <v>1.0552999999999999</v>
      </c>
      <c r="Z129" s="30">
        <v>137.688567847</v>
      </c>
      <c r="AA129" s="32">
        <v>0.93810000000000004</v>
      </c>
      <c r="AB129" s="30">
        <v>3529.2604911922999</v>
      </c>
      <c r="AC129" s="27">
        <v>-9.98E-2</v>
      </c>
      <c r="AD129" s="30">
        <v>7774.4440427960999</v>
      </c>
      <c r="AE129" s="27">
        <v>1.2030000000000001</v>
      </c>
      <c r="AF129" s="30">
        <v>7725.6968147449998</v>
      </c>
      <c r="AG129" s="27">
        <v>1.65</v>
      </c>
      <c r="AH129" s="25">
        <v>6.6414094699999995E-2</v>
      </c>
      <c r="AI129" s="25">
        <v>0.12604373260000001</v>
      </c>
      <c r="AJ129" s="25">
        <v>0.13901432259999999</v>
      </c>
      <c r="AK129" s="25">
        <v>0.19872904429999999</v>
      </c>
      <c r="AL129" s="25">
        <v>0.34509958559999998</v>
      </c>
      <c r="AM129" s="25">
        <v>0.35472836009999997</v>
      </c>
      <c r="AN129" s="47">
        <v>0.1626007186</v>
      </c>
      <c r="AO129" s="47">
        <v>0.17831196690000001</v>
      </c>
      <c r="AP129" s="47">
        <v>0.18878448319999999</v>
      </c>
      <c r="AQ129" s="47">
        <v>1.83590272593305</v>
      </c>
      <c r="AR129" s="47">
        <v>1.6554937257144799</v>
      </c>
      <c r="AS129" s="47">
        <v>1.55173965796611</v>
      </c>
      <c r="AT129" s="28">
        <v>3000</v>
      </c>
      <c r="AU129" s="28">
        <v>1500</v>
      </c>
      <c r="AV129" s="28">
        <v>0</v>
      </c>
    </row>
    <row r="130" spans="1:48" x14ac:dyDescent="0.25">
      <c r="A130" s="159">
        <v>127</v>
      </c>
      <c r="B130" s="3" t="s">
        <v>114</v>
      </c>
      <c r="C130" s="3" t="s">
        <v>1</v>
      </c>
      <c r="D130" s="28">
        <v>23850</v>
      </c>
      <c r="E130" s="25">
        <v>-11.338290000000001</v>
      </c>
      <c r="F130" s="25">
        <v>-15.42553</v>
      </c>
      <c r="G130" s="25">
        <v>-14.97326</v>
      </c>
      <c r="H130" s="28">
        <v>7081660224450.001</v>
      </c>
      <c r="I130" s="49">
        <v>296.92500000000001</v>
      </c>
      <c r="J130" s="49">
        <v>82.220470000000006</v>
      </c>
      <c r="K130" s="28">
        <v>270076.5</v>
      </c>
      <c r="L130" s="28">
        <v>6808450000</v>
      </c>
      <c r="M130" s="49">
        <v>12.23904178740629</v>
      </c>
      <c r="N130" s="49">
        <v>1.131985993821166</v>
      </c>
      <c r="O130" s="49">
        <v>0.88025249999999999</v>
      </c>
      <c r="P130" s="30">
        <v>3990.5320844940002</v>
      </c>
      <c r="Q130" s="27">
        <v>6.59E-2</v>
      </c>
      <c r="R130" s="30">
        <v>2707.5563907350002</v>
      </c>
      <c r="S130" s="27">
        <v>-0.32150000000000001</v>
      </c>
      <c r="T130" s="30">
        <v>2684.6489806760001</v>
      </c>
      <c r="U130" s="27">
        <v>-0.19980000000000001</v>
      </c>
      <c r="V130" s="30">
        <v>581.43627687399999</v>
      </c>
      <c r="W130" s="32">
        <v>0.31030000000000002</v>
      </c>
      <c r="X130" s="30">
        <v>1900.250425402</v>
      </c>
      <c r="Y130" s="32">
        <v>2.2682000000000002</v>
      </c>
      <c r="Z130" s="30">
        <v>693.07382441899995</v>
      </c>
      <c r="AA130" s="32">
        <v>-0.63619999999999999</v>
      </c>
      <c r="AB130" s="30">
        <v>1660.9461835238001</v>
      </c>
      <c r="AC130" s="27">
        <v>-0.18920000000000001</v>
      </c>
      <c r="AD130" s="30">
        <v>5928.8991455912001</v>
      </c>
      <c r="AE130" s="27">
        <v>2.57</v>
      </c>
      <c r="AF130" s="30">
        <v>1993.0285401179999</v>
      </c>
      <c r="AG130" s="27">
        <v>0.31</v>
      </c>
      <c r="AH130" s="25">
        <v>4.7445569100000001E-2</v>
      </c>
      <c r="AI130" s="25">
        <v>0.1736962413</v>
      </c>
      <c r="AJ130" s="25">
        <v>5.9039832299999997E-2</v>
      </c>
      <c r="AK130" s="25">
        <v>7.8370237800000006E-2</v>
      </c>
      <c r="AL130" s="25">
        <v>0.27125415279999998</v>
      </c>
      <c r="AM130" s="25">
        <v>8.9274666700000005E-2</v>
      </c>
      <c r="AN130" s="47">
        <v>0.25832224170000001</v>
      </c>
      <c r="AO130" s="47">
        <v>0.35755684920000003</v>
      </c>
      <c r="AP130" s="47">
        <v>0.37331496260000002</v>
      </c>
      <c r="AQ130" s="47">
        <v>0.59153685104811404</v>
      </c>
      <c r="AR130" s="47">
        <v>0.52919131363488203</v>
      </c>
      <c r="AS130" s="47">
        <v>0.51210908209464201</v>
      </c>
      <c r="AT130" s="28">
        <v>1500</v>
      </c>
      <c r="AU130" s="28">
        <v>6500</v>
      </c>
      <c r="AV130" s="28">
        <v>0</v>
      </c>
    </row>
    <row r="131" spans="1:48" x14ac:dyDescent="0.25">
      <c r="A131" s="159">
        <v>128</v>
      </c>
      <c r="B131" s="3" t="s">
        <v>115</v>
      </c>
      <c r="C131" s="3" t="s">
        <v>1</v>
      </c>
      <c r="D131" s="28">
        <v>13800</v>
      </c>
      <c r="E131" s="25">
        <v>-8.3056479999999997</v>
      </c>
      <c r="F131" s="25">
        <v>-7.0707069999999996</v>
      </c>
      <c r="G131" s="25">
        <v>2.2222219999999999</v>
      </c>
      <c r="H131" s="28">
        <v>414000000000</v>
      </c>
      <c r="I131" s="49">
        <v>30</v>
      </c>
      <c r="J131" s="49">
        <v>26.134270000000001</v>
      </c>
      <c r="K131" s="28">
        <v>8682</v>
      </c>
      <c r="L131" s="28">
        <v>118750000</v>
      </c>
      <c r="M131" s="49">
        <v>8.0596381780909194</v>
      </c>
      <c r="N131" s="49">
        <v>0.95022048535376868</v>
      </c>
      <c r="O131" s="49">
        <v>0.47503529999999999</v>
      </c>
      <c r="P131" s="30">
        <v>1291.862908675</v>
      </c>
      <c r="Q131" s="27">
        <v>0.1328</v>
      </c>
      <c r="R131" s="30">
        <v>1550.2511717790001</v>
      </c>
      <c r="S131" s="27">
        <v>0.2</v>
      </c>
      <c r="T131" s="30">
        <v>1439.6145570629999</v>
      </c>
      <c r="U131" s="27">
        <v>-0.1226</v>
      </c>
      <c r="V131" s="30">
        <v>52.573047658999997</v>
      </c>
      <c r="W131" s="32">
        <v>0.1321</v>
      </c>
      <c r="X131" s="30">
        <v>64.216300677999996</v>
      </c>
      <c r="Y131" s="32">
        <v>0.2215</v>
      </c>
      <c r="Z131" s="30">
        <v>51.149125921</v>
      </c>
      <c r="AA131" s="32">
        <v>-0.1648</v>
      </c>
      <c r="AB131" s="30">
        <v>1664.8131758667</v>
      </c>
      <c r="AC131" s="27">
        <v>0.1321</v>
      </c>
      <c r="AD131" s="30">
        <v>2140.5433559333001</v>
      </c>
      <c r="AE131" s="27">
        <v>0.28599999999999998</v>
      </c>
      <c r="AF131" s="30">
        <v>1704.9708640332999</v>
      </c>
      <c r="AG131" s="27">
        <v>0.84</v>
      </c>
      <c r="AH131" s="25">
        <v>0.10466110939999999</v>
      </c>
      <c r="AI131" s="25">
        <v>0.1068244619</v>
      </c>
      <c r="AJ131" s="25">
        <v>7.4251849100000003E-2</v>
      </c>
      <c r="AK131" s="25">
        <v>0.1375319294</v>
      </c>
      <c r="AL131" s="25">
        <v>0.16231688059999999</v>
      </c>
      <c r="AM131" s="25">
        <v>0.1303800665</v>
      </c>
      <c r="AN131" s="47">
        <v>7.2299766900000006E-2</v>
      </c>
      <c r="AO131" s="47">
        <v>7.32049642E-2</v>
      </c>
      <c r="AP131" s="47">
        <v>7.19680127E-2</v>
      </c>
      <c r="AQ131" s="47">
        <v>0.31964171623830701</v>
      </c>
      <c r="AR131" s="47">
        <v>0.71139547896698196</v>
      </c>
      <c r="AS131" s="47">
        <v>0.75591676168678701</v>
      </c>
      <c r="AT131" s="28">
        <v>1500</v>
      </c>
      <c r="AU131" s="28">
        <v>0</v>
      </c>
      <c r="AV131" s="28">
        <v>0</v>
      </c>
    </row>
    <row r="132" spans="1:48" x14ac:dyDescent="0.25">
      <c r="A132" s="159">
        <v>129</v>
      </c>
      <c r="B132" s="3" t="s">
        <v>116</v>
      </c>
      <c r="C132" s="3" t="s">
        <v>1</v>
      </c>
      <c r="D132" s="6">
        <v>11750</v>
      </c>
      <c r="E132" s="168">
        <v>-12.962960000000001</v>
      </c>
      <c r="F132" s="168">
        <v>-9.2664089999999995</v>
      </c>
      <c r="G132" s="168">
        <v>-19.79522</v>
      </c>
      <c r="H132" s="6">
        <v>115502500000</v>
      </c>
      <c r="I132" s="151">
        <v>9.83</v>
      </c>
      <c r="J132" s="151">
        <v>88.742289999999997</v>
      </c>
      <c r="K132" s="6">
        <v>334</v>
      </c>
      <c r="L132" s="6">
        <v>4100000</v>
      </c>
      <c r="M132" s="151">
        <v>6.4702643171806171</v>
      </c>
      <c r="N132" s="151">
        <v>0.70430634422360183</v>
      </c>
      <c r="O132" s="151">
        <v>0.30225859999999999</v>
      </c>
      <c r="P132" s="169">
        <v>545.74857422000002</v>
      </c>
      <c r="Q132" s="165">
        <v>0.1133</v>
      </c>
      <c r="R132" s="169">
        <v>580.33868140200002</v>
      </c>
      <c r="S132" s="165">
        <v>6.3399999999999998E-2</v>
      </c>
      <c r="T132" s="169">
        <v>674.99370860199997</v>
      </c>
      <c r="U132" s="165">
        <v>0.2324</v>
      </c>
      <c r="V132" s="169">
        <v>16.193091351</v>
      </c>
      <c r="W132" s="170">
        <v>0.1135</v>
      </c>
      <c r="X132" s="169">
        <v>17.401139909000001</v>
      </c>
      <c r="Y132" s="170">
        <v>7.46E-2</v>
      </c>
      <c r="Z132" s="169">
        <v>17.974291816000001</v>
      </c>
      <c r="AA132" s="170">
        <v>8.5300000000000001E-2</v>
      </c>
      <c r="AB132" s="169">
        <v>1557.0280145192</v>
      </c>
      <c r="AC132" s="165">
        <v>0.52639999999999998</v>
      </c>
      <c r="AD132" s="169">
        <v>1169.7730681731</v>
      </c>
      <c r="AE132" s="165">
        <v>-0.249</v>
      </c>
      <c r="AF132" s="169">
        <v>1828.5139182096</v>
      </c>
      <c r="AG132" s="165">
        <v>1.0900000000000001</v>
      </c>
      <c r="AH132" s="168">
        <v>3.5265983799999998E-2</v>
      </c>
      <c r="AI132" s="168">
        <v>3.11677447E-2</v>
      </c>
      <c r="AJ132" s="168">
        <v>2.9098676399999999E-2</v>
      </c>
      <c r="AK132" s="168">
        <v>9.8759227699999994E-2</v>
      </c>
      <c r="AL132" s="168">
        <v>0.1048201141</v>
      </c>
      <c r="AM132" s="168">
        <v>0.1114487404</v>
      </c>
      <c r="AN132" s="167">
        <v>7.3936112700000001E-2</v>
      </c>
      <c r="AO132" s="167">
        <v>7.2370413999999994E-2</v>
      </c>
      <c r="AP132" s="167">
        <v>6.6484804100000003E-2</v>
      </c>
      <c r="AQ132" s="167">
        <v>1.7583285582308501</v>
      </c>
      <c r="AR132" s="167">
        <v>2.96113928570341</v>
      </c>
      <c r="AS132" s="167">
        <v>2.8300278259232998</v>
      </c>
      <c r="AT132" s="6">
        <v>1100</v>
      </c>
      <c r="AU132" s="6">
        <v>1150</v>
      </c>
      <c r="AV132" s="6">
        <v>0</v>
      </c>
    </row>
    <row r="133" spans="1:48" x14ac:dyDescent="0.25">
      <c r="A133" s="159">
        <v>130</v>
      </c>
      <c r="B133" s="3" t="s">
        <v>117</v>
      </c>
      <c r="C133" s="3" t="s">
        <v>1</v>
      </c>
      <c r="D133" s="6">
        <v>20950</v>
      </c>
      <c r="E133" s="168">
        <v>3.9702229999999998</v>
      </c>
      <c r="F133" s="168">
        <v>9.1145829999999997</v>
      </c>
      <c r="G133" s="168">
        <v>94.883719999999997</v>
      </c>
      <c r="H133" s="6">
        <v>5237500000000</v>
      </c>
      <c r="I133" s="151">
        <v>250</v>
      </c>
      <c r="J133" s="151">
        <v>33.451259999999998</v>
      </c>
      <c r="K133" s="6">
        <v>478238</v>
      </c>
      <c r="L133" s="6">
        <v>10013700000</v>
      </c>
      <c r="M133" s="151" t="s">
        <v>4501</v>
      </c>
      <c r="N133" s="151">
        <v>1.959798844876278</v>
      </c>
      <c r="O133" s="151">
        <v>0.74875939999999996</v>
      </c>
      <c r="P133" s="169">
        <v>3787.9608112189999</v>
      </c>
      <c r="Q133" s="165">
        <v>1.073</v>
      </c>
      <c r="R133" s="169">
        <v>3014.279667626</v>
      </c>
      <c r="S133" s="165">
        <v>-0.20419999999999999</v>
      </c>
      <c r="T133" s="169">
        <v>2911.2299025789998</v>
      </c>
      <c r="U133" s="165">
        <v>-0.10290000000000001</v>
      </c>
      <c r="V133" s="169">
        <v>151.90210999799999</v>
      </c>
      <c r="W133" s="170">
        <v>8.5115999999999996</v>
      </c>
      <c r="X133" s="169">
        <v>104.69931448600001</v>
      </c>
      <c r="Y133" s="170">
        <v>-0.31069999999999998</v>
      </c>
      <c r="Z133" s="169">
        <v>53.605149769000001</v>
      </c>
      <c r="AA133" s="170">
        <v>-0.58350000000000002</v>
      </c>
      <c r="AB133" s="169">
        <v>161.58726247999999</v>
      </c>
      <c r="AC133" s="165">
        <v>1.5817000000000001</v>
      </c>
      <c r="AD133" s="169">
        <v>28.539911092000001</v>
      </c>
      <c r="AE133" s="165">
        <v>-0.82299999999999995</v>
      </c>
      <c r="AF133" s="169">
        <v>-42.631207531999998</v>
      </c>
      <c r="AG133" s="165">
        <v>-0.52</v>
      </c>
      <c r="AH133" s="168">
        <v>9.7257635999999995E-3</v>
      </c>
      <c r="AI133" s="168">
        <v>1.6650110000000001E-3</v>
      </c>
      <c r="AJ133" s="168">
        <v>-2.2446371999999999E-3</v>
      </c>
      <c r="AK133" s="168">
        <v>1.2250654E-2</v>
      </c>
      <c r="AL133" s="168">
        <v>2.0944052000000002E-3</v>
      </c>
      <c r="AM133" s="168">
        <v>-2.8083979000000001E-3</v>
      </c>
      <c r="AN133" s="167">
        <v>0.11608255470000001</v>
      </c>
      <c r="AO133" s="167">
        <v>0.15546489829999999</v>
      </c>
      <c r="AP133" s="167">
        <v>0.14459730879999999</v>
      </c>
      <c r="AQ133" s="167">
        <v>0.25911881376448198</v>
      </c>
      <c r="AR133" s="167">
        <v>0.25665042948907202</v>
      </c>
      <c r="AS133" s="167">
        <v>0.251158952882856</v>
      </c>
      <c r="AT133" s="6">
        <v>0</v>
      </c>
      <c r="AU133" s="6">
        <v>0</v>
      </c>
      <c r="AV133" s="6">
        <v>0</v>
      </c>
    </row>
    <row r="134" spans="1:48" x14ac:dyDescent="0.25">
      <c r="A134" s="159">
        <v>131</v>
      </c>
      <c r="B134" s="3" t="s">
        <v>118</v>
      </c>
      <c r="C134" s="3" t="s">
        <v>1</v>
      </c>
      <c r="D134" s="6">
        <v>3940</v>
      </c>
      <c r="E134" s="168">
        <v>-8.3720929999999996</v>
      </c>
      <c r="F134" s="168">
        <v>-18.257259999999999</v>
      </c>
      <c r="G134" s="168">
        <v>-21.9802</v>
      </c>
      <c r="H134" s="6">
        <v>3653953175020</v>
      </c>
      <c r="I134" s="151">
        <v>927.39929999999993</v>
      </c>
      <c r="J134" s="151">
        <v>64.034769999999995</v>
      </c>
      <c r="K134" s="6">
        <v>1217512</v>
      </c>
      <c r="L134" s="6">
        <v>4975450000</v>
      </c>
      <c r="M134" s="151" t="s">
        <v>4501</v>
      </c>
      <c r="N134" s="151">
        <v>0.28792823436675147</v>
      </c>
      <c r="O134" s="151">
        <v>0.9518683</v>
      </c>
      <c r="P134" s="169">
        <v>4841.2250739999999</v>
      </c>
      <c r="Q134" s="165">
        <v>-0.27879999999999999</v>
      </c>
      <c r="R134" s="169">
        <v>5388.2003999999997</v>
      </c>
      <c r="S134" s="165">
        <v>0.113</v>
      </c>
      <c r="T134" s="169">
        <v>3485.9811100000002</v>
      </c>
      <c r="U134" s="165">
        <v>-0.34639999999999999</v>
      </c>
      <c r="V134" s="169">
        <v>371.60731500000003</v>
      </c>
      <c r="W134" s="170">
        <v>-1.1702999999999999</v>
      </c>
      <c r="X134" s="169">
        <v>6.2444050000000004</v>
      </c>
      <c r="Y134" s="170">
        <v>-0.98319999999999996</v>
      </c>
      <c r="Z134" s="169">
        <v>-706.66555700000004</v>
      </c>
      <c r="AA134" s="170">
        <v>-3.5546000000000002</v>
      </c>
      <c r="AB134" s="169">
        <v>75.030099126400003</v>
      </c>
      <c r="AC134" s="165">
        <v>-1.0378000000000001</v>
      </c>
      <c r="AD134" s="169">
        <v>126.6963126651</v>
      </c>
      <c r="AE134" s="165">
        <v>0.68899999999999995</v>
      </c>
      <c r="AF134" s="169">
        <v>-395.31113305420001</v>
      </c>
      <c r="AG134" s="165">
        <v>-34.5</v>
      </c>
      <c r="AH134" s="168">
        <v>1.323119E-3</v>
      </c>
      <c r="AI134" s="168">
        <v>2.3228747999999998E-3</v>
      </c>
      <c r="AJ134" s="168">
        <v>-7.5272702E-3</v>
      </c>
      <c r="AK134" s="168">
        <v>4.1257331E-3</v>
      </c>
      <c r="AL134" s="168">
        <v>6.7925227000000003E-3</v>
      </c>
      <c r="AM134" s="168">
        <v>-2.2395272500000001E-2</v>
      </c>
      <c r="AN134" s="167">
        <v>0.35766609700000002</v>
      </c>
      <c r="AO134" s="167">
        <v>0.44072324670000002</v>
      </c>
      <c r="AP134" s="167">
        <v>0.3794468198</v>
      </c>
      <c r="AQ134" s="167">
        <v>1.98303402060128</v>
      </c>
      <c r="AR134" s="167">
        <v>1.8619217126760399</v>
      </c>
      <c r="AS134" s="167">
        <v>1.97521836490467</v>
      </c>
      <c r="AT134" s="6">
        <v>0</v>
      </c>
      <c r="AU134" s="6">
        <v>0</v>
      </c>
      <c r="AV134" s="6">
        <v>0</v>
      </c>
    </row>
    <row r="135" spans="1:48" x14ac:dyDescent="0.25">
      <c r="A135" s="159">
        <v>132</v>
      </c>
      <c r="B135" s="3" t="s">
        <v>119</v>
      </c>
      <c r="C135" s="3" t="s">
        <v>1</v>
      </c>
      <c r="D135" s="28">
        <v>12500</v>
      </c>
      <c r="E135" s="25">
        <v>-12.58741</v>
      </c>
      <c r="F135" s="25">
        <v>-16.66667</v>
      </c>
      <c r="G135" s="25">
        <v>-6.716418</v>
      </c>
      <c r="H135" s="28">
        <v>602621225000.00012</v>
      </c>
      <c r="I135" s="49">
        <v>48.209699999999998</v>
      </c>
      <c r="J135" s="49">
        <v>73.829560000000001</v>
      </c>
      <c r="K135" s="28">
        <v>113137.5</v>
      </c>
      <c r="L135" s="28">
        <v>1446950000</v>
      </c>
      <c r="M135" s="49">
        <v>4.905434566840384</v>
      </c>
      <c r="N135" s="49">
        <v>0.62499656333485076</v>
      </c>
      <c r="O135" s="49">
        <v>0.62169640000000004</v>
      </c>
      <c r="P135" s="30">
        <v>777.92963433199998</v>
      </c>
      <c r="Q135" s="27">
        <v>0.59550000000000003</v>
      </c>
      <c r="R135" s="30">
        <v>1054.2831243810001</v>
      </c>
      <c r="S135" s="27">
        <v>0.35520000000000002</v>
      </c>
      <c r="T135" s="30">
        <v>1082.6993643369999</v>
      </c>
      <c r="U135" s="27">
        <v>0.1016</v>
      </c>
      <c r="V135" s="30">
        <v>152.573427103</v>
      </c>
      <c r="W135" s="32">
        <v>0.14000000000000001</v>
      </c>
      <c r="X135" s="30">
        <v>158.89536374400001</v>
      </c>
      <c r="Y135" s="32">
        <v>4.1399999999999999E-2</v>
      </c>
      <c r="Z135" s="30">
        <v>156.68218854099999</v>
      </c>
      <c r="AA135" s="32">
        <v>-3.3000000000000002E-2</v>
      </c>
      <c r="AB135" s="30">
        <v>4107.9231437061999</v>
      </c>
      <c r="AC135" s="27">
        <v>-0.2576</v>
      </c>
      <c r="AD135" s="30">
        <v>2658.5578018345</v>
      </c>
      <c r="AE135" s="27">
        <v>-0.35299999999999998</v>
      </c>
      <c r="AF135" s="30">
        <v>2525.1800422109</v>
      </c>
      <c r="AG135" s="27">
        <v>0.68</v>
      </c>
      <c r="AH135" s="25">
        <v>0.12944629599999999</v>
      </c>
      <c r="AI135" s="25">
        <v>9.11679247E-2</v>
      </c>
      <c r="AJ135" s="25">
        <v>7.88408154E-2</v>
      </c>
      <c r="AK135" s="25">
        <v>0.20880016130000001</v>
      </c>
      <c r="AL135" s="25">
        <v>0.13155076469999999</v>
      </c>
      <c r="AM135" s="25">
        <v>0.10872952180000001</v>
      </c>
      <c r="AN135" s="47">
        <v>0.26174485520000002</v>
      </c>
      <c r="AO135" s="47">
        <v>0.20801218490000001</v>
      </c>
      <c r="AP135" s="47">
        <v>0.22304819880000001</v>
      </c>
      <c r="AQ135" s="47">
        <v>0.56554311412450797</v>
      </c>
      <c r="AR135" s="47">
        <v>0.35883465042698798</v>
      </c>
      <c r="AS135" s="47">
        <v>0.37910194417854598</v>
      </c>
      <c r="AT135" s="28">
        <v>2000</v>
      </c>
      <c r="AU135" s="28">
        <v>1500</v>
      </c>
      <c r="AV135" s="28">
        <v>0</v>
      </c>
    </row>
    <row r="136" spans="1:48" x14ac:dyDescent="0.25">
      <c r="A136" s="159">
        <v>133</v>
      </c>
      <c r="B136" s="3" t="s">
        <v>120</v>
      </c>
      <c r="C136" s="3" t="s">
        <v>1</v>
      </c>
      <c r="D136" s="28">
        <v>2300</v>
      </c>
      <c r="E136" s="25">
        <v>17.948720000000002</v>
      </c>
      <c r="F136" s="25">
        <v>39.393940000000001</v>
      </c>
      <c r="G136" s="25">
        <v>11.11111</v>
      </c>
      <c r="H136" s="28">
        <v>420170437699.99994</v>
      </c>
      <c r="I136" s="49">
        <v>182.68279999999999</v>
      </c>
      <c r="J136" s="49">
        <v>87.230099999999993</v>
      </c>
      <c r="K136" s="28">
        <v>3282925</v>
      </c>
      <c r="L136" s="28">
        <v>7232600000</v>
      </c>
      <c r="M136" s="49">
        <v>94.448210966094294</v>
      </c>
      <c r="N136" s="49">
        <v>0.20822553979454178</v>
      </c>
      <c r="O136" s="49">
        <v>0.87816799999999995</v>
      </c>
      <c r="P136" s="30">
        <v>1721.465711238</v>
      </c>
      <c r="Q136" s="27">
        <v>6.7799999999999999E-2</v>
      </c>
      <c r="R136" s="30">
        <v>1000.887677825</v>
      </c>
      <c r="S136" s="27">
        <v>-0.41860000000000003</v>
      </c>
      <c r="T136" s="30">
        <v>1245.5425174219999</v>
      </c>
      <c r="U136" s="27">
        <v>-0.1615</v>
      </c>
      <c r="V136" s="30">
        <v>38.621623</v>
      </c>
      <c r="W136" s="32">
        <v>-0.37009999999999998</v>
      </c>
      <c r="X136" s="30">
        <v>-71.126324370999995</v>
      </c>
      <c r="Y136" s="32">
        <v>-2.8416000000000001</v>
      </c>
      <c r="Z136" s="30">
        <v>45.756243951000002</v>
      </c>
      <c r="AA136" s="32">
        <v>-1.988</v>
      </c>
      <c r="AB136" s="30">
        <v>190.27221440810001</v>
      </c>
      <c r="AC136" s="27">
        <v>-0.59550000000000003</v>
      </c>
      <c r="AD136" s="30">
        <v>-389.34330303860003</v>
      </c>
      <c r="AE136" s="27">
        <v>-3.0459999999999998</v>
      </c>
      <c r="AF136" s="30">
        <v>243.9406150767</v>
      </c>
      <c r="AG136" s="27">
        <v>-2.04</v>
      </c>
      <c r="AH136" s="25">
        <v>1.49304178E-2</v>
      </c>
      <c r="AI136" s="25">
        <v>-2.3386331900000001E-2</v>
      </c>
      <c r="AJ136" s="25">
        <v>1.51234488E-2</v>
      </c>
      <c r="AK136" s="25">
        <v>2.2867402700000001E-2</v>
      </c>
      <c r="AL136" s="25">
        <v>-3.4341189500000001E-2</v>
      </c>
      <c r="AM136" s="25">
        <v>2.1360983399999998E-2</v>
      </c>
      <c r="AN136" s="47">
        <v>0.1143771764</v>
      </c>
      <c r="AO136" s="47">
        <v>3.0954254099999998E-2</v>
      </c>
      <c r="AP136" s="47">
        <v>3.1811708799999998E-2</v>
      </c>
      <c r="AQ136" s="47">
        <v>0.48280445133153099</v>
      </c>
      <c r="AR136" s="47">
        <v>0.45461629748685001</v>
      </c>
      <c r="AS136" s="47">
        <v>0.41244128482234999</v>
      </c>
      <c r="AT136" s="28">
        <v>0</v>
      </c>
      <c r="AU136" s="28">
        <v>0</v>
      </c>
      <c r="AV136" s="28">
        <v>0</v>
      </c>
    </row>
    <row r="137" spans="1:48" x14ac:dyDescent="0.25">
      <c r="A137" s="159">
        <v>134</v>
      </c>
      <c r="B137" s="3" t="s">
        <v>4418</v>
      </c>
      <c r="C137" s="3" t="s">
        <v>1</v>
      </c>
      <c r="D137" s="28">
        <v>26000</v>
      </c>
      <c r="E137" s="25">
        <v>-1.328273</v>
      </c>
      <c r="F137" s="25">
        <v>-1.5151520000000001</v>
      </c>
      <c r="G137" s="25">
        <v>12.060969999999999</v>
      </c>
      <c r="H137" s="28">
        <v>5199903930000.001</v>
      </c>
      <c r="I137" s="49">
        <v>199.99629999999999</v>
      </c>
      <c r="J137" s="49">
        <v>90.336200000000005</v>
      </c>
      <c r="K137" s="28">
        <v>271773.5</v>
      </c>
      <c r="L137" s="28">
        <v>7188200000</v>
      </c>
      <c r="M137" s="49">
        <v>11.612326931665923</v>
      </c>
      <c r="N137" s="49">
        <v>2.0285462588057701</v>
      </c>
      <c r="O137" s="49" t="s">
        <v>4501</v>
      </c>
      <c r="P137" s="30">
        <v>1080.4673982520001</v>
      </c>
      <c r="Q137" s="27">
        <v>-0.40239999999999998</v>
      </c>
      <c r="R137" s="30">
        <v>2019.6239908729999</v>
      </c>
      <c r="S137" s="27">
        <v>0.86919999999999997</v>
      </c>
      <c r="T137" s="30">
        <v>2675.0780413860002</v>
      </c>
      <c r="U137" s="27">
        <v>4.2686000000000002</v>
      </c>
      <c r="V137" s="30">
        <v>325.16826580499998</v>
      </c>
      <c r="W137" s="32">
        <v>0.90090000000000003</v>
      </c>
      <c r="X137" s="30">
        <v>452.269879903</v>
      </c>
      <c r="Y137" s="32">
        <v>0.39090000000000003</v>
      </c>
      <c r="Z137" s="30">
        <v>375.72747414700001</v>
      </c>
      <c r="AA137" s="32">
        <v>1.2088000000000001</v>
      </c>
      <c r="AB137" s="30">
        <v>2167.8839463866998</v>
      </c>
      <c r="AC137" s="27">
        <v>-3.8600000000000002E-2</v>
      </c>
      <c r="AD137" s="30">
        <v>2201.705222654</v>
      </c>
      <c r="AE137" s="27">
        <v>1.6E-2</v>
      </c>
      <c r="AF137" s="30">
        <v>1860.4032096942999</v>
      </c>
      <c r="AG137" s="27" t="s">
        <v>1989</v>
      </c>
      <c r="AH137" s="25">
        <v>5.6665197600000002E-2</v>
      </c>
      <c r="AI137" s="25">
        <v>6.4729142500000003E-2</v>
      </c>
      <c r="AJ137" s="25">
        <v>5.1272724999999998E-2</v>
      </c>
      <c r="AK137" s="25">
        <v>0.193033963</v>
      </c>
      <c r="AL137" s="25">
        <v>0.1946415128</v>
      </c>
      <c r="AM137" s="25">
        <v>0.14714634209999999</v>
      </c>
      <c r="AN137" s="47">
        <v>0.26212778599999997</v>
      </c>
      <c r="AO137" s="47">
        <v>0.24452508370000001</v>
      </c>
      <c r="AP137" s="47">
        <v>0.2141968524</v>
      </c>
      <c r="AQ137" s="47">
        <v>2.1483915157508999</v>
      </c>
      <c r="AR137" s="47">
        <v>1.8916018083258701</v>
      </c>
      <c r="AS137" s="47">
        <v>1.8698755945102301</v>
      </c>
      <c r="AT137" s="28">
        <v>0</v>
      </c>
      <c r="AU137" s="28">
        <v>0</v>
      </c>
      <c r="AV137" s="28">
        <v>0</v>
      </c>
    </row>
    <row r="138" spans="1:48" x14ac:dyDescent="0.25">
      <c r="A138" s="159">
        <v>135</v>
      </c>
      <c r="B138" s="3" t="s">
        <v>1990</v>
      </c>
      <c r="C138" s="3" t="s">
        <v>1</v>
      </c>
      <c r="D138" s="28">
        <v>2270</v>
      </c>
      <c r="E138" s="25">
        <v>-9.5617529999999995</v>
      </c>
      <c r="F138" s="25">
        <v>13.5</v>
      </c>
      <c r="G138" s="25">
        <v>-6.4760039999999996</v>
      </c>
      <c r="H138" s="28">
        <v>133383817570.00002</v>
      </c>
      <c r="I138" s="49">
        <v>58.759389999999996</v>
      </c>
      <c r="J138" s="49">
        <v>49.992179999999998</v>
      </c>
      <c r="K138" s="28">
        <v>62660.5</v>
      </c>
      <c r="L138" s="28">
        <v>148750000</v>
      </c>
      <c r="M138" s="49">
        <v>44.596965090417171</v>
      </c>
      <c r="N138" s="49">
        <v>0.22044455633288162</v>
      </c>
      <c r="O138" s="49">
        <v>0.63948760000000004</v>
      </c>
      <c r="P138" s="30">
        <v>402.55690041999998</v>
      </c>
      <c r="Q138" s="27">
        <v>0.49619999999999997</v>
      </c>
      <c r="R138" s="30">
        <v>482.07920819200001</v>
      </c>
      <c r="S138" s="27">
        <v>0.19750000000000001</v>
      </c>
      <c r="T138" s="30">
        <v>328.149109716</v>
      </c>
      <c r="U138" s="27">
        <v>-0.4073</v>
      </c>
      <c r="V138" s="30">
        <v>29.947629827</v>
      </c>
      <c r="W138" s="32">
        <v>0.43959999999999999</v>
      </c>
      <c r="X138" s="30">
        <v>-0.76701725300000001</v>
      </c>
      <c r="Y138" s="32">
        <v>-1.0256000000000001</v>
      </c>
      <c r="Z138" s="30">
        <v>1.8149981509999999</v>
      </c>
      <c r="AA138" s="32">
        <v>-0.69779999999999998</v>
      </c>
      <c r="AB138" s="30">
        <v>931.44544005509999</v>
      </c>
      <c r="AC138" s="27">
        <v>0.4607</v>
      </c>
      <c r="AD138" s="30">
        <v>-15.469421795400001</v>
      </c>
      <c r="AE138" s="27">
        <v>-1.0169999999999999</v>
      </c>
      <c r="AF138" s="30">
        <v>39.820703324900002</v>
      </c>
      <c r="AG138" s="27">
        <v>0.25</v>
      </c>
      <c r="AH138" s="25">
        <v>6.0914293299999998E-2</v>
      </c>
      <c r="AI138" s="25">
        <v>-1.4658267E-3</v>
      </c>
      <c r="AJ138" s="25">
        <v>2.9727777E-3</v>
      </c>
      <c r="AK138" s="25">
        <v>8.1800655200000003E-2</v>
      </c>
      <c r="AL138" s="25">
        <v>-1.7853509000000001E-3</v>
      </c>
      <c r="AM138" s="25">
        <v>3.7680699000000001E-3</v>
      </c>
      <c r="AN138" s="47">
        <v>6.3851310100000003E-2</v>
      </c>
      <c r="AO138" s="47">
        <v>4.4123920099999998E-2</v>
      </c>
      <c r="AP138" s="47">
        <v>4.1626545000000001E-2</v>
      </c>
      <c r="AQ138" s="47">
        <v>0.35307671540476598</v>
      </c>
      <c r="AR138" s="47">
        <v>0.135609783403951</v>
      </c>
      <c r="AS138" s="47">
        <v>0.26752493207809702</v>
      </c>
      <c r="AT138" s="28">
        <v>0</v>
      </c>
      <c r="AU138" s="28">
        <v>0</v>
      </c>
      <c r="AV138" s="28">
        <v>0</v>
      </c>
    </row>
    <row r="139" spans="1:48" x14ac:dyDescent="0.25">
      <c r="A139" s="159">
        <v>136</v>
      </c>
      <c r="B139" s="3" t="s">
        <v>121</v>
      </c>
      <c r="C139" s="3" t="s">
        <v>1</v>
      </c>
      <c r="D139" s="28">
        <v>3340</v>
      </c>
      <c r="E139" s="25">
        <v>-1.7647060000000001</v>
      </c>
      <c r="F139" s="25">
        <v>-0.29850749999999998</v>
      </c>
      <c r="G139" s="25">
        <v>-3.7463980000000001</v>
      </c>
      <c r="H139" s="28">
        <v>185273644340</v>
      </c>
      <c r="I139" s="49">
        <v>55.471149999999994</v>
      </c>
      <c r="J139" s="49">
        <v>84.198639999999997</v>
      </c>
      <c r="K139" s="28">
        <v>32984</v>
      </c>
      <c r="L139" s="28">
        <v>110450000</v>
      </c>
      <c r="M139" s="49">
        <v>6.3335263895839384</v>
      </c>
      <c r="N139" s="49">
        <v>0.27180403335983094</v>
      </c>
      <c r="O139" s="49">
        <v>0.56271539999999998</v>
      </c>
      <c r="P139" s="30">
        <v>381.10853448799998</v>
      </c>
      <c r="Q139" s="27">
        <v>-0.1057</v>
      </c>
      <c r="R139" s="30">
        <v>476.10069341600001</v>
      </c>
      <c r="S139" s="27">
        <v>0.24929999999999999</v>
      </c>
      <c r="T139" s="30">
        <v>452.21342999799998</v>
      </c>
      <c r="U139" s="27">
        <v>4.7800000000000002E-2</v>
      </c>
      <c r="V139" s="30">
        <v>13.423007932999999</v>
      </c>
      <c r="W139" s="32">
        <v>8.2000000000000007E-3</v>
      </c>
      <c r="X139" s="30">
        <v>33.999341956999999</v>
      </c>
      <c r="Y139" s="32">
        <v>1.5328999999999999</v>
      </c>
      <c r="Z139" s="30">
        <v>33.453710139999998</v>
      </c>
      <c r="AA139" s="32">
        <v>0.39929999999999999</v>
      </c>
      <c r="AB139" s="30">
        <v>238.24681596249999</v>
      </c>
      <c r="AC139" s="27">
        <v>1.26E-2</v>
      </c>
      <c r="AD139" s="30">
        <v>587.28821011800005</v>
      </c>
      <c r="AE139" s="27">
        <v>1.4650000000000001</v>
      </c>
      <c r="AF139" s="30">
        <v>583.44306174250005</v>
      </c>
      <c r="AG139" s="27">
        <v>1.42</v>
      </c>
      <c r="AH139" s="25">
        <v>1.46527959E-2</v>
      </c>
      <c r="AI139" s="25">
        <v>4.0431778299999999E-2</v>
      </c>
      <c r="AJ139" s="25">
        <v>3.9158711399999997E-2</v>
      </c>
      <c r="AK139" s="25">
        <v>1.9829748899999999E-2</v>
      </c>
      <c r="AL139" s="25">
        <v>4.7681857899999999E-2</v>
      </c>
      <c r="AM139" s="25">
        <v>4.6415411099999998E-2</v>
      </c>
      <c r="AN139" s="47">
        <v>0.13737470869999999</v>
      </c>
      <c r="AO139" s="47">
        <v>0.1794287359</v>
      </c>
      <c r="AP139" s="47">
        <v>0.1915506283</v>
      </c>
      <c r="AQ139" s="47">
        <v>0.19067217362156</v>
      </c>
      <c r="AR139" s="47">
        <v>0.16850886040306501</v>
      </c>
      <c r="AS139" s="47">
        <v>0.18531507980032799</v>
      </c>
      <c r="AT139" s="28">
        <v>0</v>
      </c>
      <c r="AU139" s="28">
        <v>600</v>
      </c>
      <c r="AV139" s="28">
        <v>0</v>
      </c>
    </row>
    <row r="140" spans="1:48" x14ac:dyDescent="0.25">
      <c r="A140" s="159">
        <v>137</v>
      </c>
      <c r="B140" s="3" t="s">
        <v>122</v>
      </c>
      <c r="C140" s="3" t="s">
        <v>1</v>
      </c>
      <c r="D140" s="28">
        <v>3750</v>
      </c>
      <c r="E140" s="25">
        <v>7.1428570000000002</v>
      </c>
      <c r="F140" s="25">
        <v>0.53619300000000003</v>
      </c>
      <c r="G140" s="25">
        <v>-25.742570000000001</v>
      </c>
      <c r="H140" s="28">
        <v>380062875000</v>
      </c>
      <c r="I140" s="49">
        <v>101.3501</v>
      </c>
      <c r="J140" s="49">
        <v>74.01961</v>
      </c>
      <c r="K140" s="28">
        <v>379254.5</v>
      </c>
      <c r="L140" s="28">
        <v>1437550000</v>
      </c>
      <c r="M140" s="49" t="s">
        <v>4501</v>
      </c>
      <c r="N140" s="49">
        <v>0.36185610417797015</v>
      </c>
      <c r="O140" s="49">
        <v>0.86123530000000004</v>
      </c>
      <c r="P140" s="30">
        <v>56.936473648000003</v>
      </c>
      <c r="Q140" s="27">
        <v>-0.2833</v>
      </c>
      <c r="R140" s="30">
        <v>186.843341286</v>
      </c>
      <c r="S140" s="27">
        <v>2.2816000000000001</v>
      </c>
      <c r="T140" s="30">
        <v>129.85064397900001</v>
      </c>
      <c r="U140" s="27">
        <v>-5.0700000000000002E-2</v>
      </c>
      <c r="V140" s="30">
        <v>28.744737534999999</v>
      </c>
      <c r="W140" s="32">
        <v>0.61939999999999995</v>
      </c>
      <c r="X140" s="30">
        <v>11.315198348999999</v>
      </c>
      <c r="Y140" s="32">
        <v>-0.60640000000000005</v>
      </c>
      <c r="Z140" s="30">
        <v>10.488099283</v>
      </c>
      <c r="AA140" s="32">
        <v>-0.64490000000000003</v>
      </c>
      <c r="AB140" s="30">
        <v>229.75026268139999</v>
      </c>
      <c r="AC140" s="27">
        <v>0.25259999999999999</v>
      </c>
      <c r="AD140" s="30">
        <v>112.2890633162</v>
      </c>
      <c r="AE140" s="27">
        <v>-0.51100000000000001</v>
      </c>
      <c r="AF140" s="30">
        <v>105.0009642615</v>
      </c>
      <c r="AG140" s="27">
        <v>0.44</v>
      </c>
      <c r="AH140" s="25">
        <v>1.81061195E-2</v>
      </c>
      <c r="AI140" s="25">
        <v>8.9632183000000008E-3</v>
      </c>
      <c r="AJ140" s="25">
        <v>8.9104744999999996E-3</v>
      </c>
      <c r="AK140" s="25">
        <v>2.2339631799999999E-2</v>
      </c>
      <c r="AL140" s="25">
        <v>1.07569938E-2</v>
      </c>
      <c r="AM140" s="25">
        <v>1.0118349299999999E-2</v>
      </c>
      <c r="AN140" s="47">
        <v>0.35984994339999998</v>
      </c>
      <c r="AO140" s="47">
        <v>0.18582754069999999</v>
      </c>
      <c r="AP140" s="47">
        <v>0.22192742209999999</v>
      </c>
      <c r="AQ140" s="47">
        <v>0.27526245405154898</v>
      </c>
      <c r="AR140" s="47">
        <v>0.12385985649141899</v>
      </c>
      <c r="AS140" s="47">
        <v>0.135556726526086</v>
      </c>
      <c r="AT140" s="28">
        <v>0</v>
      </c>
      <c r="AU140" s="28">
        <v>0</v>
      </c>
      <c r="AV140" s="28">
        <v>0</v>
      </c>
    </row>
    <row r="141" spans="1:48" x14ac:dyDescent="0.25">
      <c r="A141" s="159">
        <v>138</v>
      </c>
      <c r="B141" s="3" t="s">
        <v>123</v>
      </c>
      <c r="C141" s="3" t="s">
        <v>1</v>
      </c>
      <c r="D141" s="28">
        <v>7390</v>
      </c>
      <c r="E141" s="25">
        <v>-3.7760419999999999</v>
      </c>
      <c r="F141" s="25">
        <v>-4.8906049999999999</v>
      </c>
      <c r="G141" s="25">
        <v>-9.8780490000000007</v>
      </c>
      <c r="H141" s="28">
        <v>57642000000</v>
      </c>
      <c r="I141" s="49">
        <v>7.8</v>
      </c>
      <c r="J141" s="49">
        <v>50.633929999999999</v>
      </c>
      <c r="K141" s="28">
        <v>318.5</v>
      </c>
      <c r="L141" s="28">
        <v>2308105</v>
      </c>
      <c r="M141" s="49">
        <v>11.97347562445422</v>
      </c>
      <c r="N141" s="49">
        <v>0.40659107830851332</v>
      </c>
      <c r="O141" s="49">
        <v>0.5637354</v>
      </c>
      <c r="P141" s="30">
        <v>259.47806244100002</v>
      </c>
      <c r="Q141" s="27">
        <v>-0.31480000000000002</v>
      </c>
      <c r="R141" s="30">
        <v>240.545151205</v>
      </c>
      <c r="S141" s="27">
        <v>-7.2999999999999995E-2</v>
      </c>
      <c r="T141" s="30">
        <v>215.09697396000001</v>
      </c>
      <c r="U141" s="27">
        <v>-0.14169999999999999</v>
      </c>
      <c r="V141" s="30">
        <v>18.710442880999999</v>
      </c>
      <c r="W141" s="32">
        <v>0.32850000000000001</v>
      </c>
      <c r="X141" s="30">
        <v>5.5552924670000001</v>
      </c>
      <c r="Y141" s="32">
        <v>-0.70309999999999995</v>
      </c>
      <c r="Z141" s="30">
        <v>5.0436105610000004</v>
      </c>
      <c r="AA141" s="32">
        <v>-0.71440000000000003</v>
      </c>
      <c r="AB141" s="30">
        <v>2128.6803601249999</v>
      </c>
      <c r="AC141" s="27">
        <v>0.26829999999999998</v>
      </c>
      <c r="AD141" s="30">
        <v>605.27789962500003</v>
      </c>
      <c r="AE141" s="27">
        <v>-0.71599999999999997</v>
      </c>
      <c r="AF141" s="30">
        <v>646.16111216449997</v>
      </c>
      <c r="AG141" s="27">
        <v>0.28999999999999998</v>
      </c>
      <c r="AH141" s="25">
        <v>7.2063991800000005E-2</v>
      </c>
      <c r="AI141" s="25">
        <v>2.2920444500000001E-2</v>
      </c>
      <c r="AJ141" s="25">
        <v>2.3524155000000001E-2</v>
      </c>
      <c r="AK141" s="25">
        <v>0.13414494229999999</v>
      </c>
      <c r="AL141" s="25">
        <v>3.8246738799999999E-2</v>
      </c>
      <c r="AM141" s="25">
        <v>3.5135980300000001E-2</v>
      </c>
      <c r="AN141" s="47">
        <v>6.6150885100000001E-2</v>
      </c>
      <c r="AO141" s="47">
        <v>5.8349405399999998E-2</v>
      </c>
      <c r="AP141" s="47">
        <v>6.5905806299999994E-2</v>
      </c>
      <c r="AQ141" s="47">
        <v>0.71813092928909406</v>
      </c>
      <c r="AR141" s="47">
        <v>0.61902141260474897</v>
      </c>
      <c r="AS141" s="47">
        <v>0.49361285319186798</v>
      </c>
      <c r="AT141" s="28">
        <v>1000</v>
      </c>
      <c r="AU141" s="28">
        <v>600</v>
      </c>
      <c r="AV141" s="28">
        <v>0</v>
      </c>
    </row>
    <row r="142" spans="1:48" x14ac:dyDescent="0.25">
      <c r="A142" s="159">
        <v>139</v>
      </c>
      <c r="B142" s="3" t="s">
        <v>124</v>
      </c>
      <c r="C142" s="3" t="s">
        <v>1</v>
      </c>
      <c r="D142" s="28">
        <v>18000</v>
      </c>
      <c r="E142" s="25">
        <v>-2.7027030000000001</v>
      </c>
      <c r="F142" s="25">
        <v>-7.6923079999999997</v>
      </c>
      <c r="G142" s="25">
        <v>12.5</v>
      </c>
      <c r="H142" s="28">
        <v>658982322000</v>
      </c>
      <c r="I142" s="49">
        <v>36.610129999999998</v>
      </c>
      <c r="J142" s="49">
        <v>57.478450000000002</v>
      </c>
      <c r="K142" s="28">
        <v>215492</v>
      </c>
      <c r="L142" s="28">
        <v>3839150000</v>
      </c>
      <c r="M142" s="49">
        <v>8.0496846283823391</v>
      </c>
      <c r="N142" s="49">
        <v>1.4516280030277833</v>
      </c>
      <c r="O142" s="49">
        <v>0.84512989999999999</v>
      </c>
      <c r="P142" s="30">
        <v>3835.1259254810002</v>
      </c>
      <c r="Q142" s="27">
        <v>0.33189999999999997</v>
      </c>
      <c r="R142" s="30">
        <v>4756.0061258449996</v>
      </c>
      <c r="S142" s="27">
        <v>0.24010000000000001</v>
      </c>
      <c r="T142" s="30">
        <v>4927.2199408959996</v>
      </c>
      <c r="U142" s="27">
        <v>0.18479999999999999</v>
      </c>
      <c r="V142" s="30">
        <v>84.347816711999997</v>
      </c>
      <c r="W142" s="32">
        <v>8.0199999999999994E-2</v>
      </c>
      <c r="X142" s="30">
        <v>98.213207562999997</v>
      </c>
      <c r="Y142" s="32">
        <v>0.16439999999999999</v>
      </c>
      <c r="Z142" s="30">
        <v>94.581767366999998</v>
      </c>
      <c r="AA142" s="32">
        <v>-4.2999999999999997E-2</v>
      </c>
      <c r="AB142" s="30">
        <v>3610.0989965785002</v>
      </c>
      <c r="AC142" s="27">
        <v>-0.34110000000000001</v>
      </c>
      <c r="AD142" s="30">
        <v>2815.2307519187002</v>
      </c>
      <c r="AE142" s="27">
        <v>-0.22</v>
      </c>
      <c r="AF142" s="30">
        <v>2675.0389982479001</v>
      </c>
      <c r="AG142" s="27">
        <v>0.95</v>
      </c>
      <c r="AH142" s="25">
        <v>7.2110941400000003E-2</v>
      </c>
      <c r="AI142" s="25">
        <v>5.98620214E-2</v>
      </c>
      <c r="AJ142" s="25">
        <v>5.6591976799999999E-2</v>
      </c>
      <c r="AK142" s="25">
        <v>0.24255870039999999</v>
      </c>
      <c r="AL142" s="25">
        <v>0.2340301062</v>
      </c>
      <c r="AM142" s="25">
        <v>0.21576672520000001</v>
      </c>
      <c r="AN142" s="47">
        <v>3.8018303699999999E-2</v>
      </c>
      <c r="AO142" s="47">
        <v>4.8379082499999997E-2</v>
      </c>
      <c r="AP142" s="47">
        <v>4.6643090300000002E-2</v>
      </c>
      <c r="AQ142" s="47">
        <v>2.78909603907438</v>
      </c>
      <c r="AR142" s="47">
        <v>3.0130836449133902</v>
      </c>
      <c r="AS142" s="47">
        <v>2.8126734099811199</v>
      </c>
      <c r="AT142" s="28">
        <v>1500</v>
      </c>
      <c r="AU142" s="28">
        <v>1500</v>
      </c>
      <c r="AV142" s="28">
        <v>0</v>
      </c>
    </row>
    <row r="143" spans="1:48" x14ac:dyDescent="0.25">
      <c r="A143" s="159">
        <v>140</v>
      </c>
      <c r="B143" s="3" t="s">
        <v>125</v>
      </c>
      <c r="C143" s="3" t="s">
        <v>1</v>
      </c>
      <c r="D143" s="28">
        <v>11100</v>
      </c>
      <c r="E143" s="25">
        <v>-15.58935</v>
      </c>
      <c r="F143" s="25">
        <v>-18.382349999999999</v>
      </c>
      <c r="G143" s="25">
        <v>-35.961539999999999</v>
      </c>
      <c r="H143" s="28">
        <v>2562716917800</v>
      </c>
      <c r="I143" s="49">
        <v>230.87539999999998</v>
      </c>
      <c r="J143" s="49">
        <v>52.213259999999998</v>
      </c>
      <c r="K143" s="28">
        <v>1607447</v>
      </c>
      <c r="L143" s="28">
        <v>19412450000</v>
      </c>
      <c r="M143" s="49">
        <v>7.4289648777778741</v>
      </c>
      <c r="N143" s="49">
        <v>0.75065572210864728</v>
      </c>
      <c r="O143" s="49">
        <v>1.2891170000000001</v>
      </c>
      <c r="P143" s="30">
        <v>16048.373213147001</v>
      </c>
      <c r="Q143" s="27">
        <v>0.48770000000000002</v>
      </c>
      <c r="R143" s="30">
        <v>18299.333668495001</v>
      </c>
      <c r="S143" s="27">
        <v>0.14030000000000001</v>
      </c>
      <c r="T143" s="30">
        <v>19154.804247559001</v>
      </c>
      <c r="U143" s="27">
        <v>0.1031</v>
      </c>
      <c r="V143" s="30">
        <v>860.51005571999997</v>
      </c>
      <c r="W143" s="32">
        <v>0.51490000000000002</v>
      </c>
      <c r="X143" s="30">
        <v>620.10522461799997</v>
      </c>
      <c r="Y143" s="32">
        <v>-0.27939999999999998</v>
      </c>
      <c r="Z143" s="30">
        <v>504.74745812399999</v>
      </c>
      <c r="AA143" s="32">
        <v>-0.35260000000000002</v>
      </c>
      <c r="AB143" s="30">
        <v>6616.7400646729002</v>
      </c>
      <c r="AC143" s="27">
        <v>0.1137</v>
      </c>
      <c r="AD143" s="30">
        <v>3212.4082984031002</v>
      </c>
      <c r="AE143" s="27">
        <v>-0.51500000000000001</v>
      </c>
      <c r="AF143" s="30">
        <v>2495.1889449705</v>
      </c>
      <c r="AG143" s="27">
        <v>0.73</v>
      </c>
      <c r="AH143" s="25">
        <v>6.7524459100000003E-2</v>
      </c>
      <c r="AI143" s="25">
        <v>4.2133477099999997E-2</v>
      </c>
      <c r="AJ143" s="25">
        <v>3.2991782999999997E-2</v>
      </c>
      <c r="AK143" s="25">
        <v>0.39989052200000003</v>
      </c>
      <c r="AL143" s="25">
        <v>0.2337282181</v>
      </c>
      <c r="AM143" s="25">
        <v>0.16713720800000001</v>
      </c>
      <c r="AN143" s="47">
        <v>0.1051530161</v>
      </c>
      <c r="AO143" s="47">
        <v>9.2191387900000005E-2</v>
      </c>
      <c r="AP143" s="47">
        <v>8.1499229100000001E-2</v>
      </c>
      <c r="AQ143" s="47">
        <v>4.6743588294310996</v>
      </c>
      <c r="AR143" s="47">
        <v>4.4401099007327698</v>
      </c>
      <c r="AS143" s="47">
        <v>4.0660253183172896</v>
      </c>
      <c r="AT143" s="28">
        <v>500</v>
      </c>
      <c r="AU143" s="28">
        <v>300</v>
      </c>
      <c r="AV143" s="28">
        <v>0</v>
      </c>
    </row>
    <row r="144" spans="1:48" x14ac:dyDescent="0.25">
      <c r="A144" s="159">
        <v>141</v>
      </c>
      <c r="B144" s="3" t="s">
        <v>1986</v>
      </c>
      <c r="C144" s="3" t="s">
        <v>1</v>
      </c>
      <c r="D144" s="28">
        <v>3520</v>
      </c>
      <c r="E144" s="25">
        <v>4.4510389999999997</v>
      </c>
      <c r="F144" s="25">
        <v>-2.7624309999999999</v>
      </c>
      <c r="G144" s="25">
        <v>-29.6</v>
      </c>
      <c r="H144" s="28">
        <v>95040000000</v>
      </c>
      <c r="I144" s="49">
        <v>27</v>
      </c>
      <c r="J144" s="49">
        <v>75.849270000000004</v>
      </c>
      <c r="K144" s="28">
        <v>511385.5</v>
      </c>
      <c r="L144" s="28">
        <v>1924550000</v>
      </c>
      <c r="M144" s="49">
        <v>3.3882753051192211</v>
      </c>
      <c r="N144" s="49">
        <v>0.27542260140899377</v>
      </c>
      <c r="O144" s="49">
        <v>0.54907790000000001</v>
      </c>
      <c r="P144" s="30">
        <v>543.16529206300004</v>
      </c>
      <c r="Q144" s="27">
        <v>-0.1381</v>
      </c>
      <c r="R144" s="30">
        <v>570.73844238200002</v>
      </c>
      <c r="S144" s="27">
        <v>5.0799999999999998E-2</v>
      </c>
      <c r="T144" s="30">
        <v>573.58171139499996</v>
      </c>
      <c r="U144" s="27">
        <v>-0.1351</v>
      </c>
      <c r="V144" s="30">
        <v>22.421094923999998</v>
      </c>
      <c r="W144" s="32">
        <v>0.128</v>
      </c>
      <c r="X144" s="30">
        <v>31.218803247</v>
      </c>
      <c r="Y144" s="32">
        <v>0.39240000000000003</v>
      </c>
      <c r="Z144" s="30">
        <v>31.190871054999999</v>
      </c>
      <c r="AA144" s="32">
        <v>2.1600000000000001E-2</v>
      </c>
      <c r="AB144" s="30">
        <v>1526.748764963</v>
      </c>
      <c r="AC144" s="27">
        <v>9.7799999999999998E-2</v>
      </c>
      <c r="AD144" s="30">
        <v>1156.2519721111</v>
      </c>
      <c r="AE144" s="27">
        <v>-0.24299999999999999</v>
      </c>
      <c r="AF144" s="30">
        <v>1155.2174464815</v>
      </c>
      <c r="AG144" s="27">
        <v>0.67</v>
      </c>
      <c r="AH144" s="25">
        <v>7.4309259399999994E-2</v>
      </c>
      <c r="AI144" s="25">
        <v>7.9959398400000006E-2</v>
      </c>
      <c r="AJ144" s="25">
        <v>6.8380258900000004E-2</v>
      </c>
      <c r="AK144" s="25">
        <v>0.13247697990000001</v>
      </c>
      <c r="AL144" s="25">
        <v>0.1222795864</v>
      </c>
      <c r="AM144" s="25">
        <v>9.0938184300000002E-2</v>
      </c>
      <c r="AN144" s="47">
        <v>6.2213393700000001E-2</v>
      </c>
      <c r="AO144" s="47">
        <v>7.4853999199999993E-2</v>
      </c>
      <c r="AP144" s="47">
        <v>7.2874273200000006E-2</v>
      </c>
      <c r="AQ144" s="47">
        <v>0.95049765181067203</v>
      </c>
      <c r="AR144" s="47">
        <v>0.31493584424568899</v>
      </c>
      <c r="AS144" s="47">
        <v>0.329889440435992</v>
      </c>
      <c r="AT144" s="28">
        <v>1100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126</v>
      </c>
      <c r="C145" s="3" t="s">
        <v>1</v>
      </c>
      <c r="D145" s="28">
        <v>23250</v>
      </c>
      <c r="E145" s="25">
        <v>1.7505470000000001</v>
      </c>
      <c r="F145" s="25">
        <v>15.09901</v>
      </c>
      <c r="G145" s="25">
        <v>-16.675840000000001</v>
      </c>
      <c r="H145" s="28">
        <v>7103251022249.999</v>
      </c>
      <c r="I145" s="49">
        <v>305.51619999999997</v>
      </c>
      <c r="J145" s="49">
        <v>57.342689999999997</v>
      </c>
      <c r="K145" s="28">
        <v>1342290</v>
      </c>
      <c r="L145" s="28">
        <v>33165700000</v>
      </c>
      <c r="M145" s="49">
        <v>18.063601122442801</v>
      </c>
      <c r="N145" s="49">
        <v>1.6406335562023928</v>
      </c>
      <c r="O145" s="49">
        <v>1.2935859999999999</v>
      </c>
      <c r="P145" s="30">
        <v>1537.577634021</v>
      </c>
      <c r="Q145" s="27">
        <v>0.8679</v>
      </c>
      <c r="R145" s="30">
        <v>2349.8163793849999</v>
      </c>
      <c r="S145" s="27">
        <v>0.52829999999999999</v>
      </c>
      <c r="T145" s="30">
        <v>1583.447616231</v>
      </c>
      <c r="U145" s="27">
        <v>-0.37640000000000001</v>
      </c>
      <c r="V145" s="30">
        <v>554.05916374200001</v>
      </c>
      <c r="W145" s="32">
        <v>0.81940000000000002</v>
      </c>
      <c r="X145" s="30">
        <v>675.48015437200002</v>
      </c>
      <c r="Y145" s="32">
        <v>0.21909999999999999</v>
      </c>
      <c r="Z145" s="30">
        <v>396.21109044500002</v>
      </c>
      <c r="AA145" s="32">
        <v>-0.50109999999999999</v>
      </c>
      <c r="AB145" s="30">
        <v>3842.9847898019002</v>
      </c>
      <c r="AC145" s="27">
        <v>0.7843</v>
      </c>
      <c r="AD145" s="30">
        <v>4945.4545300292002</v>
      </c>
      <c r="AE145" s="27">
        <v>0.28699999999999998</v>
      </c>
      <c r="AF145" s="30">
        <v>1667.0658487605999</v>
      </c>
      <c r="AG145" s="27">
        <v>0.27</v>
      </c>
      <c r="AH145" s="25">
        <v>0.1076113174</v>
      </c>
      <c r="AI145" s="25">
        <v>0.1131753529</v>
      </c>
      <c r="AJ145" s="25">
        <v>6.6574231900000003E-2</v>
      </c>
      <c r="AK145" s="25">
        <v>0.21379539310000001</v>
      </c>
      <c r="AL145" s="25">
        <v>0.2308664027</v>
      </c>
      <c r="AM145" s="25">
        <v>0.1178560964</v>
      </c>
      <c r="AN145" s="47">
        <v>0.52866166800000003</v>
      </c>
      <c r="AO145" s="47">
        <v>0.4345924974</v>
      </c>
      <c r="AP145" s="47">
        <v>0.42435828520000002</v>
      </c>
      <c r="AQ145" s="47">
        <v>1.3934741417938401</v>
      </c>
      <c r="AR145" s="47">
        <v>0.71744591408210601</v>
      </c>
      <c r="AS145" s="47">
        <v>0.77029600056049596</v>
      </c>
      <c r="AT145" s="28">
        <v>2100</v>
      </c>
      <c r="AU145" s="28">
        <v>2500</v>
      </c>
      <c r="AV145" s="28">
        <v>0</v>
      </c>
    </row>
    <row r="146" spans="1:48" x14ac:dyDescent="0.25">
      <c r="A146" s="159">
        <v>143</v>
      </c>
      <c r="B146" s="3" t="s">
        <v>4171</v>
      </c>
      <c r="C146" s="3" t="s">
        <v>1</v>
      </c>
      <c r="D146" s="28">
        <v>26150</v>
      </c>
      <c r="E146" s="25">
        <v>-9.2013890000000007</v>
      </c>
      <c r="F146" s="25">
        <v>-0.38095240000000002</v>
      </c>
      <c r="G146" s="25">
        <v>-13.55372</v>
      </c>
      <c r="H146" s="28">
        <v>25653144011650</v>
      </c>
      <c r="I146" s="49">
        <v>980.99979999999994</v>
      </c>
      <c r="J146" s="49">
        <v>72.594899999999996</v>
      </c>
      <c r="K146" s="28">
        <v>1972533</v>
      </c>
      <c r="L146" s="28">
        <v>57011500000</v>
      </c>
      <c r="M146" s="49">
        <v>9.0265792198826365</v>
      </c>
      <c r="N146" s="49">
        <v>1.6407339258897444</v>
      </c>
      <c r="O146" s="49">
        <v>0.95085200000000003</v>
      </c>
      <c r="P146" s="30">
        <v>0</v>
      </c>
      <c r="Q146" s="27" t="s">
        <v>1989</v>
      </c>
      <c r="R146" s="30">
        <v>0</v>
      </c>
      <c r="S146" s="27" t="s">
        <v>1989</v>
      </c>
      <c r="T146" s="30">
        <v>0</v>
      </c>
      <c r="U146" s="27" t="s">
        <v>1989</v>
      </c>
      <c r="V146" s="30">
        <v>1954.4069999999999</v>
      </c>
      <c r="W146" s="32">
        <v>1.1371</v>
      </c>
      <c r="X146" s="30">
        <v>3201.511</v>
      </c>
      <c r="Y146" s="32">
        <v>0.6381</v>
      </c>
      <c r="Z146" s="30">
        <v>3322.6509999999998</v>
      </c>
      <c r="AA146" s="32">
        <v>0.14760000000000001</v>
      </c>
      <c r="AB146" s="30">
        <v>1777.2548419980001</v>
      </c>
      <c r="AC146" s="27">
        <v>0.95830000000000004</v>
      </c>
      <c r="AD146" s="30">
        <v>2892.0336391436999</v>
      </c>
      <c r="AE146" s="27">
        <v>0.627</v>
      </c>
      <c r="AF146" s="30">
        <v>2988.6244868847002</v>
      </c>
      <c r="AG146" s="27">
        <v>1.07</v>
      </c>
      <c r="AH146" s="25">
        <v>1.1509085699999999E-2</v>
      </c>
      <c r="AI146" s="25">
        <v>1.5794655800000001E-2</v>
      </c>
      <c r="AJ146" s="25">
        <v>1.4157638199999999E-2</v>
      </c>
      <c r="AK146" s="25">
        <v>0.16235232929999999</v>
      </c>
      <c r="AL146" s="25">
        <v>0.20270909340000001</v>
      </c>
      <c r="AM146" s="25">
        <v>0.16971715949999999</v>
      </c>
      <c r="AN146" s="47">
        <v>0.4574506793</v>
      </c>
      <c r="AO146" s="47">
        <v>0.52952447229999999</v>
      </c>
      <c r="AP146" s="47">
        <v>0.52118287929999996</v>
      </c>
      <c r="AQ146" s="47">
        <v>11.828302134289199</v>
      </c>
      <c r="AR146" s="47">
        <v>11.839054464724001</v>
      </c>
      <c r="AS146" s="47">
        <v>10.987674573783799</v>
      </c>
      <c r="AT146" s="28">
        <v>1300</v>
      </c>
      <c r="AU146" s="28">
        <v>0</v>
      </c>
      <c r="AV146" s="28">
        <v>0</v>
      </c>
    </row>
    <row r="147" spans="1:48" x14ac:dyDescent="0.25">
      <c r="A147" s="159">
        <v>144</v>
      </c>
      <c r="B147" s="3" t="s">
        <v>127</v>
      </c>
      <c r="C147" s="3" t="s">
        <v>1</v>
      </c>
      <c r="D147" s="28">
        <v>22400</v>
      </c>
      <c r="E147" s="25">
        <v>0.44843050000000001</v>
      </c>
      <c r="F147" s="25">
        <v>2.0501140000000002</v>
      </c>
      <c r="G147" s="25">
        <v>85.323750000000004</v>
      </c>
      <c r="H147" s="28">
        <v>1297488886400</v>
      </c>
      <c r="I147" s="49">
        <v>57.923609999999996</v>
      </c>
      <c r="J147" s="49">
        <v>76.705399999999997</v>
      </c>
      <c r="K147" s="28">
        <v>408662.5</v>
      </c>
      <c r="L147" s="28">
        <v>9359700000</v>
      </c>
      <c r="M147" s="49">
        <v>10.837185972427395</v>
      </c>
      <c r="N147" s="49">
        <v>1.5525837962097317</v>
      </c>
      <c r="O147" s="49">
        <v>0.77218010000000004</v>
      </c>
      <c r="P147" s="30">
        <v>415.39091227500001</v>
      </c>
      <c r="Q147" s="27">
        <v>-0.1331</v>
      </c>
      <c r="R147" s="30">
        <v>715.92325411100001</v>
      </c>
      <c r="S147" s="27">
        <v>0.72350000000000003</v>
      </c>
      <c r="T147" s="30">
        <v>614.24810393200005</v>
      </c>
      <c r="U147" s="27">
        <v>-8.6900000000000005E-2</v>
      </c>
      <c r="V147" s="30">
        <v>81.066419973999999</v>
      </c>
      <c r="W147" s="32">
        <v>0.36609999999999998</v>
      </c>
      <c r="X147" s="30">
        <v>105.973152473</v>
      </c>
      <c r="Y147" s="32">
        <v>0.30719999999999997</v>
      </c>
      <c r="Z147" s="30">
        <v>100.222476482</v>
      </c>
      <c r="AA147" s="32">
        <v>-7.4899999999999994E-2</v>
      </c>
      <c r="AB147" s="30">
        <v>1603.2412271091</v>
      </c>
      <c r="AC147" s="27">
        <v>0.38</v>
      </c>
      <c r="AD147" s="30">
        <v>1869.9208589980001</v>
      </c>
      <c r="AE147" s="27">
        <v>0.16600000000000001</v>
      </c>
      <c r="AF147" s="30">
        <v>1720.6347446522</v>
      </c>
      <c r="AG147" s="27">
        <v>0.8</v>
      </c>
      <c r="AH147" s="25">
        <v>5.4873871599999999E-2</v>
      </c>
      <c r="AI147" s="25">
        <v>6.6646723599999999E-2</v>
      </c>
      <c r="AJ147" s="25">
        <v>5.8018856000000001E-2</v>
      </c>
      <c r="AK147" s="25">
        <v>0.1160112943</v>
      </c>
      <c r="AL147" s="25">
        <v>0.1377971358</v>
      </c>
      <c r="AM147" s="25">
        <v>0.1243341897</v>
      </c>
      <c r="AN147" s="47">
        <v>0.26136508089999999</v>
      </c>
      <c r="AO147" s="47">
        <v>0.24635856019999999</v>
      </c>
      <c r="AP147" s="47">
        <v>0.28610910719999999</v>
      </c>
      <c r="AQ147" s="47">
        <v>1.0974439413954</v>
      </c>
      <c r="AR147" s="47">
        <v>1.04093547845528</v>
      </c>
      <c r="AS147" s="47">
        <v>1.1429962310333599</v>
      </c>
      <c r="AT147" s="28">
        <v>0</v>
      </c>
      <c r="AU147" s="28">
        <v>0</v>
      </c>
      <c r="AV147" s="28">
        <v>0</v>
      </c>
    </row>
    <row r="148" spans="1:48" x14ac:dyDescent="0.25">
      <c r="A148" s="159">
        <v>145</v>
      </c>
      <c r="B148" s="3" t="s">
        <v>128</v>
      </c>
      <c r="C148" s="3" t="s">
        <v>1</v>
      </c>
      <c r="D148" s="28">
        <v>33500</v>
      </c>
      <c r="E148" s="25">
        <v>-4.4222539999999997</v>
      </c>
      <c r="F148" s="25">
        <v>-2.616279</v>
      </c>
      <c r="G148" s="25">
        <v>23.343150000000001</v>
      </c>
      <c r="H148" s="28">
        <v>3974730177000</v>
      </c>
      <c r="I148" s="49">
        <v>118.64869999999999</v>
      </c>
      <c r="J148" s="49">
        <v>44.867579999999997</v>
      </c>
      <c r="K148" s="28">
        <v>455496.5</v>
      </c>
      <c r="L148" s="28">
        <v>15752550000</v>
      </c>
      <c r="M148" s="49">
        <v>3.5151053869683944</v>
      </c>
      <c r="N148" s="49">
        <v>1.7579162339346786</v>
      </c>
      <c r="O148" s="49">
        <v>0.87865349999999998</v>
      </c>
      <c r="P148" s="30">
        <v>2299.8381000290001</v>
      </c>
      <c r="Q148" s="27">
        <v>0.15570000000000001</v>
      </c>
      <c r="R148" s="30">
        <v>3222.455025537</v>
      </c>
      <c r="S148" s="27">
        <v>0.4012</v>
      </c>
      <c r="T148" s="30">
        <v>4434.3384910389996</v>
      </c>
      <c r="U148" s="27">
        <v>1.0214000000000001</v>
      </c>
      <c r="V148" s="30">
        <v>273.10352037899997</v>
      </c>
      <c r="W148" s="32">
        <v>8.3099999999999993E-2</v>
      </c>
      <c r="X148" s="30">
        <v>787.55801722800004</v>
      </c>
      <c r="Y148" s="32">
        <v>1.8836999999999999</v>
      </c>
      <c r="Z148" s="30">
        <v>1180.7815189339999</v>
      </c>
      <c r="AA148" s="32">
        <v>2.4525999999999999</v>
      </c>
      <c r="AB148" s="30">
        <v>2277.2775978543</v>
      </c>
      <c r="AC148" s="27">
        <v>-0.2631</v>
      </c>
      <c r="AD148" s="30">
        <v>6559.6648029326998</v>
      </c>
      <c r="AE148" s="27">
        <v>1.88</v>
      </c>
      <c r="AF148" s="30">
        <v>8216.4509856309996</v>
      </c>
      <c r="AG148" s="27">
        <v>2.88</v>
      </c>
      <c r="AH148" s="25">
        <v>2.3601156500000001E-2</v>
      </c>
      <c r="AI148" s="25">
        <v>6.4960500599999998E-2</v>
      </c>
      <c r="AJ148" s="25">
        <v>8.2114506399999995E-2</v>
      </c>
      <c r="AK148" s="25">
        <v>9.1050504700000007E-2</v>
      </c>
      <c r="AL148" s="25">
        <v>0.26532144439999999</v>
      </c>
      <c r="AM148" s="25">
        <v>0.35434455539999998</v>
      </c>
      <c r="AN148" s="47">
        <v>0.33993208829999999</v>
      </c>
      <c r="AO148" s="47">
        <v>0.38576194959999999</v>
      </c>
      <c r="AP148" s="47">
        <v>0.422303545</v>
      </c>
      <c r="AQ148" s="47">
        <v>3.03786639831449</v>
      </c>
      <c r="AR148" s="47">
        <v>3.1203558292207201</v>
      </c>
      <c r="AS148" s="47">
        <v>3.31524916608736</v>
      </c>
      <c r="AT148" s="28">
        <v>500</v>
      </c>
      <c r="AU148" s="28">
        <v>1000</v>
      </c>
      <c r="AV148" s="28">
        <v>0</v>
      </c>
    </row>
    <row r="149" spans="1:48" x14ac:dyDescent="0.25">
      <c r="A149" s="159">
        <v>146</v>
      </c>
      <c r="B149" s="3" t="s">
        <v>129</v>
      </c>
      <c r="C149" s="3" t="s">
        <v>1</v>
      </c>
      <c r="D149" s="28">
        <v>3290</v>
      </c>
      <c r="E149" s="25">
        <v>4.7770700000000001</v>
      </c>
      <c r="F149" s="25">
        <v>10.033440000000001</v>
      </c>
      <c r="G149" s="25">
        <v>-17.75</v>
      </c>
      <c r="H149" s="28">
        <v>821657967270</v>
      </c>
      <c r="I149" s="49">
        <v>249.74409999999997</v>
      </c>
      <c r="J149" s="49">
        <v>53.830959999999997</v>
      </c>
      <c r="K149" s="28">
        <v>542508</v>
      </c>
      <c r="L149" s="28">
        <v>1673300000</v>
      </c>
      <c r="M149" s="49">
        <v>6.1180234600165555</v>
      </c>
      <c r="N149" s="49">
        <v>0.25116016767391247</v>
      </c>
      <c r="O149" s="49">
        <v>0.59825309999999998</v>
      </c>
      <c r="P149" s="30">
        <v>1234.7867053800001</v>
      </c>
      <c r="Q149" s="27">
        <v>-0.21740000000000001</v>
      </c>
      <c r="R149" s="30">
        <v>1152.335965086</v>
      </c>
      <c r="S149" s="27">
        <v>-6.6799999999999998E-2</v>
      </c>
      <c r="T149" s="30">
        <v>799.90025984099998</v>
      </c>
      <c r="U149" s="27">
        <v>-0.32819999999999999</v>
      </c>
      <c r="V149" s="30">
        <v>92.145775447999995</v>
      </c>
      <c r="W149" s="32">
        <v>-0.33479999999999999</v>
      </c>
      <c r="X149" s="30">
        <v>194.003598471</v>
      </c>
      <c r="Y149" s="32">
        <v>1.1053999999999999</v>
      </c>
      <c r="Z149" s="30">
        <v>194.54866940900001</v>
      </c>
      <c r="AA149" s="32">
        <v>0.252</v>
      </c>
      <c r="AB149" s="30">
        <v>334.81598210189998</v>
      </c>
      <c r="AC149" s="27">
        <v>-0.33589999999999998</v>
      </c>
      <c r="AD149" s="30">
        <v>668.10640882170003</v>
      </c>
      <c r="AE149" s="27">
        <v>0.995</v>
      </c>
      <c r="AF149" s="30">
        <v>736.83331440400002</v>
      </c>
      <c r="AG149" s="27">
        <v>1.3</v>
      </c>
      <c r="AH149" s="25">
        <v>2.81714349E-2</v>
      </c>
      <c r="AI149" s="25">
        <v>5.3329874200000002E-2</v>
      </c>
      <c r="AJ149" s="25">
        <v>5.2339372199999998E-2</v>
      </c>
      <c r="AK149" s="25">
        <v>2.9261662899999999E-2</v>
      </c>
      <c r="AL149" s="25">
        <v>5.6650083699999999E-2</v>
      </c>
      <c r="AM149" s="25">
        <v>5.6099728600000003E-2</v>
      </c>
      <c r="AN149" s="47">
        <v>1.1533059199999999E-2</v>
      </c>
      <c r="AO149" s="47">
        <v>0.1367904717</v>
      </c>
      <c r="AP149" s="47">
        <v>0.17757204900000001</v>
      </c>
      <c r="AQ149" s="47">
        <v>4.9079451955480802E-2</v>
      </c>
      <c r="AR149" s="47">
        <v>7.5274651396768699E-2</v>
      </c>
      <c r="AS149" s="47">
        <v>7.1845653579286003E-2</v>
      </c>
      <c r="AT149" s="28">
        <v>0</v>
      </c>
      <c r="AU149" s="28">
        <v>0</v>
      </c>
      <c r="AV149" s="28">
        <v>0</v>
      </c>
    </row>
    <row r="150" spans="1:48" x14ac:dyDescent="0.25">
      <c r="A150" s="159">
        <v>147</v>
      </c>
      <c r="B150" s="3" t="s">
        <v>2026</v>
      </c>
      <c r="C150" s="3" t="s">
        <v>1</v>
      </c>
      <c r="D150" s="28">
        <v>28350</v>
      </c>
      <c r="E150" s="25">
        <v>27.990970000000001</v>
      </c>
      <c r="F150" s="25">
        <v>27.41573</v>
      </c>
      <c r="G150" s="25">
        <v>39.655169999999998</v>
      </c>
      <c r="H150" s="28">
        <v>10015248839400</v>
      </c>
      <c r="I150" s="49">
        <v>353.27159999999998</v>
      </c>
      <c r="J150" s="49">
        <v>49.959049999999998</v>
      </c>
      <c r="K150" s="28">
        <v>1688269</v>
      </c>
      <c r="L150" s="28">
        <v>43602200000</v>
      </c>
      <c r="M150" s="49">
        <v>26.446126753307894</v>
      </c>
      <c r="N150" s="49">
        <v>2.2580263602450672</v>
      </c>
      <c r="O150" s="49">
        <v>0.60378989999999999</v>
      </c>
      <c r="P150" s="30">
        <v>1947.391637701</v>
      </c>
      <c r="Q150" s="27">
        <v>0.51819999999999999</v>
      </c>
      <c r="R150" s="30">
        <v>829.64905544099997</v>
      </c>
      <c r="S150" s="27">
        <v>-0.57399999999999995</v>
      </c>
      <c r="T150" s="30">
        <v>797.35542903600003</v>
      </c>
      <c r="U150" s="27">
        <v>-0.46700000000000003</v>
      </c>
      <c r="V150" s="30">
        <v>482.98984595799999</v>
      </c>
      <c r="W150" s="32">
        <v>0.19839999999999999</v>
      </c>
      <c r="X150" s="30">
        <v>282.89737968499998</v>
      </c>
      <c r="Y150" s="32">
        <v>-0.4143</v>
      </c>
      <c r="Z150" s="30">
        <v>266.40843998600002</v>
      </c>
      <c r="AA150" s="32">
        <v>-0.3085</v>
      </c>
      <c r="AB150" s="30">
        <v>1330.5658287219001</v>
      </c>
      <c r="AC150" s="27">
        <v>0.20269999999999999</v>
      </c>
      <c r="AD150" s="30">
        <v>777.65030734909999</v>
      </c>
      <c r="AE150" s="27">
        <v>-0.41599999999999998</v>
      </c>
      <c r="AF150" s="30">
        <v>752.55350715689997</v>
      </c>
      <c r="AG150" s="27">
        <v>0.7</v>
      </c>
      <c r="AH150" s="25">
        <v>0.1011082449</v>
      </c>
      <c r="AI150" s="25">
        <v>5.00442865E-2</v>
      </c>
      <c r="AJ150" s="25">
        <v>4.4844370699999997E-2</v>
      </c>
      <c r="AK150" s="25">
        <v>0.1120613456</v>
      </c>
      <c r="AL150" s="25">
        <v>6.3958602099999998E-2</v>
      </c>
      <c r="AM150" s="25">
        <v>6.0246088500000003E-2</v>
      </c>
      <c r="AN150" s="47">
        <v>0.28136699970000001</v>
      </c>
      <c r="AO150" s="47">
        <v>0.30372696690000001</v>
      </c>
      <c r="AP150" s="47">
        <v>0.30489666250000003</v>
      </c>
      <c r="AQ150" s="47">
        <v>0.145979510489122</v>
      </c>
      <c r="AR150" s="47">
        <v>0.40566198209443599</v>
      </c>
      <c r="AS150" s="47">
        <v>0.34344818499222601</v>
      </c>
      <c r="AT150" s="28">
        <v>850</v>
      </c>
      <c r="AU150" s="28">
        <v>690</v>
      </c>
      <c r="AV150" s="28">
        <v>0</v>
      </c>
    </row>
    <row r="151" spans="1:48" x14ac:dyDescent="0.25">
      <c r="A151" s="159">
        <v>148</v>
      </c>
      <c r="B151" s="3" t="s">
        <v>4329</v>
      </c>
      <c r="C151" s="3" t="s">
        <v>1</v>
      </c>
      <c r="D151" s="28">
        <v>7630</v>
      </c>
      <c r="E151" s="25">
        <v>-3.9042819999999998</v>
      </c>
      <c r="F151" s="25">
        <v>-14.26966</v>
      </c>
      <c r="G151" s="25">
        <v>-52.901229999999998</v>
      </c>
      <c r="H151" s="28">
        <v>120172164280</v>
      </c>
      <c r="I151" s="49">
        <v>15.74996</v>
      </c>
      <c r="J151" s="49">
        <v>94.998080000000002</v>
      </c>
      <c r="K151" s="28">
        <v>163355.5</v>
      </c>
      <c r="L151" s="28">
        <v>1247250000</v>
      </c>
      <c r="M151" s="49">
        <v>3.8016940707523665</v>
      </c>
      <c r="N151" s="49">
        <v>0.6283570695622428</v>
      </c>
      <c r="O151" s="49" t="s">
        <v>4501</v>
      </c>
      <c r="P151" s="30">
        <v>221.88347433999999</v>
      </c>
      <c r="Q151" s="27">
        <v>0.32779999999999998</v>
      </c>
      <c r="R151" s="30">
        <v>313.15512157299997</v>
      </c>
      <c r="S151" s="27">
        <v>0.4113</v>
      </c>
      <c r="T151" s="30">
        <v>406.71490429900001</v>
      </c>
      <c r="U151" s="27">
        <v>0.89939999999999998</v>
      </c>
      <c r="V151" s="30">
        <v>23.679316205999999</v>
      </c>
      <c r="W151" s="32">
        <v>0.35110000000000002</v>
      </c>
      <c r="X151" s="30">
        <v>35.127330944000001</v>
      </c>
      <c r="Y151" s="32">
        <v>0.48349999999999999</v>
      </c>
      <c r="Z151" s="30">
        <v>38.788476867</v>
      </c>
      <c r="AA151" s="32">
        <v>0.65310000000000001</v>
      </c>
      <c r="AB151" s="30">
        <v>1879.3108099999999</v>
      </c>
      <c r="AC151" s="27">
        <v>0.35110000000000002</v>
      </c>
      <c r="AD151" s="30">
        <v>2230.3129573186998</v>
      </c>
      <c r="AE151" s="27">
        <v>0.187</v>
      </c>
      <c r="AF151" s="30">
        <v>2462.7673161119001</v>
      </c>
      <c r="AG151" s="27" t="s">
        <v>1989</v>
      </c>
      <c r="AH151" s="25">
        <v>0.1506752395</v>
      </c>
      <c r="AI151" s="25">
        <v>0.1878673877</v>
      </c>
      <c r="AJ151" s="25">
        <v>0.1786111138</v>
      </c>
      <c r="AK151" s="25">
        <v>0.15169409919999999</v>
      </c>
      <c r="AL151" s="25">
        <v>0.195593558</v>
      </c>
      <c r="AM151" s="25">
        <v>0.19933946050000001</v>
      </c>
      <c r="AN151" s="47">
        <v>0.1114236527</v>
      </c>
      <c r="AO151" s="47">
        <v>0.1155866586</v>
      </c>
      <c r="AP151" s="47">
        <v>0.1008366372</v>
      </c>
      <c r="AQ151" s="47">
        <v>1.19840765401002E-2</v>
      </c>
      <c r="AR151" s="47">
        <v>6.67154533139942E-2</v>
      </c>
      <c r="AS151" s="47">
        <v>0.1160529503387</v>
      </c>
      <c r="AT151" s="28">
        <v>0</v>
      </c>
      <c r="AU151" s="28">
        <v>600</v>
      </c>
      <c r="AV151" s="28">
        <v>0</v>
      </c>
    </row>
    <row r="152" spans="1:48" x14ac:dyDescent="0.25">
      <c r="A152" s="159">
        <v>149</v>
      </c>
      <c r="B152" s="3" t="s">
        <v>131</v>
      </c>
      <c r="C152" s="3" t="s">
        <v>1</v>
      </c>
      <c r="D152" s="6">
        <v>11500</v>
      </c>
      <c r="E152" s="168">
        <v>-4.1666670000000003</v>
      </c>
      <c r="F152" s="168">
        <v>-22.81879</v>
      </c>
      <c r="G152" s="168">
        <v>-19.86063</v>
      </c>
      <c r="H152" s="6">
        <v>241500000000</v>
      </c>
      <c r="I152" s="151">
        <v>21</v>
      </c>
      <c r="J152" s="151">
        <v>33.27176</v>
      </c>
      <c r="K152" s="6">
        <v>8189.5</v>
      </c>
      <c r="L152" s="6">
        <v>97355850</v>
      </c>
      <c r="M152" s="151">
        <v>4.362601249203478</v>
      </c>
      <c r="N152" s="151">
        <v>0.65035098746958564</v>
      </c>
      <c r="O152" s="151">
        <v>0.42823509999999998</v>
      </c>
      <c r="P152" s="169">
        <v>2769.7280268740001</v>
      </c>
      <c r="Q152" s="165">
        <v>0.1719</v>
      </c>
      <c r="R152" s="169">
        <v>3828.632365814</v>
      </c>
      <c r="S152" s="165">
        <v>0.38229999999999997</v>
      </c>
      <c r="T152" s="169">
        <v>4159.0728030119999</v>
      </c>
      <c r="U152" s="165">
        <v>0.20050000000000001</v>
      </c>
      <c r="V152" s="169">
        <v>80.720014262999996</v>
      </c>
      <c r="W152" s="170">
        <v>0.2883</v>
      </c>
      <c r="X152" s="169">
        <v>98.183948825000002</v>
      </c>
      <c r="Y152" s="170">
        <v>0.21640000000000001</v>
      </c>
      <c r="Z152" s="169">
        <v>93.085813986999995</v>
      </c>
      <c r="AA152" s="170">
        <v>-8.0799999999999997E-2</v>
      </c>
      <c r="AB152" s="169">
        <v>3457.5540582381</v>
      </c>
      <c r="AC152" s="165">
        <v>0.20699999999999999</v>
      </c>
      <c r="AD152" s="169">
        <v>4469.3568770000002</v>
      </c>
      <c r="AE152" s="165">
        <v>0.29299999999999998</v>
      </c>
      <c r="AF152" s="169">
        <v>4432.6578089047998</v>
      </c>
      <c r="AG152" s="165">
        <v>0.92</v>
      </c>
      <c r="AH152" s="168">
        <v>8.7968745500000001E-2</v>
      </c>
      <c r="AI152" s="168">
        <v>0.1008351869</v>
      </c>
      <c r="AJ152" s="168">
        <v>8.6552760500000006E-2</v>
      </c>
      <c r="AK152" s="168">
        <v>0.22074553720000001</v>
      </c>
      <c r="AL152" s="168">
        <v>0.2417821979</v>
      </c>
      <c r="AM152" s="168">
        <v>0.2312393874</v>
      </c>
      <c r="AN152" s="167">
        <v>7.1478348299999994E-2</v>
      </c>
      <c r="AO152" s="167">
        <v>6.9397630799999999E-2</v>
      </c>
      <c r="AP152" s="167">
        <v>5.1859539199999999E-2</v>
      </c>
      <c r="AQ152" s="167">
        <v>1.70027557792427</v>
      </c>
      <c r="AR152" s="167">
        <v>1.11483124415595</v>
      </c>
      <c r="AS152" s="167">
        <v>1.67165814382385</v>
      </c>
      <c r="AT152" s="6">
        <v>3000</v>
      </c>
      <c r="AU152" s="6">
        <v>3500</v>
      </c>
      <c r="AV152" s="6">
        <v>0</v>
      </c>
    </row>
    <row r="153" spans="1:48" x14ac:dyDescent="0.25">
      <c r="A153" s="159">
        <v>150</v>
      </c>
      <c r="B153" s="3" t="s">
        <v>132</v>
      </c>
      <c r="C153" s="3" t="s">
        <v>1</v>
      </c>
      <c r="D153" s="28">
        <v>14500</v>
      </c>
      <c r="E153" s="25">
        <v>-3.010033</v>
      </c>
      <c r="F153" s="25">
        <v>-16.18497</v>
      </c>
      <c r="G153" s="25">
        <v>-12.650600000000001</v>
      </c>
      <c r="H153" s="28">
        <v>16074031477500</v>
      </c>
      <c r="I153" s="49">
        <v>1108.5539999999999</v>
      </c>
      <c r="J153" s="49">
        <v>16.73216</v>
      </c>
      <c r="K153" s="28">
        <v>347168.5</v>
      </c>
      <c r="L153" s="28">
        <v>5076200000</v>
      </c>
      <c r="M153" s="49" t="s">
        <v>4501</v>
      </c>
      <c r="N153" s="49">
        <v>1.5301729852031671</v>
      </c>
      <c r="O153" s="49">
        <v>0.72050009999999998</v>
      </c>
      <c r="P153" s="30">
        <v>3321.0212289999999</v>
      </c>
      <c r="Q153" s="27">
        <v>-0.30480000000000002</v>
      </c>
      <c r="R153" s="30">
        <v>3688.3453770000001</v>
      </c>
      <c r="S153" s="27">
        <v>0.1106</v>
      </c>
      <c r="T153" s="30">
        <v>2741.010612</v>
      </c>
      <c r="U153" s="27">
        <v>-0.20699999999999999</v>
      </c>
      <c r="V153" s="30">
        <v>530.46264900000006</v>
      </c>
      <c r="W153" s="32">
        <v>-1.52</v>
      </c>
      <c r="X153" s="30">
        <v>-656.11452699999995</v>
      </c>
      <c r="Y153" s="32">
        <v>-2.2368999999999999</v>
      </c>
      <c r="Z153" s="30">
        <v>-1333.1388730000001</v>
      </c>
      <c r="AA153" s="32">
        <v>-13.004899999999999</v>
      </c>
      <c r="AB153" s="30">
        <v>687.53491937779995</v>
      </c>
      <c r="AC153" s="27">
        <v>-1.5355000000000001</v>
      </c>
      <c r="AD153" s="30">
        <v>-743.25342003959997</v>
      </c>
      <c r="AE153" s="27">
        <v>-2.081</v>
      </c>
      <c r="AF153" s="30">
        <v>-1436.4563347459</v>
      </c>
      <c r="AG153" s="27">
        <v>-10.33</v>
      </c>
      <c r="AH153" s="25">
        <v>1.5677661400000001E-2</v>
      </c>
      <c r="AI153" s="25">
        <v>-2.0987440499999999E-2</v>
      </c>
      <c r="AJ153" s="25">
        <v>-4.3062525099999999E-2</v>
      </c>
      <c r="AK153" s="25">
        <v>5.3049410999999998E-2</v>
      </c>
      <c r="AL153" s="25">
        <v>-6.3292602000000003E-2</v>
      </c>
      <c r="AM153" s="25">
        <v>-0.12640666659999999</v>
      </c>
      <c r="AN153" s="47">
        <v>0.36570757520000002</v>
      </c>
      <c r="AO153" s="47">
        <v>0.40703372290000001</v>
      </c>
      <c r="AP153" s="47">
        <v>0.37747773159999998</v>
      </c>
      <c r="AQ153" s="47">
        <v>2.17964313022981</v>
      </c>
      <c r="AR153" s="47">
        <v>1.85986231167244</v>
      </c>
      <c r="AS153" s="47">
        <v>1.9354216078198301</v>
      </c>
      <c r="AT153" s="28">
        <v>0</v>
      </c>
      <c r="AU153" s="28">
        <v>0</v>
      </c>
      <c r="AV153" s="28">
        <v>0</v>
      </c>
    </row>
    <row r="154" spans="1:48" x14ac:dyDescent="0.25">
      <c r="A154" s="159">
        <v>151</v>
      </c>
      <c r="B154" s="3" t="s">
        <v>133</v>
      </c>
      <c r="C154" s="3" t="s">
        <v>1</v>
      </c>
      <c r="D154" s="28">
        <v>50900</v>
      </c>
      <c r="E154" s="25">
        <v>0</v>
      </c>
      <c r="F154" s="25">
        <v>37.196770000000001</v>
      </c>
      <c r="G154" s="25">
        <v>69.666669999999996</v>
      </c>
      <c r="H154" s="28">
        <v>407196793300</v>
      </c>
      <c r="I154" s="49">
        <v>7.99993</v>
      </c>
      <c r="J154" s="49">
        <v>22.452580000000001</v>
      </c>
      <c r="K154" s="28">
        <v>0</v>
      </c>
      <c r="L154" s="28" t="s">
        <v>4501</v>
      </c>
      <c r="M154" s="49">
        <v>32.480062625644685</v>
      </c>
      <c r="N154" s="49">
        <v>3.5794890968605451</v>
      </c>
      <c r="O154" s="49">
        <v>1.1142920000000001</v>
      </c>
      <c r="P154" s="30">
        <v>187.33805443599999</v>
      </c>
      <c r="Q154" s="27">
        <v>6.9500000000000006E-2</v>
      </c>
      <c r="R154" s="30">
        <v>193.718818177</v>
      </c>
      <c r="S154" s="27">
        <v>3.4099999999999998E-2</v>
      </c>
      <c r="T154" s="30">
        <v>188.39651088400001</v>
      </c>
      <c r="U154" s="27">
        <v>-3.4099999999999998E-2</v>
      </c>
      <c r="V154" s="30">
        <v>11.593799159</v>
      </c>
      <c r="W154" s="32">
        <v>9.2299999999999993E-2</v>
      </c>
      <c r="X154" s="30">
        <v>19.655373927999999</v>
      </c>
      <c r="Y154" s="32">
        <v>0.69530000000000003</v>
      </c>
      <c r="Z154" s="30">
        <v>17.397039222</v>
      </c>
      <c r="AA154" s="32">
        <v>3.2899999999999999E-2</v>
      </c>
      <c r="AB154" s="30">
        <v>1449.224894875</v>
      </c>
      <c r="AC154" s="27">
        <v>9.2299999999999993E-2</v>
      </c>
      <c r="AD154" s="30">
        <v>2456.9217410000001</v>
      </c>
      <c r="AE154" s="27">
        <v>0.69499999999999995</v>
      </c>
      <c r="AF154" s="30">
        <v>2174.6299027499999</v>
      </c>
      <c r="AG154" s="27">
        <v>1.03</v>
      </c>
      <c r="AH154" s="25">
        <v>7.8574853599999994E-2</v>
      </c>
      <c r="AI154" s="25">
        <v>0.13240667219999999</v>
      </c>
      <c r="AJ154" s="25">
        <v>0.1181213366</v>
      </c>
      <c r="AK154" s="25">
        <v>0.1044322102</v>
      </c>
      <c r="AL154" s="25">
        <v>0.1694520454</v>
      </c>
      <c r="AM154" s="25">
        <v>0.14774162369999999</v>
      </c>
      <c r="AN154" s="47">
        <v>0.28139721210000002</v>
      </c>
      <c r="AO154" s="47">
        <v>0.31552697940000002</v>
      </c>
      <c r="AP154" s="47">
        <v>0.30671650919999999</v>
      </c>
      <c r="AQ154" s="47">
        <v>0.32715035038033302</v>
      </c>
      <c r="AR154" s="47">
        <v>0.23584387348928201</v>
      </c>
      <c r="AS154" s="47">
        <v>0.25076153070138102</v>
      </c>
      <c r="AT154" s="28">
        <v>1350</v>
      </c>
      <c r="AU154" s="28">
        <v>2040</v>
      </c>
      <c r="AV154" s="28">
        <v>0</v>
      </c>
    </row>
    <row r="155" spans="1:48" x14ac:dyDescent="0.25">
      <c r="A155" s="159">
        <v>152</v>
      </c>
      <c r="B155" s="3" t="s">
        <v>134</v>
      </c>
      <c r="C155" s="3" t="s">
        <v>1</v>
      </c>
      <c r="D155" s="28">
        <v>22600</v>
      </c>
      <c r="E155" s="25">
        <v>1.8018019999999999</v>
      </c>
      <c r="F155" s="25">
        <v>2.031603</v>
      </c>
      <c r="G155" s="25">
        <v>-14.09356</v>
      </c>
      <c r="H155" s="28">
        <v>62400274999000</v>
      </c>
      <c r="I155" s="49">
        <v>2761.0740000000001</v>
      </c>
      <c r="J155" s="49">
        <v>52.135210000000001</v>
      </c>
      <c r="K155" s="28">
        <v>5696146</v>
      </c>
      <c r="L155" s="28">
        <v>128059100000</v>
      </c>
      <c r="M155" s="49">
        <v>8.9483820795235101</v>
      </c>
      <c r="N155" s="49">
        <v>1.3604620721014369</v>
      </c>
      <c r="O155" s="49">
        <v>1.012718</v>
      </c>
      <c r="P155" s="30">
        <v>46854.825722465997</v>
      </c>
      <c r="Q155" s="27">
        <v>0.38279999999999997</v>
      </c>
      <c r="R155" s="30">
        <v>56580.423695083002</v>
      </c>
      <c r="S155" s="27">
        <v>0.20760000000000001</v>
      </c>
      <c r="T155" s="30">
        <v>60032.182005242998</v>
      </c>
      <c r="U155" s="27">
        <v>0.1273</v>
      </c>
      <c r="V155" s="30">
        <v>8014.7565860479999</v>
      </c>
      <c r="W155" s="32">
        <v>0.2132</v>
      </c>
      <c r="X155" s="30">
        <v>8600.5507062270008</v>
      </c>
      <c r="Y155" s="32">
        <v>7.3099999999999998E-2</v>
      </c>
      <c r="Z155" s="30">
        <v>8035.8883052379997</v>
      </c>
      <c r="AA155" s="32">
        <v>-0.1037</v>
      </c>
      <c r="AB155" s="30">
        <v>5277.6896350466996</v>
      </c>
      <c r="AC155" s="27">
        <v>-0.32619999999999999</v>
      </c>
      <c r="AD155" s="30">
        <v>3908.3696045187999</v>
      </c>
      <c r="AE155" s="27">
        <v>-0.25900000000000001</v>
      </c>
      <c r="AF155" s="30">
        <v>2898.2005456340999</v>
      </c>
      <c r="AG155" s="27">
        <v>0.68</v>
      </c>
      <c r="AH155" s="25">
        <v>0.18566468059999999</v>
      </c>
      <c r="AI155" s="25">
        <v>0.13064119229999999</v>
      </c>
      <c r="AJ155" s="25">
        <v>9.8097645600000005E-2</v>
      </c>
      <c r="AK155" s="25">
        <v>0.30648815019999998</v>
      </c>
      <c r="AL155" s="25">
        <v>0.2348110649</v>
      </c>
      <c r="AM155" s="25">
        <v>0.19269563780000001</v>
      </c>
      <c r="AN155" s="47">
        <v>0.2301815784</v>
      </c>
      <c r="AO155" s="47">
        <v>0.2090181321</v>
      </c>
      <c r="AP155" s="47">
        <v>0.19387671940000001</v>
      </c>
      <c r="AQ155" s="47">
        <v>0.63660941438950402</v>
      </c>
      <c r="AR155" s="47">
        <v>0.92558659519949005</v>
      </c>
      <c r="AS155" s="47">
        <v>0.96432479644979796</v>
      </c>
      <c r="AT155" s="28">
        <v>0</v>
      </c>
      <c r="AU155" s="28">
        <v>0</v>
      </c>
      <c r="AV155" s="28">
        <v>0</v>
      </c>
    </row>
    <row r="156" spans="1:48" x14ac:dyDescent="0.25">
      <c r="A156" s="159">
        <v>153</v>
      </c>
      <c r="B156" s="3" t="s">
        <v>135</v>
      </c>
      <c r="C156" s="3" t="s">
        <v>1</v>
      </c>
      <c r="D156" s="28">
        <v>1020</v>
      </c>
      <c r="E156" s="25">
        <v>-9.7345129999999997</v>
      </c>
      <c r="F156" s="25">
        <v>-24.44444</v>
      </c>
      <c r="G156" s="25">
        <v>-34.615380000000002</v>
      </c>
      <c r="H156" s="28">
        <v>486131259480</v>
      </c>
      <c r="I156" s="49">
        <v>476.59929999999997</v>
      </c>
      <c r="J156" s="49">
        <v>78.204930000000004</v>
      </c>
      <c r="K156" s="28">
        <v>2469727</v>
      </c>
      <c r="L156" s="28">
        <v>2617300000</v>
      </c>
      <c r="M156" s="49">
        <v>11.384739352921999</v>
      </c>
      <c r="N156" s="49">
        <v>0.11261048410257897</v>
      </c>
      <c r="O156" s="49">
        <v>0.72011720000000001</v>
      </c>
      <c r="P156" s="30">
        <v>507.76850986599999</v>
      </c>
      <c r="Q156" s="27">
        <v>-0.54420000000000002</v>
      </c>
      <c r="R156" s="30">
        <v>532.91878613699998</v>
      </c>
      <c r="S156" s="27">
        <v>4.9500000000000002E-2</v>
      </c>
      <c r="T156" s="30">
        <v>514.98827796900002</v>
      </c>
      <c r="U156" s="27">
        <v>0.28520000000000001</v>
      </c>
      <c r="V156" s="30">
        <v>65.377330676</v>
      </c>
      <c r="W156" s="32">
        <v>2.2538999999999998</v>
      </c>
      <c r="X156" s="30">
        <v>42.500208462000003</v>
      </c>
      <c r="Y156" s="32">
        <v>-0.34989999999999999</v>
      </c>
      <c r="Z156" s="30">
        <v>42.738449621000001</v>
      </c>
      <c r="AA156" s="32">
        <v>-0.14899999999999999</v>
      </c>
      <c r="AB156" s="30">
        <v>137.1744244146</v>
      </c>
      <c r="AC156" s="27">
        <v>1.9925999999999999</v>
      </c>
      <c r="AD156" s="30">
        <v>88.906227102399995</v>
      </c>
      <c r="AE156" s="27">
        <v>-0.35199999999999998</v>
      </c>
      <c r="AF156" s="30">
        <v>89.6737614858</v>
      </c>
      <c r="AG156" s="27">
        <v>0.85</v>
      </c>
      <c r="AH156" s="25">
        <v>9.9404243999999999E-3</v>
      </c>
      <c r="AI156" s="25">
        <v>6.5953558999999997E-3</v>
      </c>
      <c r="AJ156" s="25">
        <v>6.3896647000000004E-3</v>
      </c>
      <c r="AK156" s="25">
        <v>1.5771226499999999E-2</v>
      </c>
      <c r="AL156" s="25">
        <v>9.9661152999999999E-3</v>
      </c>
      <c r="AM156" s="25">
        <v>9.9607866000000003E-3</v>
      </c>
      <c r="AN156" s="47">
        <v>0.31810744140000002</v>
      </c>
      <c r="AO156" s="47">
        <v>0.3899905327</v>
      </c>
      <c r="AP156" s="47">
        <v>0.52191995410000003</v>
      </c>
      <c r="AQ156" s="47">
        <v>0.48316559063578102</v>
      </c>
      <c r="AR156" s="47">
        <v>0.53872033844277101</v>
      </c>
      <c r="AS156" s="47">
        <v>0.55889033595964299</v>
      </c>
      <c r="AT156" s="28">
        <v>0</v>
      </c>
      <c r="AU156" s="28">
        <v>0</v>
      </c>
      <c r="AV156" s="28">
        <v>0</v>
      </c>
    </row>
    <row r="157" spans="1:48" x14ac:dyDescent="0.25">
      <c r="A157" s="159">
        <v>154</v>
      </c>
      <c r="B157" s="3" t="s">
        <v>136</v>
      </c>
      <c r="C157" s="3" t="s">
        <v>1</v>
      </c>
      <c r="D157" s="28">
        <v>43200</v>
      </c>
      <c r="E157" s="25">
        <v>-1.482326</v>
      </c>
      <c r="F157" s="25">
        <v>3.5971220000000002</v>
      </c>
      <c r="G157" s="25">
        <v>32.515340000000002</v>
      </c>
      <c r="H157" s="28">
        <v>1304926070400</v>
      </c>
      <c r="I157" s="49">
        <v>30.206619999999997</v>
      </c>
      <c r="J157" s="49">
        <v>34.842190000000002</v>
      </c>
      <c r="K157" s="28">
        <v>6</v>
      </c>
      <c r="L157" s="28">
        <v>237125</v>
      </c>
      <c r="M157" s="49">
        <v>181.3818790064297</v>
      </c>
      <c r="N157" s="49">
        <v>2.4598249580434048</v>
      </c>
      <c r="O157" s="49">
        <v>0.42667929999999998</v>
      </c>
      <c r="P157" s="30">
        <v>169.664340474</v>
      </c>
      <c r="Q157" s="27">
        <v>0.98599999999999999</v>
      </c>
      <c r="R157" s="30">
        <v>178.26049563999999</v>
      </c>
      <c r="S157" s="27">
        <v>5.0700000000000002E-2</v>
      </c>
      <c r="T157" s="30">
        <v>194.55487409</v>
      </c>
      <c r="U157" s="27">
        <v>0.123</v>
      </c>
      <c r="V157" s="30">
        <v>8.5605962699999996</v>
      </c>
      <c r="W157" s="32">
        <v>-8.1500000000000003E-2</v>
      </c>
      <c r="X157" s="30">
        <v>7.9650030650000003</v>
      </c>
      <c r="Y157" s="32">
        <v>-6.9599999999999995E-2</v>
      </c>
      <c r="Z157" s="30">
        <v>7.5707661469999996</v>
      </c>
      <c r="AA157" s="32">
        <v>-2.35E-2</v>
      </c>
      <c r="AB157" s="30">
        <v>283.40131081189998</v>
      </c>
      <c r="AC157" s="27">
        <v>1.8867</v>
      </c>
      <c r="AD157" s="30">
        <v>10.891752973899999</v>
      </c>
      <c r="AE157" s="27">
        <v>-0.96199999999999997</v>
      </c>
      <c r="AF157" s="30">
        <v>250.4212123936</v>
      </c>
      <c r="AG157" s="27">
        <v>0.98</v>
      </c>
      <c r="AH157" s="25">
        <v>1.09642534E-2</v>
      </c>
      <c r="AI157" s="25">
        <v>9.6852750999999997E-3</v>
      </c>
      <c r="AJ157" s="25">
        <v>9.0903854999999992E-3</v>
      </c>
      <c r="AK157" s="25">
        <v>1.6003019199999999E-2</v>
      </c>
      <c r="AL157" s="25">
        <v>1.48625031E-2</v>
      </c>
      <c r="AM157" s="25">
        <v>1.42126879E-2</v>
      </c>
      <c r="AN157" s="47">
        <v>0.15935451519999999</v>
      </c>
      <c r="AO157" s="47">
        <v>0.123140844</v>
      </c>
      <c r="AP157" s="47">
        <v>0.1152899158</v>
      </c>
      <c r="AQ157" s="47">
        <v>0.50047091818831602</v>
      </c>
      <c r="AR157" s="47">
        <v>0.56862978094578698</v>
      </c>
      <c r="AS157" s="47">
        <v>0.56348572658796003</v>
      </c>
      <c r="AT157" s="28">
        <v>0</v>
      </c>
      <c r="AU157" s="28">
        <v>0</v>
      </c>
      <c r="AV157" s="28">
        <v>0</v>
      </c>
    </row>
    <row r="158" spans="1:48" x14ac:dyDescent="0.25">
      <c r="A158" s="159">
        <v>155</v>
      </c>
      <c r="B158" s="3" t="s">
        <v>137</v>
      </c>
      <c r="C158" s="3" t="s">
        <v>1</v>
      </c>
      <c r="D158" s="28">
        <v>7630</v>
      </c>
      <c r="E158" s="25">
        <v>7.4647889999999997</v>
      </c>
      <c r="F158" s="25">
        <v>14.22156</v>
      </c>
      <c r="G158" s="25">
        <v>26.400600000000001</v>
      </c>
      <c r="H158" s="28">
        <v>3229195984070</v>
      </c>
      <c r="I158" s="49">
        <v>423.22359999999998</v>
      </c>
      <c r="J158" s="49">
        <v>57.965000000000003</v>
      </c>
      <c r="K158" s="28">
        <v>4491007</v>
      </c>
      <c r="L158" s="28">
        <v>34680150000</v>
      </c>
      <c r="M158" s="49">
        <v>8.5701992348362133</v>
      </c>
      <c r="N158" s="49">
        <v>0.59169389688278351</v>
      </c>
      <c r="O158" s="49">
        <v>1.387632</v>
      </c>
      <c r="P158" s="30">
        <v>28473.713591291002</v>
      </c>
      <c r="Q158" s="27">
        <v>0.43419999999999997</v>
      </c>
      <c r="R158" s="30">
        <v>34198.112799469003</v>
      </c>
      <c r="S158" s="27">
        <v>0.20100000000000001</v>
      </c>
      <c r="T158" s="30">
        <v>30284.795103446999</v>
      </c>
      <c r="U158" s="27">
        <v>-8.2299999999999998E-2</v>
      </c>
      <c r="V158" s="30">
        <v>1225.028815617</v>
      </c>
      <c r="W158" s="32">
        <v>-0.30149999999999999</v>
      </c>
      <c r="X158" s="30">
        <v>136.425991036</v>
      </c>
      <c r="Y158" s="32">
        <v>-0.88859999999999995</v>
      </c>
      <c r="Z158" s="30">
        <v>174.62432680699999</v>
      </c>
      <c r="AA158" s="32">
        <v>-0.75619999999999998</v>
      </c>
      <c r="AB158" s="30">
        <v>3348.0144247853</v>
      </c>
      <c r="AC158" s="27">
        <v>-0.61150000000000004</v>
      </c>
      <c r="AD158" s="30">
        <v>354.51271544669999</v>
      </c>
      <c r="AE158" s="27">
        <v>-0.89400000000000002</v>
      </c>
      <c r="AF158" s="30">
        <v>412.52880299240002</v>
      </c>
      <c r="AG158" s="27">
        <v>0.22</v>
      </c>
      <c r="AH158" s="25">
        <v>6.43668518E-2</v>
      </c>
      <c r="AI158" s="25">
        <v>6.2119677000000003E-3</v>
      </c>
      <c r="AJ158" s="25">
        <v>8.9969722999999995E-3</v>
      </c>
      <c r="AK158" s="25">
        <v>0.24263038170000001</v>
      </c>
      <c r="AL158" s="25">
        <v>2.55533922E-2</v>
      </c>
      <c r="AM158" s="25">
        <v>3.3349692E-2</v>
      </c>
      <c r="AN158" s="47">
        <v>0.16105646330000001</v>
      </c>
      <c r="AO158" s="47">
        <v>9.9794912999999999E-2</v>
      </c>
      <c r="AP158" s="47">
        <v>0.1026011215</v>
      </c>
      <c r="AQ158" s="47">
        <v>3.3832360851183898</v>
      </c>
      <c r="AR158" s="47">
        <v>2.8273719195565699</v>
      </c>
      <c r="AS158" s="47">
        <v>2.7067683292055098</v>
      </c>
      <c r="AT158" s="28">
        <v>1000</v>
      </c>
      <c r="AU158" s="28">
        <v>0</v>
      </c>
      <c r="AV158" s="28">
        <v>0</v>
      </c>
    </row>
    <row r="159" spans="1:48" x14ac:dyDescent="0.25">
      <c r="A159" s="159">
        <v>156</v>
      </c>
      <c r="B159" s="3" t="s">
        <v>138</v>
      </c>
      <c r="C159" s="3" t="s">
        <v>1</v>
      </c>
      <c r="D159" s="28">
        <v>14600</v>
      </c>
      <c r="E159" s="25">
        <v>-13.353120000000001</v>
      </c>
      <c r="F159" s="25">
        <v>-4.2622949999999999</v>
      </c>
      <c r="G159" s="25">
        <v>11.450379999999999</v>
      </c>
      <c r="H159" s="28">
        <v>5570511900600</v>
      </c>
      <c r="I159" s="49">
        <v>381.5419</v>
      </c>
      <c r="J159" s="49">
        <v>99.863619999999997</v>
      </c>
      <c r="K159" s="28">
        <v>215271</v>
      </c>
      <c r="L159" s="28">
        <v>3317950000</v>
      </c>
      <c r="M159" s="49">
        <v>7.6376127115203101</v>
      </c>
      <c r="N159" s="49">
        <v>0.99287024844691674</v>
      </c>
      <c r="O159" s="49">
        <v>0.83993490000000004</v>
      </c>
      <c r="P159" s="30">
        <v>8850.8502459190004</v>
      </c>
      <c r="Q159" s="27">
        <v>1.0699999999999999E-2</v>
      </c>
      <c r="R159" s="30">
        <v>8878.307231969</v>
      </c>
      <c r="S159" s="27">
        <v>3.0999999999999999E-3</v>
      </c>
      <c r="T159" s="30">
        <v>9236.7319883550008</v>
      </c>
      <c r="U159" s="27">
        <v>5.6800000000000003E-2</v>
      </c>
      <c r="V159" s="30">
        <v>485.92317268900001</v>
      </c>
      <c r="W159" s="32">
        <v>-0.39939999999999998</v>
      </c>
      <c r="X159" s="30">
        <v>641.44088292599997</v>
      </c>
      <c r="Y159" s="32">
        <v>0.32</v>
      </c>
      <c r="Z159" s="30">
        <v>635.44579586999998</v>
      </c>
      <c r="AA159" s="32">
        <v>0.1133</v>
      </c>
      <c r="AB159" s="30">
        <v>1066.4385427632999</v>
      </c>
      <c r="AC159" s="27">
        <v>-0.40970000000000001</v>
      </c>
      <c r="AD159" s="30">
        <v>1680.8536379988</v>
      </c>
      <c r="AE159" s="27">
        <v>0.57599999999999996</v>
      </c>
      <c r="AF159" s="30">
        <v>1665.0572264576001</v>
      </c>
      <c r="AG159" s="27">
        <v>1.1100000000000001</v>
      </c>
      <c r="AH159" s="25">
        <v>4.2659511999999997E-2</v>
      </c>
      <c r="AI159" s="25">
        <v>5.9085982500000002E-2</v>
      </c>
      <c r="AJ159" s="25">
        <v>6.0179872799999999E-2</v>
      </c>
      <c r="AK159" s="25">
        <v>9.3914914399999994E-2</v>
      </c>
      <c r="AL159" s="25">
        <v>0.1237474225</v>
      </c>
      <c r="AM159" s="25">
        <v>0.1219823223</v>
      </c>
      <c r="AN159" s="47">
        <v>0.16361029260000001</v>
      </c>
      <c r="AO159" s="47">
        <v>0.1675110471</v>
      </c>
      <c r="AP159" s="47">
        <v>0.1615478548</v>
      </c>
      <c r="AQ159" s="47">
        <v>1.1351454242905199</v>
      </c>
      <c r="AR159" s="47">
        <v>1.0534830809503899</v>
      </c>
      <c r="AS159" s="47">
        <v>1.02696211662087</v>
      </c>
      <c r="AT159" s="28">
        <v>1500</v>
      </c>
      <c r="AU159" s="28">
        <v>0</v>
      </c>
      <c r="AV159" s="28">
        <v>0</v>
      </c>
    </row>
    <row r="160" spans="1:48" x14ac:dyDescent="0.25">
      <c r="A160" s="159">
        <v>157</v>
      </c>
      <c r="B160" s="3" t="s">
        <v>139</v>
      </c>
      <c r="C160" s="3" t="s">
        <v>1</v>
      </c>
      <c r="D160" s="28">
        <v>11350</v>
      </c>
      <c r="E160" s="25">
        <v>-2.1551719999999999</v>
      </c>
      <c r="F160" s="25">
        <v>-1.3043480000000001</v>
      </c>
      <c r="G160" s="25">
        <v>-8.8353409999999997</v>
      </c>
      <c r="H160" s="28">
        <v>283173420000.00006</v>
      </c>
      <c r="I160" s="49">
        <v>24.949199999999998</v>
      </c>
      <c r="J160" s="49">
        <v>40.813980000000001</v>
      </c>
      <c r="K160" s="28">
        <v>7913.5</v>
      </c>
      <c r="L160" s="28">
        <v>90390300</v>
      </c>
      <c r="M160" s="49">
        <v>4.0900900900900901</v>
      </c>
      <c r="N160" s="49">
        <v>0.60686135759227899</v>
      </c>
      <c r="O160" s="49">
        <v>0.4554202</v>
      </c>
      <c r="P160" s="30">
        <v>362.50278668599998</v>
      </c>
      <c r="Q160" s="27">
        <v>-0.1023</v>
      </c>
      <c r="R160" s="30">
        <v>376.597244069</v>
      </c>
      <c r="S160" s="27">
        <v>3.8899999999999997E-2</v>
      </c>
      <c r="T160" s="30">
        <v>372.78881280600001</v>
      </c>
      <c r="U160" s="27">
        <v>-1.72E-2</v>
      </c>
      <c r="V160" s="30">
        <v>78.151844245999996</v>
      </c>
      <c r="W160" s="32">
        <v>0.24410000000000001</v>
      </c>
      <c r="X160" s="30">
        <v>68.403659593</v>
      </c>
      <c r="Y160" s="32">
        <v>-0.12470000000000001</v>
      </c>
      <c r="Z160" s="30">
        <v>69.109551909999993</v>
      </c>
      <c r="AA160" s="32">
        <v>4.5600000000000002E-2</v>
      </c>
      <c r="AB160" s="30">
        <v>2725.2218305196002</v>
      </c>
      <c r="AC160" s="27">
        <v>0.24410000000000001</v>
      </c>
      <c r="AD160" s="30">
        <v>2385.2942718003001</v>
      </c>
      <c r="AE160" s="27">
        <v>-0.125</v>
      </c>
      <c r="AF160" s="30">
        <v>2770.0107382200999</v>
      </c>
      <c r="AG160" s="27">
        <v>1.05</v>
      </c>
      <c r="AH160" s="25">
        <v>5.1636958900000002E-2</v>
      </c>
      <c r="AI160" s="25">
        <v>3.9918012199999998E-2</v>
      </c>
      <c r="AJ160" s="25">
        <v>4.0074847300000001E-2</v>
      </c>
      <c r="AK160" s="25">
        <v>0.18627483719999999</v>
      </c>
      <c r="AL160" s="25">
        <v>0.15328815870000001</v>
      </c>
      <c r="AM160" s="25">
        <v>0.15286524670000001</v>
      </c>
      <c r="AN160" s="47">
        <v>0.53913907510000003</v>
      </c>
      <c r="AO160" s="47">
        <v>0.50822857860000004</v>
      </c>
      <c r="AP160" s="47">
        <v>0.51102608510000003</v>
      </c>
      <c r="AQ160" s="47">
        <v>2.8183725766521901</v>
      </c>
      <c r="AR160" s="47">
        <v>2.8611383219670499</v>
      </c>
      <c r="AS160" s="47">
        <v>2.8144935527260202</v>
      </c>
      <c r="AT160" s="28">
        <v>1800</v>
      </c>
      <c r="AU160" s="28">
        <v>1200</v>
      </c>
      <c r="AV160" s="28">
        <v>0</v>
      </c>
    </row>
    <row r="161" spans="1:48" x14ac:dyDescent="0.25">
      <c r="A161" s="159">
        <v>158</v>
      </c>
      <c r="B161" s="3" t="s">
        <v>4684</v>
      </c>
      <c r="C161" s="3" t="s">
        <v>1</v>
      </c>
      <c r="D161" s="28">
        <v>17650</v>
      </c>
      <c r="E161" s="25">
        <v>0.28409089999999998</v>
      </c>
      <c r="F161" s="25">
        <v>3.5586720000000001</v>
      </c>
      <c r="G161" s="25">
        <v>-22.708200000000001</v>
      </c>
      <c r="H161" s="28">
        <v>583548200650</v>
      </c>
      <c r="I161" s="49">
        <v>33.062219999999996</v>
      </c>
      <c r="J161" s="49">
        <v>99.646320000000003</v>
      </c>
      <c r="K161" s="28">
        <v>58230</v>
      </c>
      <c r="L161" s="28">
        <v>1015900000</v>
      </c>
      <c r="M161" s="49">
        <v>3.333470192149778</v>
      </c>
      <c r="N161" s="49">
        <v>0.98906754086350457</v>
      </c>
      <c r="O161" s="49" t="s">
        <v>4501</v>
      </c>
      <c r="P161" s="30">
        <v>2700.9751258470001</v>
      </c>
      <c r="Q161" s="27">
        <v>1.8481000000000001</v>
      </c>
      <c r="R161" s="30">
        <v>4061.2745189739999</v>
      </c>
      <c r="S161" s="27">
        <v>0.50360000000000005</v>
      </c>
      <c r="T161" s="30">
        <v>3673.5903295120002</v>
      </c>
      <c r="U161" s="27">
        <v>0.79790000000000005</v>
      </c>
      <c r="V161" s="30">
        <v>109.74983995300001</v>
      </c>
      <c r="W161" s="32">
        <v>1.1601999999999999</v>
      </c>
      <c r="X161" s="30">
        <v>182.57892283300001</v>
      </c>
      <c r="Y161" s="32">
        <v>0.66359999999999997</v>
      </c>
      <c r="Z161" s="30">
        <v>184.03909740099999</v>
      </c>
      <c r="AA161" s="32">
        <v>1.4590000000000001</v>
      </c>
      <c r="AB161" s="30">
        <v>4406.6721717600003</v>
      </c>
      <c r="AC161" s="27">
        <v>0.72819999999999996</v>
      </c>
      <c r="AD161" s="30">
        <v>5816.1253035660002</v>
      </c>
      <c r="AE161" s="27">
        <v>0.32</v>
      </c>
      <c r="AF161" s="30">
        <v>6411.0162631734001</v>
      </c>
      <c r="AG161" s="27" t="s">
        <v>1989</v>
      </c>
      <c r="AH161" s="25">
        <v>3.9628276900000002E-2</v>
      </c>
      <c r="AI161" s="25">
        <v>4.6801761999999997E-2</v>
      </c>
      <c r="AJ161" s="25">
        <v>4.6309194499999998E-2</v>
      </c>
      <c r="AK161" s="25">
        <v>0.28753214799999999</v>
      </c>
      <c r="AL161" s="25">
        <v>0.33730628260000001</v>
      </c>
      <c r="AM161" s="25">
        <v>0.30168004529999998</v>
      </c>
      <c r="AN161" s="47">
        <v>6.6894176499999999E-2</v>
      </c>
      <c r="AO161" s="47">
        <v>8.2208546199999996E-2</v>
      </c>
      <c r="AP161" s="47">
        <v>9.7742678299999997E-2</v>
      </c>
      <c r="AQ161" s="47">
        <v>7.06795392900412</v>
      </c>
      <c r="AR161" s="47">
        <v>5.5274613373122499</v>
      </c>
      <c r="AS161" s="47">
        <v>5.5144740405891497</v>
      </c>
      <c r="AT161" s="28">
        <v>1500</v>
      </c>
      <c r="AU161" s="28">
        <v>1500</v>
      </c>
      <c r="AV161" s="28">
        <v>0</v>
      </c>
    </row>
    <row r="162" spans="1:48" x14ac:dyDescent="0.25">
      <c r="A162" s="159">
        <v>159</v>
      </c>
      <c r="B162" s="3" t="s">
        <v>140</v>
      </c>
      <c r="C162" s="3" t="s">
        <v>1</v>
      </c>
      <c r="D162" s="28">
        <v>18700</v>
      </c>
      <c r="E162" s="25">
        <v>-7.8817729999999999</v>
      </c>
      <c r="F162" s="25">
        <v>0.53763439999999996</v>
      </c>
      <c r="G162" s="25">
        <v>10</v>
      </c>
      <c r="H162" s="28">
        <v>224400000000</v>
      </c>
      <c r="I162" s="49">
        <v>12</v>
      </c>
      <c r="J162" s="49">
        <v>18.527149999999999</v>
      </c>
      <c r="K162" s="28">
        <v>1200.5</v>
      </c>
      <c r="L162" s="28">
        <v>23057220</v>
      </c>
      <c r="M162" s="49">
        <v>8.6021128428603575</v>
      </c>
      <c r="N162" s="49">
        <v>1.1571379752338729</v>
      </c>
      <c r="O162" s="49">
        <v>2.302266E-2</v>
      </c>
      <c r="P162" s="30">
        <v>805.79633119300001</v>
      </c>
      <c r="Q162" s="27">
        <v>-0.33810000000000001</v>
      </c>
      <c r="R162" s="30">
        <v>785.57577195700003</v>
      </c>
      <c r="S162" s="27">
        <v>-2.5100000000000001E-2</v>
      </c>
      <c r="T162" s="30">
        <v>826.25812529300003</v>
      </c>
      <c r="U162" s="27">
        <v>-0.01</v>
      </c>
      <c r="V162" s="30">
        <v>26.703895134</v>
      </c>
      <c r="W162" s="32">
        <v>-0.498</v>
      </c>
      <c r="X162" s="30">
        <v>5.6519469400000002</v>
      </c>
      <c r="Y162" s="32">
        <v>-0.7883</v>
      </c>
      <c r="Z162" s="30">
        <v>18.663272721999999</v>
      </c>
      <c r="AA162" s="32">
        <v>-0.1472</v>
      </c>
      <c r="AB162" s="30">
        <v>2225.3245944999999</v>
      </c>
      <c r="AC162" s="27">
        <v>-0.498</v>
      </c>
      <c r="AD162" s="30">
        <v>470.99557833329999</v>
      </c>
      <c r="AE162" s="27">
        <v>-0.78800000000000003</v>
      </c>
      <c r="AF162" s="30">
        <v>1555.2727268333001</v>
      </c>
      <c r="AG162" s="27">
        <v>0.85</v>
      </c>
      <c r="AH162" s="25">
        <v>6.0323732400000003E-2</v>
      </c>
      <c r="AI162" s="25">
        <v>1.16680619E-2</v>
      </c>
      <c r="AJ162" s="25">
        <v>4.5403287100000002E-2</v>
      </c>
      <c r="AK162" s="25">
        <v>0.1213831601</v>
      </c>
      <c r="AL162" s="25">
        <v>2.7413264499999999E-2</v>
      </c>
      <c r="AM162" s="25">
        <v>9.5420083399999994E-2</v>
      </c>
      <c r="AN162" s="47">
        <v>0.100981655</v>
      </c>
      <c r="AO162" s="47">
        <v>6.7140009900000006E-2</v>
      </c>
      <c r="AP162" s="47">
        <v>9.3981945900000002E-2</v>
      </c>
      <c r="AQ162" s="47">
        <v>1.50409755428689</v>
      </c>
      <c r="AR162" s="47">
        <v>1.18035182990719</v>
      </c>
      <c r="AS162" s="47">
        <v>1.1016117871058</v>
      </c>
      <c r="AT162" s="28">
        <v>2000</v>
      </c>
      <c r="AU162" s="28">
        <v>0</v>
      </c>
      <c r="AV162" s="28">
        <v>0</v>
      </c>
    </row>
    <row r="163" spans="1:48" x14ac:dyDescent="0.25">
      <c r="A163" s="159">
        <v>160</v>
      </c>
      <c r="B163" s="3" t="s">
        <v>2016</v>
      </c>
      <c r="C163" s="3" t="s">
        <v>1</v>
      </c>
      <c r="D163" s="28">
        <v>1240</v>
      </c>
      <c r="E163" s="25">
        <v>-10.14493</v>
      </c>
      <c r="F163" s="25">
        <v>-18.954249999999998</v>
      </c>
      <c r="G163" s="25">
        <v>-29.545449999999999</v>
      </c>
      <c r="H163" s="28">
        <v>24800000000</v>
      </c>
      <c r="I163" s="49">
        <v>20</v>
      </c>
      <c r="J163" s="49">
        <v>99.194500000000005</v>
      </c>
      <c r="K163" s="28">
        <v>76439.5</v>
      </c>
      <c r="L163" s="28">
        <v>95600000</v>
      </c>
      <c r="M163" s="49" t="s">
        <v>4501</v>
      </c>
      <c r="N163" s="49">
        <v>0.12406771637671693</v>
      </c>
      <c r="O163" s="49">
        <v>0.60476359999999996</v>
      </c>
      <c r="P163" s="30">
        <v>126.480028507</v>
      </c>
      <c r="Q163" s="27">
        <v>-0.56569999999999998</v>
      </c>
      <c r="R163" s="30">
        <v>51.255321281999997</v>
      </c>
      <c r="S163" s="27">
        <v>-0.5948</v>
      </c>
      <c r="T163" s="30">
        <v>20.119691266</v>
      </c>
      <c r="U163" s="27">
        <v>-0.82150000000000001</v>
      </c>
      <c r="V163" s="30">
        <v>2.5712922520000001</v>
      </c>
      <c r="W163" s="32">
        <v>-0.80030000000000001</v>
      </c>
      <c r="X163" s="30">
        <v>-23.754902671</v>
      </c>
      <c r="Y163" s="32">
        <v>-10.2385</v>
      </c>
      <c r="Z163" s="30">
        <v>-10.435875230000001</v>
      </c>
      <c r="AA163" s="32">
        <v>15.4102</v>
      </c>
      <c r="AB163" s="30">
        <v>128.5646126</v>
      </c>
      <c r="AC163" s="27">
        <v>-0.80030000000000001</v>
      </c>
      <c r="AD163" s="30">
        <v>-1187.74513355</v>
      </c>
      <c r="AE163" s="27">
        <v>-10.239000000000001</v>
      </c>
      <c r="AF163" s="30">
        <v>-521.79376149999996</v>
      </c>
      <c r="AG163" s="27">
        <v>16.41</v>
      </c>
      <c r="AH163" s="25">
        <v>5.9319365999999998E-3</v>
      </c>
      <c r="AI163" s="25">
        <v>-6.8840391000000001E-2</v>
      </c>
      <c r="AJ163" s="25">
        <v>-3.49047143E-2</v>
      </c>
      <c r="AK163" s="25">
        <v>1.1563640700000001E-2</v>
      </c>
      <c r="AL163" s="25">
        <v>-0.1121740302</v>
      </c>
      <c r="AM163" s="25">
        <v>-4.9880563699999998E-2</v>
      </c>
      <c r="AN163" s="47">
        <v>0.21649864429999999</v>
      </c>
      <c r="AO163" s="47">
        <v>0.10356603590000001</v>
      </c>
      <c r="AP163" s="47">
        <v>4.96144372E-2</v>
      </c>
      <c r="AQ163" s="47">
        <v>0.77509576212809905</v>
      </c>
      <c r="AR163" s="47">
        <v>0.46655904230176698</v>
      </c>
      <c r="AS163" s="47">
        <v>0.429049476572888</v>
      </c>
      <c r="AT163" s="28">
        <v>0</v>
      </c>
      <c r="AU163" s="28">
        <v>0</v>
      </c>
      <c r="AV163" s="28">
        <v>0</v>
      </c>
    </row>
    <row r="164" spans="1:48" x14ac:dyDescent="0.25">
      <c r="A164" s="159">
        <v>161</v>
      </c>
      <c r="B164" s="3" t="s">
        <v>141</v>
      </c>
      <c r="C164" s="3" t="s">
        <v>1</v>
      </c>
      <c r="D164" s="28">
        <v>13900</v>
      </c>
      <c r="E164" s="25">
        <v>-4.137931</v>
      </c>
      <c r="F164" s="25">
        <v>-5.7627119999999996</v>
      </c>
      <c r="G164" s="25">
        <v>-12.578620000000001</v>
      </c>
      <c r="H164" s="28">
        <v>182145599999.99997</v>
      </c>
      <c r="I164" s="49">
        <v>13.103999999999999</v>
      </c>
      <c r="J164" s="49">
        <v>26.615829999999999</v>
      </c>
      <c r="K164" s="28">
        <v>397</v>
      </c>
      <c r="L164" s="28">
        <v>5306675</v>
      </c>
      <c r="M164" s="49">
        <v>6.2233078548468219</v>
      </c>
      <c r="N164" s="49">
        <v>0.55229075569098829</v>
      </c>
      <c r="O164" s="49">
        <v>0.2348353</v>
      </c>
      <c r="P164" s="30">
        <v>181.18192361600001</v>
      </c>
      <c r="Q164" s="27">
        <v>-2.3300000000000001E-2</v>
      </c>
      <c r="R164" s="30">
        <v>219.56073747100001</v>
      </c>
      <c r="S164" s="27">
        <v>0.21179999999999999</v>
      </c>
      <c r="T164" s="30">
        <v>248.119248059</v>
      </c>
      <c r="U164" s="27">
        <v>0.3291</v>
      </c>
      <c r="V164" s="30">
        <v>21.161742211</v>
      </c>
      <c r="W164" s="32">
        <v>-6.4699999999999994E-2</v>
      </c>
      <c r="X164" s="30">
        <v>27.751014335000001</v>
      </c>
      <c r="Y164" s="32">
        <v>0.31140000000000001</v>
      </c>
      <c r="Z164" s="30">
        <v>33.032026997999999</v>
      </c>
      <c r="AA164" s="32">
        <v>0.59750000000000003</v>
      </c>
      <c r="AB164" s="30">
        <v>1423.0896305708</v>
      </c>
      <c r="AC164" s="27">
        <v>-9.2799999999999994E-2</v>
      </c>
      <c r="AD164" s="30">
        <v>1691.211677732</v>
      </c>
      <c r="AE164" s="27">
        <v>0.188</v>
      </c>
      <c r="AF164" s="30">
        <v>2509.7851009615001</v>
      </c>
      <c r="AG164" s="27">
        <v>1.6</v>
      </c>
      <c r="AH164" s="25">
        <v>5.7660868499999997E-2</v>
      </c>
      <c r="AI164" s="25">
        <v>7.1613902500000007E-2</v>
      </c>
      <c r="AJ164" s="25">
        <v>8.2295808499999998E-2</v>
      </c>
      <c r="AK164" s="25">
        <v>6.6150447799999998E-2</v>
      </c>
      <c r="AL164" s="25">
        <v>8.4622836399999998E-2</v>
      </c>
      <c r="AM164" s="25">
        <v>0.1000046647</v>
      </c>
      <c r="AN164" s="47">
        <v>0.20501590250000001</v>
      </c>
      <c r="AO164" s="47">
        <v>0.20128156689999999</v>
      </c>
      <c r="AP164" s="47">
        <v>0.181771445</v>
      </c>
      <c r="AQ164" s="47">
        <v>0.17677484998368201</v>
      </c>
      <c r="AR164" s="47">
        <v>0.18639083245686899</v>
      </c>
      <c r="AS164" s="47">
        <v>0.21518539666006201</v>
      </c>
      <c r="AT164" s="28">
        <v>1200</v>
      </c>
      <c r="AU164" s="28">
        <v>1500</v>
      </c>
      <c r="AV164" s="28">
        <v>0</v>
      </c>
    </row>
    <row r="165" spans="1:48" x14ac:dyDescent="0.25">
      <c r="A165" s="159">
        <v>162</v>
      </c>
      <c r="B165" s="3" t="s">
        <v>142</v>
      </c>
      <c r="C165" s="3" t="s">
        <v>1</v>
      </c>
      <c r="D165" s="28">
        <v>8000</v>
      </c>
      <c r="E165" s="25">
        <v>2.5641029999999998</v>
      </c>
      <c r="F165" s="25">
        <v>0</v>
      </c>
      <c r="G165" s="25">
        <v>-21.182269999999999</v>
      </c>
      <c r="H165" s="28">
        <v>80000000000</v>
      </c>
      <c r="I165" s="49">
        <v>10</v>
      </c>
      <c r="J165" s="49">
        <v>46.487659999999998</v>
      </c>
      <c r="K165" s="28">
        <v>3518.5</v>
      </c>
      <c r="L165" s="28">
        <v>26882810</v>
      </c>
      <c r="M165" s="49">
        <v>8.2039573026847048</v>
      </c>
      <c r="N165" s="49">
        <v>0.54825148734070572</v>
      </c>
      <c r="O165" s="49">
        <v>0.21714810000000001</v>
      </c>
      <c r="P165" s="30">
        <v>542.39881021500003</v>
      </c>
      <c r="Q165" s="27">
        <v>0.4073</v>
      </c>
      <c r="R165" s="30">
        <v>496.34626560300001</v>
      </c>
      <c r="S165" s="27">
        <v>-8.4900000000000003E-2</v>
      </c>
      <c r="T165" s="30">
        <v>452.98116602099998</v>
      </c>
      <c r="U165" s="27">
        <v>-0.1211</v>
      </c>
      <c r="V165" s="30">
        <v>5.2441831140000001</v>
      </c>
      <c r="W165" s="32">
        <v>0.62209999999999999</v>
      </c>
      <c r="X165" s="30">
        <v>8.4653886059999994</v>
      </c>
      <c r="Y165" s="32">
        <v>0.61419999999999997</v>
      </c>
      <c r="Z165" s="30">
        <v>9.7025078550000003</v>
      </c>
      <c r="AA165" s="32">
        <v>0.71279999999999999</v>
      </c>
      <c r="AB165" s="30">
        <v>504.35830970000001</v>
      </c>
      <c r="AC165" s="27">
        <v>0.66649999999999998</v>
      </c>
      <c r="AD165" s="30">
        <v>749.20382810000001</v>
      </c>
      <c r="AE165" s="27">
        <v>0.48499999999999999</v>
      </c>
      <c r="AF165" s="30">
        <v>968.6913184</v>
      </c>
      <c r="AG165" s="27">
        <v>1.59</v>
      </c>
      <c r="AH165" s="25">
        <v>7.2096460000000001E-3</v>
      </c>
      <c r="AI165" s="25">
        <v>8.6818174999999994E-3</v>
      </c>
      <c r="AJ165" s="25">
        <v>8.1179111999999994E-3</v>
      </c>
      <c r="AK165" s="25">
        <v>3.3416892199999999E-2</v>
      </c>
      <c r="AL165" s="25">
        <v>4.9062428300000002E-2</v>
      </c>
      <c r="AM165" s="25">
        <v>6.0918718300000001E-2</v>
      </c>
      <c r="AN165" s="47">
        <v>6.9232442300000002E-2</v>
      </c>
      <c r="AO165" s="47">
        <v>0.10154041029999999</v>
      </c>
      <c r="AP165" s="47">
        <v>7.6571151399999995E-2</v>
      </c>
      <c r="AQ165" s="47">
        <v>4.5552103171109604</v>
      </c>
      <c r="AR165" s="47">
        <v>4.7519556511242298</v>
      </c>
      <c r="AS165" s="47">
        <v>6.4810786928476602</v>
      </c>
      <c r="AT165" s="28">
        <v>1600</v>
      </c>
      <c r="AU165" s="28">
        <v>0</v>
      </c>
      <c r="AV165" s="28">
        <v>0</v>
      </c>
    </row>
    <row r="166" spans="1:48" x14ac:dyDescent="0.25">
      <c r="A166" s="159">
        <v>163</v>
      </c>
      <c r="B166" s="3" t="s">
        <v>143</v>
      </c>
      <c r="C166" s="3" t="s">
        <v>1</v>
      </c>
      <c r="D166" s="28">
        <v>7800</v>
      </c>
      <c r="E166" s="25">
        <v>-16.488219999999998</v>
      </c>
      <c r="F166" s="25">
        <v>-13.33333</v>
      </c>
      <c r="G166" s="25">
        <v>-18.75</v>
      </c>
      <c r="H166" s="28">
        <v>77999563200</v>
      </c>
      <c r="I166" s="49">
        <v>9.9999399999999987</v>
      </c>
      <c r="J166" s="49">
        <v>39.196339999999999</v>
      </c>
      <c r="K166" s="28">
        <v>4367.5</v>
      </c>
      <c r="L166" s="28">
        <v>34469360</v>
      </c>
      <c r="M166" s="49">
        <v>3.1359448848712854</v>
      </c>
      <c r="N166" s="49">
        <v>0.49307447039220098</v>
      </c>
      <c r="O166" s="49">
        <v>0.56438299999999997</v>
      </c>
      <c r="P166" s="30">
        <v>395.02203842300003</v>
      </c>
      <c r="Q166" s="27">
        <v>-0.2918</v>
      </c>
      <c r="R166" s="30">
        <v>628.26489728499996</v>
      </c>
      <c r="S166" s="27">
        <v>0.59050000000000002</v>
      </c>
      <c r="T166" s="30">
        <v>706.26474101500003</v>
      </c>
      <c r="U166" s="27">
        <v>1.2446999999999999</v>
      </c>
      <c r="V166" s="30">
        <v>19.183243907000001</v>
      </c>
      <c r="W166" s="32">
        <v>0.19750000000000001</v>
      </c>
      <c r="X166" s="30">
        <v>21.207777477</v>
      </c>
      <c r="Y166" s="32">
        <v>0.1055</v>
      </c>
      <c r="Z166" s="30">
        <v>24.269061815000001</v>
      </c>
      <c r="AA166" s="32">
        <v>0.56710000000000005</v>
      </c>
      <c r="AB166" s="30">
        <v>1298.4391936595</v>
      </c>
      <c r="AC166" s="27">
        <v>-8.0000000000000002E-3</v>
      </c>
      <c r="AD166" s="30">
        <v>1817.2454260744</v>
      </c>
      <c r="AE166" s="27">
        <v>0.4</v>
      </c>
      <c r="AF166" s="30">
        <v>2402.4844367127998</v>
      </c>
      <c r="AG166" s="27">
        <v>1.57</v>
      </c>
      <c r="AH166" s="25">
        <v>2.76249844E-2</v>
      </c>
      <c r="AI166" s="25">
        <v>2.8323736299999999E-2</v>
      </c>
      <c r="AJ166" s="25">
        <v>3.37852524E-2</v>
      </c>
      <c r="AK166" s="25">
        <v>9.9136805600000003E-2</v>
      </c>
      <c r="AL166" s="25">
        <v>0.1157636903</v>
      </c>
      <c r="AM166" s="25">
        <v>0.14812720930000001</v>
      </c>
      <c r="AN166" s="47">
        <v>0.16183497420000001</v>
      </c>
      <c r="AO166" s="47">
        <v>0.1066506399</v>
      </c>
      <c r="AP166" s="47">
        <v>9.0082318600000003E-2</v>
      </c>
      <c r="AQ166" s="47">
        <v>2.7992021231370998</v>
      </c>
      <c r="AR166" s="47">
        <v>3.4215482465864699</v>
      </c>
      <c r="AS166" s="47">
        <v>3.3843747968767999</v>
      </c>
      <c r="AT166" s="28">
        <v>4000</v>
      </c>
      <c r="AU166" s="28">
        <v>0</v>
      </c>
      <c r="AV166" s="28">
        <v>0</v>
      </c>
    </row>
    <row r="167" spans="1:48" x14ac:dyDescent="0.25">
      <c r="A167" s="159">
        <v>164</v>
      </c>
      <c r="B167" s="3" t="s">
        <v>4687</v>
      </c>
      <c r="C167" s="3" t="s">
        <v>1</v>
      </c>
      <c r="D167" s="28">
        <v>18200</v>
      </c>
      <c r="E167" s="25">
        <v>-2.4128690000000002</v>
      </c>
      <c r="F167" s="25">
        <v>-15.740740000000001</v>
      </c>
      <c r="G167" s="25" t="s">
        <v>4501</v>
      </c>
      <c r="H167" s="28">
        <v>364000000000</v>
      </c>
      <c r="I167" s="49">
        <v>20</v>
      </c>
      <c r="J167" s="49">
        <v>83.304150000000007</v>
      </c>
      <c r="K167" s="28">
        <v>250993.5</v>
      </c>
      <c r="L167" s="28">
        <v>4495650000</v>
      </c>
      <c r="M167" s="49">
        <v>7.1432980761073033</v>
      </c>
      <c r="N167" s="49">
        <v>1.3656105449378759</v>
      </c>
      <c r="O167" s="49" t="s">
        <v>4501</v>
      </c>
      <c r="P167" s="30">
        <v>242.12133835700001</v>
      </c>
      <c r="Q167" s="27">
        <v>7.3899999999999993E-2</v>
      </c>
      <c r="R167" s="30">
        <v>490.455472531</v>
      </c>
      <c r="S167" s="27">
        <v>1.0257000000000001</v>
      </c>
      <c r="T167" s="30">
        <v>548.31594991899999</v>
      </c>
      <c r="U167" s="27">
        <v>0.57099999999999995</v>
      </c>
      <c r="V167" s="30">
        <v>15.546125604</v>
      </c>
      <c r="W167" s="32">
        <v>1.4234</v>
      </c>
      <c r="X167" s="30">
        <v>50.997658027999996</v>
      </c>
      <c r="Y167" s="32">
        <v>2.2804000000000002</v>
      </c>
      <c r="Z167" s="30">
        <v>57.035902315000001</v>
      </c>
      <c r="AA167" s="32">
        <v>1.1192</v>
      </c>
      <c r="AB167" s="30">
        <v>777.28731464999998</v>
      </c>
      <c r="AC167" s="27">
        <v>6.25E-2</v>
      </c>
      <c r="AD167" s="30">
        <v>2547.8427207</v>
      </c>
      <c r="AE167" s="27">
        <v>2.278</v>
      </c>
      <c r="AF167" s="30">
        <v>2850.2930342999998</v>
      </c>
      <c r="AG167" s="27" t="s">
        <v>1989</v>
      </c>
      <c r="AH167" s="25">
        <v>7.6340937600000006E-2</v>
      </c>
      <c r="AI167" s="25">
        <v>0.17331185330000001</v>
      </c>
      <c r="AJ167" s="25">
        <v>0.17611818239999999</v>
      </c>
      <c r="AK167" s="25">
        <v>9.8598945199999996E-2</v>
      </c>
      <c r="AL167" s="25">
        <v>0.21074859269999999</v>
      </c>
      <c r="AM167" s="25">
        <v>0.21874572079999999</v>
      </c>
      <c r="AN167" s="47">
        <v>0.21931454580000001</v>
      </c>
      <c r="AO167" s="47">
        <v>0.17765526240000001</v>
      </c>
      <c r="AP167" s="47">
        <v>0.161035031</v>
      </c>
      <c r="AQ167" s="47">
        <v>0.20044334009256301</v>
      </c>
      <c r="AR167" s="47">
        <v>0.228613443137795</v>
      </c>
      <c r="AS167" s="47">
        <v>0.242039395335095</v>
      </c>
      <c r="AT167" s="28">
        <v>0</v>
      </c>
      <c r="AU167" s="28">
        <v>1000</v>
      </c>
      <c r="AV167" s="28">
        <v>0</v>
      </c>
    </row>
    <row r="168" spans="1:48" x14ac:dyDescent="0.25">
      <c r="A168" s="159">
        <v>165</v>
      </c>
      <c r="B168" s="3" t="s">
        <v>144</v>
      </c>
      <c r="C168" s="3" t="s">
        <v>1</v>
      </c>
      <c r="D168" s="28">
        <v>8750</v>
      </c>
      <c r="E168" s="25">
        <v>96.188339999999997</v>
      </c>
      <c r="F168" s="25">
        <v>173.4375</v>
      </c>
      <c r="G168" s="25">
        <v>89.393940000000001</v>
      </c>
      <c r="H168" s="28">
        <v>1942835046250</v>
      </c>
      <c r="I168" s="49">
        <v>222.03829999999999</v>
      </c>
      <c r="J168" s="49">
        <v>57.962859999999999</v>
      </c>
      <c r="K168" s="28">
        <v>4170472</v>
      </c>
      <c r="L168" s="28">
        <v>29257850000</v>
      </c>
      <c r="M168" s="49" t="s">
        <v>4501</v>
      </c>
      <c r="N168" s="49">
        <v>1.3884299964679421</v>
      </c>
      <c r="O168" s="49">
        <v>1.4031169999999999</v>
      </c>
      <c r="P168" s="30">
        <v>12645.169767701</v>
      </c>
      <c r="Q168" s="27">
        <v>-0.30580000000000002</v>
      </c>
      <c r="R168" s="30">
        <v>6836.1999259289996</v>
      </c>
      <c r="S168" s="27">
        <v>-0.45939999999999998</v>
      </c>
      <c r="T168" s="30">
        <v>5089.8470869209996</v>
      </c>
      <c r="U168" s="27">
        <v>-0.48270000000000002</v>
      </c>
      <c r="V168" s="30">
        <v>-728.24416692700004</v>
      </c>
      <c r="W168" s="32">
        <v>38.9</v>
      </c>
      <c r="X168" s="30">
        <v>30.434387657999999</v>
      </c>
      <c r="Y168" s="32">
        <v>-1.0418000000000001</v>
      </c>
      <c r="Z168" s="30">
        <v>119.098369574</v>
      </c>
      <c r="AA168" s="32">
        <v>-1.1222000000000001</v>
      </c>
      <c r="AB168" s="30">
        <v>-3071.2834865589998</v>
      </c>
      <c r="AC168" s="27">
        <v>7.8175999999999997</v>
      </c>
      <c r="AD168" s="30">
        <v>32.883861383499998</v>
      </c>
      <c r="AE168" s="27">
        <v>-1.0109999999999999</v>
      </c>
      <c r="AF168" s="30">
        <v>546.38205002220002</v>
      </c>
      <c r="AG168" s="27">
        <v>-0.13</v>
      </c>
      <c r="AH168" s="25">
        <v>-4.9316753599999999E-2</v>
      </c>
      <c r="AI168" s="25">
        <v>7.3006039999999996E-4</v>
      </c>
      <c r="AJ168" s="25">
        <v>1.4013403000000001E-2</v>
      </c>
      <c r="AK168" s="25">
        <v>-0.25673841809999998</v>
      </c>
      <c r="AL168" s="25">
        <v>3.3972194000000001E-3</v>
      </c>
      <c r="AM168" s="25">
        <v>5.9520640800000003E-2</v>
      </c>
      <c r="AN168" s="47">
        <v>6.2250892600000003E-2</v>
      </c>
      <c r="AO168" s="47">
        <v>8.4001890600000004E-2</v>
      </c>
      <c r="AP168" s="47">
        <v>0.1029509561</v>
      </c>
      <c r="AQ168" s="47">
        <v>4.3870178718742903</v>
      </c>
      <c r="AR168" s="47">
        <v>2.9149532891717</v>
      </c>
      <c r="AS168" s="47">
        <v>3.2474080470665299</v>
      </c>
      <c r="AT168" s="28">
        <v>0</v>
      </c>
      <c r="AU168" s="28">
        <v>0</v>
      </c>
      <c r="AV168" s="28">
        <v>0</v>
      </c>
    </row>
    <row r="169" spans="1:48" x14ac:dyDescent="0.25">
      <c r="A169" s="159">
        <v>166</v>
      </c>
      <c r="B169" s="3" t="s">
        <v>145</v>
      </c>
      <c r="C169" s="3" t="s">
        <v>1</v>
      </c>
      <c r="D169" s="28">
        <v>3400</v>
      </c>
      <c r="E169" s="25">
        <v>8.2802550000000004</v>
      </c>
      <c r="F169" s="25">
        <v>8.6261980000000005</v>
      </c>
      <c r="G169" s="25">
        <v>-14.14141</v>
      </c>
      <c r="H169" s="28">
        <v>141185850000</v>
      </c>
      <c r="I169" s="49">
        <v>41.52525</v>
      </c>
      <c r="J169" s="49">
        <v>23.546019999999999</v>
      </c>
      <c r="K169" s="28">
        <v>296</v>
      </c>
      <c r="L169" s="28">
        <v>886455</v>
      </c>
      <c r="M169" s="49">
        <v>11.716777330307542</v>
      </c>
      <c r="N169" s="49">
        <v>0.32422122817626187</v>
      </c>
      <c r="O169" s="49">
        <v>0.6330576</v>
      </c>
      <c r="P169" s="30">
        <v>854.66530949499997</v>
      </c>
      <c r="Q169" s="27">
        <v>-0.10929999999999999</v>
      </c>
      <c r="R169" s="30">
        <v>1025.0997233999999</v>
      </c>
      <c r="S169" s="27">
        <v>0.19939999999999999</v>
      </c>
      <c r="T169" s="30">
        <v>1043.5742224630001</v>
      </c>
      <c r="U169" s="27">
        <v>0.30420000000000003</v>
      </c>
      <c r="V169" s="30">
        <v>0.16138928299999999</v>
      </c>
      <c r="W169" s="32">
        <v>-0.99099999999999999</v>
      </c>
      <c r="X169" s="30">
        <v>7.4865759059999997</v>
      </c>
      <c r="Y169" s="32">
        <v>45.388300000000001</v>
      </c>
      <c r="Z169" s="30">
        <v>7.7203678179999997</v>
      </c>
      <c r="AA169" s="32">
        <v>-3.2446000000000002</v>
      </c>
      <c r="AB169" s="30">
        <v>3.8865336873</v>
      </c>
      <c r="AC169" s="27">
        <v>-0.99</v>
      </c>
      <c r="AD169" s="30">
        <v>132.1262582645</v>
      </c>
      <c r="AE169" s="27">
        <v>32.996000000000002</v>
      </c>
      <c r="AF169" s="30">
        <v>185.91983956749999</v>
      </c>
      <c r="AG169" s="27">
        <v>-2.2400000000000002</v>
      </c>
      <c r="AH169" s="25">
        <v>1.5469130000000001E-4</v>
      </c>
      <c r="AI169" s="25">
        <v>7.5836180000000003E-3</v>
      </c>
      <c r="AJ169" s="25">
        <v>8.0270332000000003E-3</v>
      </c>
      <c r="AK169" s="25">
        <v>3.6090770000000001E-4</v>
      </c>
      <c r="AL169" s="25">
        <v>1.6866224400000001E-2</v>
      </c>
      <c r="AM169" s="25">
        <v>1.7647930400000001E-2</v>
      </c>
      <c r="AN169" s="47">
        <v>8.9113626000000001E-2</v>
      </c>
      <c r="AO169" s="47">
        <v>7.9385572700000004E-2</v>
      </c>
      <c r="AP169" s="47">
        <v>8.6552875700000004E-2</v>
      </c>
      <c r="AQ169" s="47">
        <v>1.3061461156870999</v>
      </c>
      <c r="AR169" s="47">
        <v>1.1409971323741099</v>
      </c>
      <c r="AS169" s="47">
        <v>1.1985620195365401</v>
      </c>
      <c r="AT169" s="28">
        <v>300</v>
      </c>
      <c r="AU169" s="28">
        <v>200</v>
      </c>
      <c r="AV169" s="28">
        <v>0</v>
      </c>
    </row>
    <row r="170" spans="1:48" x14ac:dyDescent="0.25">
      <c r="A170" s="159">
        <v>167</v>
      </c>
      <c r="B170" s="3" t="s">
        <v>2877</v>
      </c>
      <c r="C170" s="3" t="s">
        <v>1</v>
      </c>
      <c r="D170" s="28">
        <v>20500</v>
      </c>
      <c r="E170" s="25">
        <v>-1.4423079999999999</v>
      </c>
      <c r="F170" s="25">
        <v>-0.4854369</v>
      </c>
      <c r="G170" s="25">
        <v>-6.358028</v>
      </c>
      <c r="H170" s="28">
        <v>1672589567500</v>
      </c>
      <c r="I170" s="49">
        <v>81.589739999999992</v>
      </c>
      <c r="J170" s="49">
        <v>28.12566</v>
      </c>
      <c r="K170" s="28">
        <v>121080</v>
      </c>
      <c r="L170" s="28">
        <v>2538800000</v>
      </c>
      <c r="M170" s="49">
        <v>26.797385620915037</v>
      </c>
      <c r="N170" s="49">
        <v>1.6680815640441649</v>
      </c>
      <c r="O170" s="49">
        <v>0.41438120000000001</v>
      </c>
      <c r="P170" s="30">
        <v>549.75975799399998</v>
      </c>
      <c r="Q170" s="27">
        <v>37.313000000000002</v>
      </c>
      <c r="R170" s="30">
        <v>1045.1430744849999</v>
      </c>
      <c r="S170" s="27">
        <v>0.90110000000000001</v>
      </c>
      <c r="T170" s="30">
        <v>1239.8962327740001</v>
      </c>
      <c r="U170" s="27">
        <v>0.37430000000000002</v>
      </c>
      <c r="V170" s="30">
        <v>171.14139410000001</v>
      </c>
      <c r="W170" s="32">
        <v>13.424200000000001</v>
      </c>
      <c r="X170" s="30">
        <v>86.294882436999998</v>
      </c>
      <c r="Y170" s="32">
        <v>-0.49580000000000002</v>
      </c>
      <c r="Z170" s="30">
        <v>98.443228712999996</v>
      </c>
      <c r="AA170" s="32">
        <v>1.5424</v>
      </c>
      <c r="AB170" s="30">
        <v>2326.0187711236999</v>
      </c>
      <c r="AC170" s="27">
        <v>5.1363000000000003</v>
      </c>
      <c r="AD170" s="30">
        <v>849.15025550229996</v>
      </c>
      <c r="AE170" s="27">
        <v>-0.63500000000000001</v>
      </c>
      <c r="AF170" s="30">
        <v>1105.7574371661001</v>
      </c>
      <c r="AG170" s="27">
        <v>2.78</v>
      </c>
      <c r="AH170" s="25">
        <v>0.14601975040000001</v>
      </c>
      <c r="AI170" s="25">
        <v>2.8350325700000002E-2</v>
      </c>
      <c r="AJ170" s="25">
        <v>3.5307606599999999E-2</v>
      </c>
      <c r="AK170" s="25">
        <v>0.21969712299999999</v>
      </c>
      <c r="AL170" s="25">
        <v>4.9367865800000001E-2</v>
      </c>
      <c r="AM170" s="25">
        <v>7.0404158300000005E-2</v>
      </c>
      <c r="AN170" s="47">
        <v>0.53097170189999998</v>
      </c>
      <c r="AO170" s="47">
        <v>0.47256727500000001</v>
      </c>
      <c r="AP170" s="47">
        <v>0.48190243840000002</v>
      </c>
      <c r="AQ170" s="47">
        <v>0.64635058919047395</v>
      </c>
      <c r="AR170" s="47">
        <v>0.82853559979611602</v>
      </c>
      <c r="AS170" s="47">
        <v>0.99402239898657896</v>
      </c>
      <c r="AT170" s="28">
        <v>1000</v>
      </c>
      <c r="AU170" s="28">
        <v>900</v>
      </c>
      <c r="AV170" s="28">
        <v>0</v>
      </c>
    </row>
    <row r="171" spans="1:48" x14ac:dyDescent="0.25">
      <c r="A171" s="159">
        <v>168</v>
      </c>
      <c r="B171" s="3" t="s">
        <v>4690</v>
      </c>
      <c r="C171" s="3" t="s">
        <v>1</v>
      </c>
      <c r="D171" s="28">
        <v>16900</v>
      </c>
      <c r="E171" s="25">
        <v>-6.3711909999999996</v>
      </c>
      <c r="F171" s="25">
        <v>-17.560980000000001</v>
      </c>
      <c r="G171" s="25" t="s">
        <v>4501</v>
      </c>
      <c r="H171" s="28">
        <v>414087940499.99994</v>
      </c>
      <c r="I171" s="49">
        <v>24.50225</v>
      </c>
      <c r="J171" s="49">
        <v>42.758809999999997</v>
      </c>
      <c r="K171" s="28">
        <v>7587</v>
      </c>
      <c r="L171" s="28">
        <v>130050000</v>
      </c>
      <c r="M171" s="49">
        <v>6.3153961136023913</v>
      </c>
      <c r="N171" s="49">
        <v>1.0755327131452421</v>
      </c>
      <c r="O171" s="49" t="s">
        <v>4501</v>
      </c>
      <c r="P171" s="30">
        <v>380.67283955400001</v>
      </c>
      <c r="Q171" s="27">
        <v>8.0699999999999994E-2</v>
      </c>
      <c r="R171" s="30">
        <v>429.50567416899997</v>
      </c>
      <c r="S171" s="27">
        <v>0.1283</v>
      </c>
      <c r="T171" s="30">
        <v>449.44152534900002</v>
      </c>
      <c r="U171" s="27">
        <v>0.1857</v>
      </c>
      <c r="V171" s="30">
        <v>63.491262306000003</v>
      </c>
      <c r="W171" s="32">
        <v>0.1434</v>
      </c>
      <c r="X171" s="30">
        <v>70.142740732999997</v>
      </c>
      <c r="Y171" s="32">
        <v>0.1048</v>
      </c>
      <c r="Z171" s="30">
        <v>72.599154923</v>
      </c>
      <c r="AA171" s="32">
        <v>0.29220000000000002</v>
      </c>
      <c r="AB171" s="30">
        <v>3155.7166463635999</v>
      </c>
      <c r="AC171" s="27">
        <v>0.1348</v>
      </c>
      <c r="AD171" s="30">
        <v>2641.0110949833002</v>
      </c>
      <c r="AE171" s="27">
        <v>-0.16300000000000001</v>
      </c>
      <c r="AF171" s="30">
        <v>2804.5422665346</v>
      </c>
      <c r="AG171" s="27">
        <v>1.02</v>
      </c>
      <c r="AH171" s="25">
        <v>5.5398135699999997E-2</v>
      </c>
      <c r="AI171" s="25">
        <v>5.5110740499999998E-2</v>
      </c>
      <c r="AJ171" s="25">
        <v>5.1306172900000002E-2</v>
      </c>
      <c r="AK171" s="25">
        <v>0.18615863939999999</v>
      </c>
      <c r="AL171" s="25">
        <v>0.17380301870000001</v>
      </c>
      <c r="AM171" s="25">
        <v>0.16545224319999999</v>
      </c>
      <c r="AN171" s="47">
        <v>0.36607213890000001</v>
      </c>
      <c r="AO171" s="47">
        <v>0.35184378500000002</v>
      </c>
      <c r="AP171" s="47">
        <v>0.35295209319999998</v>
      </c>
      <c r="AQ171" s="47">
        <v>2.2828087491151998</v>
      </c>
      <c r="AR171" s="47">
        <v>2.0515614570472902</v>
      </c>
      <c r="AS171" s="47">
        <v>2.2248018839627699</v>
      </c>
      <c r="AT171" s="28">
        <v>1500</v>
      </c>
      <c r="AU171" s="28">
        <v>1500</v>
      </c>
      <c r="AV171" s="28">
        <v>0</v>
      </c>
    </row>
    <row r="172" spans="1:48" x14ac:dyDescent="0.25">
      <c r="A172" s="159">
        <v>169</v>
      </c>
      <c r="B172" s="3" t="s">
        <v>147</v>
      </c>
      <c r="C172" s="3" t="s">
        <v>1</v>
      </c>
      <c r="D172" s="28">
        <v>5230</v>
      </c>
      <c r="E172" s="25">
        <v>-7.760141</v>
      </c>
      <c r="F172" s="25">
        <v>-4.8338640000000002</v>
      </c>
      <c r="G172" s="25">
        <v>-44.821100000000001</v>
      </c>
      <c r="H172" s="28">
        <v>1190581299840</v>
      </c>
      <c r="I172" s="49">
        <v>227.6446</v>
      </c>
      <c r="J172" s="49">
        <v>42.290860000000002</v>
      </c>
      <c r="K172" s="28">
        <v>471019</v>
      </c>
      <c r="L172" s="28">
        <v>2532100000</v>
      </c>
      <c r="M172" s="49">
        <v>2.5428110718182126</v>
      </c>
      <c r="N172" s="49">
        <v>0.42225813148495345</v>
      </c>
      <c r="O172" s="49">
        <v>0.93405380000000005</v>
      </c>
      <c r="P172" s="30">
        <v>5331.8790579380002</v>
      </c>
      <c r="Q172" s="27">
        <v>0.31730000000000003</v>
      </c>
      <c r="R172" s="30">
        <v>6342.7063647530003</v>
      </c>
      <c r="S172" s="27">
        <v>0.18959999999999999</v>
      </c>
      <c r="T172" s="30">
        <v>7889.5717913580002</v>
      </c>
      <c r="U172" s="27">
        <v>0.34329999999999999</v>
      </c>
      <c r="V172" s="30">
        <v>342.89260396600002</v>
      </c>
      <c r="W172" s="32">
        <v>2.4443999999999999</v>
      </c>
      <c r="X172" s="30">
        <v>643.81322102800004</v>
      </c>
      <c r="Y172" s="32">
        <v>0.87760000000000005</v>
      </c>
      <c r="Z172" s="30">
        <v>546.98679588699997</v>
      </c>
      <c r="AA172" s="32">
        <v>-7.8399999999999997E-2</v>
      </c>
      <c r="AB172" s="30">
        <v>1859.0428010466001</v>
      </c>
      <c r="AC172" s="27">
        <v>2.5735999999999999</v>
      </c>
      <c r="AD172" s="30">
        <v>3178.0574166286001</v>
      </c>
      <c r="AE172" s="27">
        <v>0.71</v>
      </c>
      <c r="AF172" s="30">
        <v>2704.2085616201998</v>
      </c>
      <c r="AG172" s="27">
        <v>0.84</v>
      </c>
      <c r="AH172" s="25">
        <v>6.2421228000000002E-2</v>
      </c>
      <c r="AI172" s="25">
        <v>0.10248982180000001</v>
      </c>
      <c r="AJ172" s="25">
        <v>8.1318718400000004E-2</v>
      </c>
      <c r="AK172" s="25">
        <v>0.1544480164</v>
      </c>
      <c r="AL172" s="25">
        <v>0.25918582270000001</v>
      </c>
      <c r="AM172" s="25">
        <v>0.19376244870000001</v>
      </c>
      <c r="AN172" s="47">
        <v>0.1213081355</v>
      </c>
      <c r="AO172" s="47">
        <v>0.1574325415</v>
      </c>
      <c r="AP172" s="47">
        <v>0.11996367719999999</v>
      </c>
      <c r="AQ172" s="47">
        <v>1.58308512448129</v>
      </c>
      <c r="AR172" s="47">
        <v>1.4837210771759799</v>
      </c>
      <c r="AS172" s="47">
        <v>1.3827533505979399</v>
      </c>
      <c r="AT172" s="28">
        <v>800</v>
      </c>
      <c r="AU172" s="28">
        <v>1100</v>
      </c>
      <c r="AV172" s="28">
        <v>0</v>
      </c>
    </row>
    <row r="173" spans="1:48" x14ac:dyDescent="0.25">
      <c r="A173" s="159">
        <v>170</v>
      </c>
      <c r="B173" s="3" t="s">
        <v>148</v>
      </c>
      <c r="C173" s="3" t="s">
        <v>1</v>
      </c>
      <c r="D173" s="28">
        <v>14850</v>
      </c>
      <c r="E173" s="25">
        <v>-1.655629</v>
      </c>
      <c r="F173" s="25">
        <v>-3.5714290000000002</v>
      </c>
      <c r="G173" s="25">
        <v>90.14085</v>
      </c>
      <c r="H173" s="28">
        <v>2035895246549.9998</v>
      </c>
      <c r="I173" s="49">
        <v>137.09729999999999</v>
      </c>
      <c r="J173" s="49">
        <v>21.199400000000001</v>
      </c>
      <c r="K173" s="28">
        <v>394462</v>
      </c>
      <c r="L173" s="28">
        <v>6170600000</v>
      </c>
      <c r="M173" s="49">
        <v>7.8193285923447</v>
      </c>
      <c r="N173" s="49">
        <v>1.1238121557468064</v>
      </c>
      <c r="O173" s="49">
        <v>0.80309600000000003</v>
      </c>
      <c r="P173" s="30">
        <v>992.79334765299996</v>
      </c>
      <c r="Q173" s="27">
        <v>-0.51259999999999994</v>
      </c>
      <c r="R173" s="30">
        <v>1321.704302679</v>
      </c>
      <c r="S173" s="27">
        <v>0.33129999999999998</v>
      </c>
      <c r="T173" s="30">
        <v>1230.021222949</v>
      </c>
      <c r="U173" s="27">
        <v>3.2300000000000002E-2</v>
      </c>
      <c r="V173" s="30">
        <v>184.328314933</v>
      </c>
      <c r="W173" s="32">
        <v>0.44030000000000002</v>
      </c>
      <c r="X173" s="30">
        <v>232.98639650600001</v>
      </c>
      <c r="Y173" s="32">
        <v>0.26400000000000001</v>
      </c>
      <c r="Z173" s="30">
        <v>289.634291873</v>
      </c>
      <c r="AA173" s="32">
        <v>0.40160000000000001</v>
      </c>
      <c r="AB173" s="30">
        <v>1281.8451284493999</v>
      </c>
      <c r="AC173" s="27">
        <v>1.8532</v>
      </c>
      <c r="AD173" s="30">
        <v>1621.6481796948999</v>
      </c>
      <c r="AE173" s="27">
        <v>0.26500000000000001</v>
      </c>
      <c r="AF173" s="30">
        <v>2112.6181426095</v>
      </c>
      <c r="AG173" s="27">
        <v>1.4</v>
      </c>
      <c r="AH173" s="25">
        <v>2.1486494700000001E-2</v>
      </c>
      <c r="AI173" s="25">
        <v>2.8832980500000001E-2</v>
      </c>
      <c r="AJ173" s="25">
        <v>3.5605671999999998E-2</v>
      </c>
      <c r="AK173" s="25">
        <v>7.9658296500000003E-2</v>
      </c>
      <c r="AL173" s="25">
        <v>0.137195078</v>
      </c>
      <c r="AM173" s="25">
        <v>0.16540554709999999</v>
      </c>
      <c r="AN173" s="47">
        <v>0.44462977329999998</v>
      </c>
      <c r="AO173" s="47">
        <v>0.37624673619999999</v>
      </c>
      <c r="AP173" s="47">
        <v>0.44927359509999998</v>
      </c>
      <c r="AQ173" s="47">
        <v>3.83391073198404</v>
      </c>
      <c r="AR173" s="47">
        <v>3.6859809203427498</v>
      </c>
      <c r="AS173" s="47">
        <v>3.64548308940787</v>
      </c>
      <c r="AT173" s="28">
        <v>1000</v>
      </c>
      <c r="AU173" s="28">
        <v>0</v>
      </c>
      <c r="AV173" s="28">
        <v>0</v>
      </c>
    </row>
    <row r="174" spans="1:48" x14ac:dyDescent="0.25">
      <c r="A174" s="159">
        <v>171</v>
      </c>
      <c r="B174" s="3" t="s">
        <v>149</v>
      </c>
      <c r="C174" s="3" t="s">
        <v>1</v>
      </c>
      <c r="D174" s="28">
        <v>54600</v>
      </c>
      <c r="E174" s="25">
        <v>12.46138</v>
      </c>
      <c r="F174" s="25">
        <v>13.98747</v>
      </c>
      <c r="G174" s="25">
        <v>4</v>
      </c>
      <c r="H174" s="28">
        <v>2696549801400</v>
      </c>
      <c r="I174" s="49">
        <v>49.387360000000001</v>
      </c>
      <c r="J174" s="49">
        <v>46.589239999999997</v>
      </c>
      <c r="K174" s="28">
        <v>21478.5</v>
      </c>
      <c r="L174" s="28">
        <v>1138350000</v>
      </c>
      <c r="M174" s="49">
        <v>20.045035651518514</v>
      </c>
      <c r="N174" s="49">
        <v>1.7894053737290028</v>
      </c>
      <c r="O174" s="49">
        <v>0.36700870000000002</v>
      </c>
      <c r="P174" s="30">
        <v>1211.5392559889999</v>
      </c>
      <c r="Q174" s="27">
        <v>0.1444</v>
      </c>
      <c r="R174" s="30">
        <v>1234.684829387</v>
      </c>
      <c r="S174" s="27">
        <v>1.9099999999999999E-2</v>
      </c>
      <c r="T174" s="30">
        <v>1304.2636659760001</v>
      </c>
      <c r="U174" s="27">
        <v>7.2800000000000004E-2</v>
      </c>
      <c r="V174" s="30">
        <v>117.360040786</v>
      </c>
      <c r="W174" s="32">
        <v>0.16020000000000001</v>
      </c>
      <c r="X174" s="30">
        <v>138.68304162800001</v>
      </c>
      <c r="Y174" s="32">
        <v>0.1817</v>
      </c>
      <c r="Z174" s="30">
        <v>143.67596055499999</v>
      </c>
      <c r="AA174" s="32">
        <v>0.1825</v>
      </c>
      <c r="AB174" s="30">
        <v>2403.0078886362999</v>
      </c>
      <c r="AC174" s="27">
        <v>-0.21870000000000001</v>
      </c>
      <c r="AD174" s="30">
        <v>2806.1470923416</v>
      </c>
      <c r="AE174" s="27">
        <v>0.16800000000000001</v>
      </c>
      <c r="AF174" s="30">
        <v>2909.1646823025999</v>
      </c>
      <c r="AG174" s="27">
        <v>1.18</v>
      </c>
      <c r="AH174" s="25">
        <v>8.0123574399999994E-2</v>
      </c>
      <c r="AI174" s="25">
        <v>7.8178031199999998E-2</v>
      </c>
      <c r="AJ174" s="25">
        <v>8.2143235499999995E-2</v>
      </c>
      <c r="AK174" s="25">
        <v>0.1006850522</v>
      </c>
      <c r="AL174" s="25">
        <v>9.5645890400000003E-2</v>
      </c>
      <c r="AM174" s="25">
        <v>9.5858407600000001E-2</v>
      </c>
      <c r="AN174" s="47">
        <v>0.37480702129999999</v>
      </c>
      <c r="AO174" s="47">
        <v>0.39637361129999998</v>
      </c>
      <c r="AP174" s="47">
        <v>0.3774897149</v>
      </c>
      <c r="AQ174" s="47">
        <v>0.27113363130625201</v>
      </c>
      <c r="AR174" s="47">
        <v>0.17920501936995101</v>
      </c>
      <c r="AS174" s="47">
        <v>0.16696654350177001</v>
      </c>
      <c r="AT174" s="28">
        <v>500</v>
      </c>
      <c r="AU174" s="28">
        <v>2000</v>
      </c>
      <c r="AV174" s="28">
        <v>0</v>
      </c>
    </row>
    <row r="175" spans="1:48" x14ac:dyDescent="0.25">
      <c r="A175" s="159">
        <v>172</v>
      </c>
      <c r="B175" s="3" t="s">
        <v>150</v>
      </c>
      <c r="C175" s="3" t="s">
        <v>1</v>
      </c>
      <c r="D175" s="28">
        <v>3040</v>
      </c>
      <c r="E175" s="25">
        <v>-5.8823530000000002</v>
      </c>
      <c r="F175" s="25">
        <v>-10.05917</v>
      </c>
      <c r="G175" s="25">
        <v>13.011150000000001</v>
      </c>
      <c r="H175" s="28">
        <v>2852497588000</v>
      </c>
      <c r="I175" s="49">
        <v>938.32159999999999</v>
      </c>
      <c r="J175" s="49">
        <v>63.649830000000001</v>
      </c>
      <c r="K175" s="28">
        <v>1991099</v>
      </c>
      <c r="L175" s="28">
        <v>6179700000</v>
      </c>
      <c r="M175" s="49">
        <v>19.229480047890007</v>
      </c>
      <c r="N175" s="49">
        <v>0.27041194406574059</v>
      </c>
      <c r="O175" s="49">
        <v>0.87019460000000004</v>
      </c>
      <c r="P175" s="30">
        <v>770.25106499399999</v>
      </c>
      <c r="Q175" s="27">
        <v>1.4759</v>
      </c>
      <c r="R175" s="30">
        <v>689.01582321000001</v>
      </c>
      <c r="S175" s="27">
        <v>-0.1055</v>
      </c>
      <c r="T175" s="30">
        <v>909.33654257199998</v>
      </c>
      <c r="U175" s="27">
        <v>7.85E-2</v>
      </c>
      <c r="V175" s="30">
        <v>8.2693750979999994</v>
      </c>
      <c r="W175" s="32">
        <v>-0.78920000000000001</v>
      </c>
      <c r="X175" s="30">
        <v>82.792827045999999</v>
      </c>
      <c r="Y175" s="32">
        <v>9.0120000000000005</v>
      </c>
      <c r="Z175" s="30">
        <v>193.09498520599999</v>
      </c>
      <c r="AA175" s="32">
        <v>2.2610000000000001</v>
      </c>
      <c r="AB175" s="30">
        <v>8.4437758053999996</v>
      </c>
      <c r="AC175" s="27">
        <v>-0.79279999999999995</v>
      </c>
      <c r="AD175" s="30">
        <v>86.514287477300002</v>
      </c>
      <c r="AE175" s="27">
        <v>9.2460000000000004</v>
      </c>
      <c r="AF175" s="30">
        <v>203.50738768650001</v>
      </c>
      <c r="AG175" s="27">
        <v>3.32</v>
      </c>
      <c r="AH175" s="25">
        <v>6.1336859999999997E-4</v>
      </c>
      <c r="AI175" s="25">
        <v>6.2437645000000003E-3</v>
      </c>
      <c r="AJ175" s="25">
        <v>1.43111274E-2</v>
      </c>
      <c r="AK175" s="25">
        <v>7.693353E-4</v>
      </c>
      <c r="AL175" s="25">
        <v>7.8478599000000003E-3</v>
      </c>
      <c r="AM175" s="25">
        <v>1.8293722500000002E-2</v>
      </c>
      <c r="AN175" s="47">
        <v>0.48838270299999997</v>
      </c>
      <c r="AO175" s="47">
        <v>0.47199361519999999</v>
      </c>
      <c r="AP175" s="47">
        <v>0.49310247930000001</v>
      </c>
      <c r="AQ175" s="47">
        <v>0.25398146748084799</v>
      </c>
      <c r="AR175" s="47">
        <v>0.25981835979609502</v>
      </c>
      <c r="AS175" s="47">
        <v>0.27828661060330201</v>
      </c>
      <c r="AT175" s="28">
        <v>0</v>
      </c>
      <c r="AU175" s="28">
        <v>0</v>
      </c>
      <c r="AV175" s="28">
        <v>0</v>
      </c>
    </row>
    <row r="176" spans="1:48" x14ac:dyDescent="0.25">
      <c r="A176" s="159">
        <v>173</v>
      </c>
      <c r="B176" s="3" t="s">
        <v>151</v>
      </c>
      <c r="C176" s="3" t="s">
        <v>1</v>
      </c>
      <c r="D176" s="28">
        <v>16000</v>
      </c>
      <c r="E176" s="25">
        <v>-0.62111799999999995</v>
      </c>
      <c r="F176" s="25">
        <v>-5.3254440000000001</v>
      </c>
      <c r="G176" s="25">
        <v>37.93103</v>
      </c>
      <c r="H176" s="28">
        <v>1098341247999.9999</v>
      </c>
      <c r="I176" s="49">
        <v>68.646329999999992</v>
      </c>
      <c r="J176" s="49">
        <v>41.063099999999999</v>
      </c>
      <c r="K176" s="28">
        <v>11979</v>
      </c>
      <c r="L176" s="28">
        <v>195350000</v>
      </c>
      <c r="M176" s="49">
        <v>39.152213531200275</v>
      </c>
      <c r="N176" s="49">
        <v>0.70610969724213613</v>
      </c>
      <c r="O176" s="49">
        <v>0.52265260000000002</v>
      </c>
      <c r="P176" s="30">
        <v>599.07378205400005</v>
      </c>
      <c r="Q176" s="27">
        <v>1.1507000000000001</v>
      </c>
      <c r="R176" s="30">
        <v>621.62106239900004</v>
      </c>
      <c r="S176" s="27">
        <v>3.7600000000000001E-2</v>
      </c>
      <c r="T176" s="30">
        <v>486.19944887100002</v>
      </c>
      <c r="U176" s="27">
        <v>-0.1249</v>
      </c>
      <c r="V176" s="30">
        <v>81.721136119999997</v>
      </c>
      <c r="W176" s="32">
        <v>1.7766999999999999</v>
      </c>
      <c r="X176" s="30">
        <v>82.419851221000002</v>
      </c>
      <c r="Y176" s="32">
        <v>8.5000000000000006E-3</v>
      </c>
      <c r="Z176" s="30">
        <v>64.170101986999995</v>
      </c>
      <c r="AA176" s="32">
        <v>-3.1699999999999999E-2</v>
      </c>
      <c r="AB176" s="30">
        <v>1145.8644238960001</v>
      </c>
      <c r="AC176" s="27">
        <v>1.7596000000000001</v>
      </c>
      <c r="AD176" s="30">
        <v>1159.1804544168999</v>
      </c>
      <c r="AE176" s="27">
        <v>1.2E-2</v>
      </c>
      <c r="AF176" s="30">
        <v>1008.1996649406</v>
      </c>
      <c r="AG176" s="27">
        <v>1.07</v>
      </c>
      <c r="AH176" s="25">
        <v>2.3163414300000001E-2</v>
      </c>
      <c r="AI176" s="25">
        <v>2.32610356E-2</v>
      </c>
      <c r="AJ176" s="25">
        <v>1.9296036999999999E-2</v>
      </c>
      <c r="AK176" s="25">
        <v>5.1039785099999999E-2</v>
      </c>
      <c r="AL176" s="25">
        <v>5.15517796E-2</v>
      </c>
      <c r="AM176" s="25">
        <v>4.2793105599999999E-2</v>
      </c>
      <c r="AN176" s="47">
        <v>0.194327104</v>
      </c>
      <c r="AO176" s="47">
        <v>0.16455572969999999</v>
      </c>
      <c r="AP176" s="47">
        <v>0.19303012720000001</v>
      </c>
      <c r="AQ176" s="47">
        <v>1.2312189397847899</v>
      </c>
      <c r="AR176" s="47">
        <v>1.2013611492871501</v>
      </c>
      <c r="AS176" s="47">
        <v>1.2177147407015201</v>
      </c>
      <c r="AT176" s="28">
        <v>1000</v>
      </c>
      <c r="AU176" s="28">
        <v>0</v>
      </c>
      <c r="AV176" s="28">
        <v>0</v>
      </c>
    </row>
    <row r="177" spans="1:48" x14ac:dyDescent="0.25">
      <c r="A177" s="159">
        <v>174</v>
      </c>
      <c r="B177" s="3" t="s">
        <v>152</v>
      </c>
      <c r="C177" s="3" t="s">
        <v>1</v>
      </c>
      <c r="D177" s="6">
        <v>10450</v>
      </c>
      <c r="E177" s="168">
        <v>-8.3333329999999997</v>
      </c>
      <c r="F177" s="168">
        <v>-13.27801</v>
      </c>
      <c r="G177" s="168">
        <v>0</v>
      </c>
      <c r="H177" s="6">
        <v>198472774500</v>
      </c>
      <c r="I177" s="151">
        <v>18.992609999999999</v>
      </c>
      <c r="J177" s="151">
        <v>70.518720000000002</v>
      </c>
      <c r="K177" s="6">
        <v>18682.5</v>
      </c>
      <c r="L177" s="6">
        <v>207400000</v>
      </c>
      <c r="M177" s="151">
        <v>8.397788030668881</v>
      </c>
      <c r="N177" s="151">
        <v>0.72447367761482595</v>
      </c>
      <c r="O177" s="151">
        <v>0.57499909999999999</v>
      </c>
      <c r="P177" s="169">
        <v>454.75399652700003</v>
      </c>
      <c r="Q177" s="165">
        <v>-0.51939999999999997</v>
      </c>
      <c r="R177" s="169">
        <v>425.89061402700003</v>
      </c>
      <c r="S177" s="165">
        <v>-6.3500000000000001E-2</v>
      </c>
      <c r="T177" s="169">
        <v>447.853717442</v>
      </c>
      <c r="U177" s="165">
        <v>8.9399999999999993E-2</v>
      </c>
      <c r="V177" s="169">
        <v>50.650907101000001</v>
      </c>
      <c r="W177" s="170">
        <v>-0.46660000000000001</v>
      </c>
      <c r="X177" s="169">
        <v>42.501950164</v>
      </c>
      <c r="Y177" s="170">
        <v>-0.16089999999999999</v>
      </c>
      <c r="Z177" s="169">
        <v>31.129699577</v>
      </c>
      <c r="AA177" s="170">
        <v>-0.38919999999999999</v>
      </c>
      <c r="AB177" s="169">
        <v>1540.4457687408999</v>
      </c>
      <c r="AC177" s="165">
        <v>-0.62829999999999997</v>
      </c>
      <c r="AD177" s="169">
        <v>1377.2968326755999</v>
      </c>
      <c r="AE177" s="165">
        <v>-0.106</v>
      </c>
      <c r="AF177" s="169">
        <v>1420.6898397902</v>
      </c>
      <c r="AG177" s="165">
        <v>0.84</v>
      </c>
      <c r="AH177" s="168">
        <v>4.4576447999999998E-2</v>
      </c>
      <c r="AI177" s="168">
        <v>5.1237584400000001E-2</v>
      </c>
      <c r="AJ177" s="168">
        <v>5.7343740099999999E-2</v>
      </c>
      <c r="AK177" s="168">
        <v>8.6678404599999995E-2</v>
      </c>
      <c r="AL177" s="168">
        <v>7.8800341400000001E-2</v>
      </c>
      <c r="AM177" s="168">
        <v>8.1177809500000003E-2</v>
      </c>
      <c r="AN177" s="167">
        <v>0.31708262050000002</v>
      </c>
      <c r="AO177" s="167">
        <v>0.31658860420000001</v>
      </c>
      <c r="AP177" s="167">
        <v>0.25739869929999998</v>
      </c>
      <c r="AQ177" s="167">
        <v>0.600515284007342</v>
      </c>
      <c r="AR177" s="167">
        <v>0.47740680477501801</v>
      </c>
      <c r="AS177" s="167">
        <v>0.41563506897343</v>
      </c>
      <c r="AT177" s="6">
        <v>2000</v>
      </c>
      <c r="AU177" s="6">
        <v>500</v>
      </c>
      <c r="AV177" s="6">
        <v>0</v>
      </c>
    </row>
    <row r="178" spans="1:48" x14ac:dyDescent="0.25">
      <c r="A178" s="159">
        <v>175</v>
      </c>
      <c r="B178" s="3" t="s">
        <v>153</v>
      </c>
      <c r="C178" s="3" t="s">
        <v>1</v>
      </c>
      <c r="D178" s="28">
        <v>4390</v>
      </c>
      <c r="E178" s="25">
        <v>4.0284360000000001</v>
      </c>
      <c r="F178" s="25">
        <v>38.924050000000001</v>
      </c>
      <c r="G178" s="25">
        <v>42.996740000000003</v>
      </c>
      <c r="H178" s="28">
        <v>493875750690</v>
      </c>
      <c r="I178" s="49">
        <v>112.50019999999999</v>
      </c>
      <c r="J178" s="49">
        <v>93.957830000000001</v>
      </c>
      <c r="K178" s="28">
        <v>520532</v>
      </c>
      <c r="L178" s="28">
        <v>2206250000</v>
      </c>
      <c r="M178" s="49">
        <v>37.095127073413749</v>
      </c>
      <c r="N178" s="49">
        <v>0.92767921693142807</v>
      </c>
      <c r="O178" s="49">
        <v>0.87307760000000001</v>
      </c>
      <c r="P178" s="30">
        <v>566.10731144700003</v>
      </c>
      <c r="Q178" s="27">
        <v>0.16589999999999999</v>
      </c>
      <c r="R178" s="30">
        <v>622.07769013699999</v>
      </c>
      <c r="S178" s="27">
        <v>9.8900000000000002E-2</v>
      </c>
      <c r="T178" s="30">
        <v>632.02905006399999</v>
      </c>
      <c r="U178" s="27">
        <v>0.20549999999999999</v>
      </c>
      <c r="V178" s="30">
        <v>19.053638497000001</v>
      </c>
      <c r="W178" s="32">
        <v>-1.0249999999999999</v>
      </c>
      <c r="X178" s="30">
        <v>16.528275141000002</v>
      </c>
      <c r="Y178" s="32">
        <v>-0.13250000000000001</v>
      </c>
      <c r="Z178" s="30">
        <v>14.260704745</v>
      </c>
      <c r="AA178" s="32">
        <v>0.55820000000000003</v>
      </c>
      <c r="AB178" s="30">
        <v>169.36541809350001</v>
      </c>
      <c r="AC178" s="27">
        <v>-1.0249999999999999</v>
      </c>
      <c r="AD178" s="30">
        <v>146.91777793829999</v>
      </c>
      <c r="AE178" s="27">
        <v>-0.13300000000000001</v>
      </c>
      <c r="AF178" s="30">
        <v>126.7616272779</v>
      </c>
      <c r="AG178" s="27">
        <v>1.56</v>
      </c>
      <c r="AH178" s="25">
        <v>2.610701E-2</v>
      </c>
      <c r="AI178" s="25">
        <v>2.2712344999999998E-2</v>
      </c>
      <c r="AJ178" s="25">
        <v>1.9580806799999999E-2</v>
      </c>
      <c r="AK178" s="25">
        <v>3.6599823099999998E-2</v>
      </c>
      <c r="AL178" s="25">
        <v>3.1224781199999999E-2</v>
      </c>
      <c r="AM178" s="25">
        <v>2.7058519699999999E-2</v>
      </c>
      <c r="AN178" s="47">
        <v>0.25927116030000003</v>
      </c>
      <c r="AO178" s="47">
        <v>0.1533086099</v>
      </c>
      <c r="AP178" s="47">
        <v>0.17656391569999999</v>
      </c>
      <c r="AQ178" s="47">
        <v>0.31196681620699501</v>
      </c>
      <c r="AR178" s="47">
        <v>0.43780738678002301</v>
      </c>
      <c r="AS178" s="47">
        <v>0.38188992883366002</v>
      </c>
      <c r="AT178" s="28">
        <v>0</v>
      </c>
      <c r="AU178" s="28">
        <v>0</v>
      </c>
      <c r="AV178" s="28">
        <v>0</v>
      </c>
    </row>
    <row r="179" spans="1:48" x14ac:dyDescent="0.25">
      <c r="A179" s="159">
        <v>176</v>
      </c>
      <c r="B179" s="3" t="s">
        <v>155</v>
      </c>
      <c r="C179" s="3" t="s">
        <v>1</v>
      </c>
      <c r="D179" s="28">
        <v>15200</v>
      </c>
      <c r="E179" s="25">
        <v>-0.32786890000000002</v>
      </c>
      <c r="F179" s="25">
        <v>-6.1728399999999999</v>
      </c>
      <c r="G179" s="25">
        <v>18.75</v>
      </c>
      <c r="H179" s="28">
        <v>7140354872799.999</v>
      </c>
      <c r="I179" s="49">
        <v>469.7602</v>
      </c>
      <c r="J179" s="49">
        <v>71.368889999999993</v>
      </c>
      <c r="K179" s="28">
        <v>1431069</v>
      </c>
      <c r="L179" s="28">
        <v>21354800000</v>
      </c>
      <c r="M179" s="49">
        <v>9.4354246612750821</v>
      </c>
      <c r="N179" s="49">
        <v>0.77273681392619187</v>
      </c>
      <c r="O179" s="49">
        <v>0.83643579999999995</v>
      </c>
      <c r="P179" s="30">
        <v>1260.1985189710001</v>
      </c>
      <c r="Q179" s="27">
        <v>-0.36109999999999998</v>
      </c>
      <c r="R179" s="30">
        <v>2491.1788785210001</v>
      </c>
      <c r="S179" s="27">
        <v>0.9768</v>
      </c>
      <c r="T179" s="30">
        <v>3072.0330384160002</v>
      </c>
      <c r="U179" s="27">
        <v>0.72619999999999996</v>
      </c>
      <c r="V179" s="30">
        <v>618.777162815</v>
      </c>
      <c r="W179" s="32">
        <v>-0.13009999999999999</v>
      </c>
      <c r="X179" s="30">
        <v>808.90647349400001</v>
      </c>
      <c r="Y179" s="32">
        <v>0.30730000000000002</v>
      </c>
      <c r="Z179" s="30">
        <v>1032.023228069</v>
      </c>
      <c r="AA179" s="32">
        <v>1.0777000000000001</v>
      </c>
      <c r="AB179" s="30">
        <v>1228.7338168519</v>
      </c>
      <c r="AC179" s="27">
        <v>4.87E-2</v>
      </c>
      <c r="AD179" s="30">
        <v>1568.5043930386</v>
      </c>
      <c r="AE179" s="27">
        <v>0.27700000000000002</v>
      </c>
      <c r="AF179" s="30">
        <v>1849.3047569104999</v>
      </c>
      <c r="AG179" s="27">
        <v>1.97</v>
      </c>
      <c r="AH179" s="25">
        <v>3.84082756E-2</v>
      </c>
      <c r="AI179" s="25">
        <v>4.5651053800000001E-2</v>
      </c>
      <c r="AJ179" s="25">
        <v>5.1998938799999998E-2</v>
      </c>
      <c r="AK179" s="25">
        <v>6.6200335900000004E-2</v>
      </c>
      <c r="AL179" s="25">
        <v>7.9060838999999994E-2</v>
      </c>
      <c r="AM179" s="25">
        <v>8.7538163899999993E-2</v>
      </c>
      <c r="AN179" s="47">
        <v>0.51552995329999995</v>
      </c>
      <c r="AO179" s="47">
        <v>0.58961438150000001</v>
      </c>
      <c r="AP179" s="47">
        <v>0.58379518320000001</v>
      </c>
      <c r="AQ179" s="47">
        <v>0.745915038229092</v>
      </c>
      <c r="AR179" s="47">
        <v>0.71893028300080097</v>
      </c>
      <c r="AS179" s="47">
        <v>0.68346058541021304</v>
      </c>
      <c r="AT179" s="28">
        <v>0</v>
      </c>
      <c r="AU179" s="28">
        <v>500</v>
      </c>
      <c r="AV179" s="28">
        <v>0</v>
      </c>
    </row>
    <row r="180" spans="1:48" x14ac:dyDescent="0.25">
      <c r="A180" s="159">
        <v>177</v>
      </c>
      <c r="B180" s="3" t="s">
        <v>156</v>
      </c>
      <c r="C180" s="3" t="s">
        <v>1</v>
      </c>
      <c r="D180" s="28">
        <v>20200</v>
      </c>
      <c r="E180" s="25">
        <v>-6.9124420000000004</v>
      </c>
      <c r="F180" s="25">
        <v>-11.59737</v>
      </c>
      <c r="G180" s="25">
        <v>-17.88618</v>
      </c>
      <c r="H180" s="28">
        <v>4154355048199.9995</v>
      </c>
      <c r="I180" s="49">
        <v>205.6611</v>
      </c>
      <c r="J180" s="49">
        <v>58.590560000000004</v>
      </c>
      <c r="K180" s="28">
        <v>59894</v>
      </c>
      <c r="L180" s="28">
        <v>1277550000</v>
      </c>
      <c r="M180" s="49">
        <v>41.62685257422352</v>
      </c>
      <c r="N180" s="49">
        <v>0.70340469659024762</v>
      </c>
      <c r="O180" s="49">
        <v>0.58398740000000005</v>
      </c>
      <c r="P180" s="30">
        <v>7118.097737821</v>
      </c>
      <c r="Q180" s="27">
        <v>2.1324000000000001</v>
      </c>
      <c r="R180" s="30">
        <v>7720.5182864150001</v>
      </c>
      <c r="S180" s="27">
        <v>8.4599999999999995E-2</v>
      </c>
      <c r="T180" s="30">
        <v>7162.3086484839996</v>
      </c>
      <c r="U180" s="27">
        <v>-0.1016</v>
      </c>
      <c r="V180" s="30">
        <v>440.10543085099999</v>
      </c>
      <c r="W180" s="32">
        <v>-0.62829999999999997</v>
      </c>
      <c r="X180" s="30">
        <v>147.630510681</v>
      </c>
      <c r="Y180" s="32">
        <v>-0.66459999999999997</v>
      </c>
      <c r="Z180" s="30">
        <v>229.05677226</v>
      </c>
      <c r="AA180" s="32">
        <v>1.4194</v>
      </c>
      <c r="AB180" s="30">
        <v>1321.5953430571999</v>
      </c>
      <c r="AC180" s="27">
        <v>-0.70640000000000003</v>
      </c>
      <c r="AD180" s="30">
        <v>151.8695423735</v>
      </c>
      <c r="AE180" s="27">
        <v>-0.88500000000000001</v>
      </c>
      <c r="AF180" s="30">
        <v>509.48045946209999</v>
      </c>
      <c r="AG180" s="27">
        <v>-6.22</v>
      </c>
      <c r="AH180" s="25">
        <v>3.3656345099999999E-2</v>
      </c>
      <c r="AI180" s="25">
        <v>3.2728746E-3</v>
      </c>
      <c r="AJ180" s="25">
        <v>8.4092931999999992E-3</v>
      </c>
      <c r="AK180" s="25">
        <v>4.8376342500000002E-2</v>
      </c>
      <c r="AL180" s="25">
        <v>4.8193313000000002E-3</v>
      </c>
      <c r="AM180" s="25">
        <v>1.2535884400000001E-2</v>
      </c>
      <c r="AN180" s="47">
        <v>0.20715243899999999</v>
      </c>
      <c r="AO180" s="47">
        <v>0.170240735</v>
      </c>
      <c r="AP180" s="47">
        <v>0.2020945693</v>
      </c>
      <c r="AQ180" s="47">
        <v>0.44641484951592397</v>
      </c>
      <c r="AR180" s="47">
        <v>0.49691110731997301</v>
      </c>
      <c r="AS180" s="47">
        <v>0.49071797234369502</v>
      </c>
      <c r="AT180" s="28">
        <v>1600</v>
      </c>
      <c r="AU180" s="28">
        <v>0</v>
      </c>
      <c r="AV180" s="28">
        <v>0</v>
      </c>
    </row>
    <row r="181" spans="1:48" x14ac:dyDescent="0.25">
      <c r="A181" s="159">
        <v>178</v>
      </c>
      <c r="B181" s="3" t="s">
        <v>157</v>
      </c>
      <c r="C181" s="3" t="s">
        <v>1</v>
      </c>
      <c r="D181" s="28">
        <v>26450</v>
      </c>
      <c r="E181" s="25">
        <v>-0.18867919999999999</v>
      </c>
      <c r="F181" s="25">
        <v>10.20833</v>
      </c>
      <c r="G181" s="25">
        <v>14.61666</v>
      </c>
      <c r="H181" s="28">
        <v>14400149933050.002</v>
      </c>
      <c r="I181" s="49">
        <v>544.42909999999995</v>
      </c>
      <c r="J181" s="49">
        <v>74.453950000000006</v>
      </c>
      <c r="K181" s="28">
        <v>357335.5</v>
      </c>
      <c r="L181" s="28">
        <v>9480400000</v>
      </c>
      <c r="M181" s="49">
        <v>15.582816201035198</v>
      </c>
      <c r="N181" s="49">
        <v>1.9944006456732293</v>
      </c>
      <c r="O181" s="49">
        <v>0.81429929999999995</v>
      </c>
      <c r="P181" s="30">
        <v>3061.0835029999998</v>
      </c>
      <c r="Q181" s="27">
        <v>-0.2228</v>
      </c>
      <c r="R181" s="30">
        <v>2920.026535</v>
      </c>
      <c r="S181" s="27">
        <v>-4.6100000000000002E-2</v>
      </c>
      <c r="T181" s="30">
        <v>3239.4992550000002</v>
      </c>
      <c r="U181" s="27">
        <v>0.43330000000000002</v>
      </c>
      <c r="V181" s="30">
        <v>558.88993300000004</v>
      </c>
      <c r="W181" s="32">
        <v>0.37880000000000003</v>
      </c>
      <c r="X181" s="30">
        <v>809.59324000000004</v>
      </c>
      <c r="Y181" s="32">
        <v>0.4486</v>
      </c>
      <c r="Z181" s="30">
        <v>788.96135200000003</v>
      </c>
      <c r="AA181" s="32">
        <v>0.43730000000000002</v>
      </c>
      <c r="AB181" s="30">
        <v>1420.0550267857</v>
      </c>
      <c r="AC181" s="27">
        <v>-5.9200000000000003E-2</v>
      </c>
      <c r="AD181" s="30">
        <v>1854.1811166868999</v>
      </c>
      <c r="AE181" s="27">
        <v>0.30599999999999999</v>
      </c>
      <c r="AF181" s="30">
        <v>1464.1870789038001</v>
      </c>
      <c r="AG181" s="27">
        <v>0.98</v>
      </c>
      <c r="AH181" s="25">
        <v>5.6900906699999997E-2</v>
      </c>
      <c r="AI181" s="25">
        <v>8.1032616000000002E-2</v>
      </c>
      <c r="AJ181" s="25">
        <v>7.87786714E-2</v>
      </c>
      <c r="AK181" s="25">
        <v>9.4865392399999998E-2</v>
      </c>
      <c r="AL181" s="25">
        <v>0.1234612253</v>
      </c>
      <c r="AM181" s="25">
        <v>0.11610588569999999</v>
      </c>
      <c r="AN181" s="47">
        <v>0.33907469010000002</v>
      </c>
      <c r="AO181" s="47">
        <v>0.42488022580000001</v>
      </c>
      <c r="AP181" s="47">
        <v>0.43873398000000002</v>
      </c>
      <c r="AQ181" s="47">
        <v>0.56950148503274201</v>
      </c>
      <c r="AR181" s="47">
        <v>0.48241115188149603</v>
      </c>
      <c r="AS181" s="47">
        <v>0.47382386190185799</v>
      </c>
      <c r="AT181" s="28">
        <v>500</v>
      </c>
      <c r="AU181" s="28">
        <v>500</v>
      </c>
      <c r="AV181" s="28">
        <v>0</v>
      </c>
    </row>
    <row r="182" spans="1:48" x14ac:dyDescent="0.25">
      <c r="A182" s="159">
        <v>179</v>
      </c>
      <c r="B182" s="3" t="s">
        <v>158</v>
      </c>
      <c r="C182" s="3" t="s">
        <v>1</v>
      </c>
      <c r="D182" s="28">
        <v>9490</v>
      </c>
      <c r="E182" s="25">
        <v>-4.9098199999999999</v>
      </c>
      <c r="F182" s="25">
        <v>0.1054852</v>
      </c>
      <c r="G182" s="25">
        <v>-9.6190479999999994</v>
      </c>
      <c r="H182" s="28">
        <v>380086799040</v>
      </c>
      <c r="I182" s="49">
        <v>40.051299999999998</v>
      </c>
      <c r="J182" s="49">
        <v>45.818899999999999</v>
      </c>
      <c r="K182" s="28">
        <v>2822</v>
      </c>
      <c r="L182" s="28">
        <v>27134150</v>
      </c>
      <c r="M182" s="49">
        <v>11.649790251418937</v>
      </c>
      <c r="N182" s="49">
        <v>0.58150981472029462</v>
      </c>
      <c r="O182" s="49">
        <v>0.35889559999999998</v>
      </c>
      <c r="P182" s="30">
        <v>3764.340151629</v>
      </c>
      <c r="Q182" s="27">
        <v>8.8599999999999998E-2</v>
      </c>
      <c r="R182" s="30">
        <v>4522.8004937730002</v>
      </c>
      <c r="S182" s="27">
        <v>0.20150000000000001</v>
      </c>
      <c r="T182" s="30">
        <v>4956.0547853150001</v>
      </c>
      <c r="U182" s="27">
        <v>0.21029999999999999</v>
      </c>
      <c r="V182" s="30">
        <v>44.346549262000003</v>
      </c>
      <c r="W182" s="32">
        <v>-0.32150000000000001</v>
      </c>
      <c r="X182" s="30">
        <v>53.868574150999997</v>
      </c>
      <c r="Y182" s="32">
        <v>0.2147</v>
      </c>
      <c r="Z182" s="30">
        <v>-29.921646931000002</v>
      </c>
      <c r="AA182" s="32">
        <v>-1.25</v>
      </c>
      <c r="AB182" s="30">
        <v>931.12588052609999</v>
      </c>
      <c r="AC182" s="27">
        <v>-0.30919999999999997</v>
      </c>
      <c r="AD182" s="30">
        <v>886.90867447309995</v>
      </c>
      <c r="AE182" s="27">
        <v>-4.7E-2</v>
      </c>
      <c r="AF182" s="30">
        <v>-747.08311388970003</v>
      </c>
      <c r="AG182" s="27">
        <v>-0.25</v>
      </c>
      <c r="AH182" s="25">
        <v>2.5448717499999999E-2</v>
      </c>
      <c r="AI182" s="25">
        <v>2.94057018E-2</v>
      </c>
      <c r="AJ182" s="25">
        <v>-1.6055030299999998E-2</v>
      </c>
      <c r="AK182" s="25">
        <v>7.4111528300000007E-2</v>
      </c>
      <c r="AL182" s="25">
        <v>8.7549649699999996E-2</v>
      </c>
      <c r="AM182" s="25">
        <v>-4.8681879800000001E-2</v>
      </c>
      <c r="AN182" s="47">
        <v>5.1181545799999999E-2</v>
      </c>
      <c r="AO182" s="47">
        <v>5.6153344100000002E-2</v>
      </c>
      <c r="AP182" s="47">
        <v>2.6203044599999999E-2</v>
      </c>
      <c r="AQ182" s="47">
        <v>1.92939432740224</v>
      </c>
      <c r="AR182" s="47">
        <v>2.0230068493561899</v>
      </c>
      <c r="AS182" s="47">
        <v>2.0321885878760799</v>
      </c>
      <c r="AT182" s="28">
        <v>500</v>
      </c>
      <c r="AU182" s="28">
        <v>500</v>
      </c>
      <c r="AV182" s="28">
        <v>0</v>
      </c>
    </row>
    <row r="183" spans="1:48" x14ac:dyDescent="0.25">
      <c r="A183" s="159">
        <v>180</v>
      </c>
      <c r="B183" s="3" t="s">
        <v>159</v>
      </c>
      <c r="C183" s="3" t="s">
        <v>1</v>
      </c>
      <c r="D183" s="28">
        <v>2610</v>
      </c>
      <c r="E183" s="25">
        <v>-4.0441180000000001</v>
      </c>
      <c r="F183" s="25">
        <v>-2.2471909999999999</v>
      </c>
      <c r="G183" s="25">
        <v>-40</v>
      </c>
      <c r="H183" s="28">
        <v>148451076270</v>
      </c>
      <c r="I183" s="49">
        <v>56.877809999999997</v>
      </c>
      <c r="J183" s="49">
        <v>65.462639999999993</v>
      </c>
      <c r="K183" s="28">
        <v>26126.5</v>
      </c>
      <c r="L183" s="28">
        <v>69000000</v>
      </c>
      <c r="M183" s="49">
        <v>26.952504482480318</v>
      </c>
      <c r="N183" s="49">
        <v>0.24309562035921181</v>
      </c>
      <c r="O183" s="49">
        <v>0.34942780000000001</v>
      </c>
      <c r="P183" s="30">
        <v>379.77024104399999</v>
      </c>
      <c r="Q183" s="27">
        <v>0.04</v>
      </c>
      <c r="R183" s="30">
        <v>424.24682096100003</v>
      </c>
      <c r="S183" s="27">
        <v>0.1171</v>
      </c>
      <c r="T183" s="30">
        <v>494.08074202199998</v>
      </c>
      <c r="U183" s="27">
        <v>0.18229999999999999</v>
      </c>
      <c r="V183" s="30">
        <v>7.9750649510000002</v>
      </c>
      <c r="W183" s="32">
        <v>0.10829999999999999</v>
      </c>
      <c r="X183" s="30">
        <v>3.757698881</v>
      </c>
      <c r="Y183" s="32">
        <v>-0.52880000000000005</v>
      </c>
      <c r="Z183" s="30">
        <v>6.7634298460000002</v>
      </c>
      <c r="AA183" s="32">
        <v>-0.3523</v>
      </c>
      <c r="AB183" s="30">
        <v>126.18453536769999</v>
      </c>
      <c r="AC183" s="27">
        <v>-0.14280000000000001</v>
      </c>
      <c r="AD183" s="30">
        <v>59.455752432300002</v>
      </c>
      <c r="AE183" s="27">
        <v>-0.52900000000000003</v>
      </c>
      <c r="AF183" s="30">
        <v>113.4953951621</v>
      </c>
      <c r="AG183" s="27">
        <v>0.65</v>
      </c>
      <c r="AH183" s="25">
        <v>1.0566841299999999E-2</v>
      </c>
      <c r="AI183" s="25">
        <v>4.3757852999999998E-3</v>
      </c>
      <c r="AJ183" s="25">
        <v>7.1895819000000003E-3</v>
      </c>
      <c r="AK183" s="25">
        <v>1.4357284499999999E-2</v>
      </c>
      <c r="AL183" s="25">
        <v>6.3094741000000003E-3</v>
      </c>
      <c r="AM183" s="25">
        <v>1.12368168E-2</v>
      </c>
      <c r="AN183" s="47">
        <v>0.20761529970000001</v>
      </c>
      <c r="AO183" s="47">
        <v>0.16726483959999999</v>
      </c>
      <c r="AP183" s="47">
        <v>0.13884280800000001</v>
      </c>
      <c r="AQ183" s="47">
        <v>0.35356425582798701</v>
      </c>
      <c r="AR183" s="47">
        <v>0.52986431161604997</v>
      </c>
      <c r="AS183" s="47">
        <v>0.56293050022380497</v>
      </c>
      <c r="AT183" s="28">
        <v>0</v>
      </c>
      <c r="AU183" s="28">
        <v>0</v>
      </c>
      <c r="AV183" s="28">
        <v>0</v>
      </c>
    </row>
    <row r="184" spans="1:48" x14ac:dyDescent="0.25">
      <c r="A184" s="159">
        <v>181</v>
      </c>
      <c r="B184" s="3" t="s">
        <v>4033</v>
      </c>
      <c r="C184" s="3" t="s">
        <v>1</v>
      </c>
      <c r="D184" s="28">
        <v>27600</v>
      </c>
      <c r="E184" s="25">
        <v>0.72992699999999999</v>
      </c>
      <c r="F184" s="25">
        <v>5.3435110000000003</v>
      </c>
      <c r="G184" s="25">
        <v>12.195119999999999</v>
      </c>
      <c r="H184" s="28">
        <v>2863500000000</v>
      </c>
      <c r="I184" s="49">
        <v>103.75</v>
      </c>
      <c r="J184" s="49">
        <v>23.72906</v>
      </c>
      <c r="K184" s="28">
        <v>158042.5</v>
      </c>
      <c r="L184" s="28">
        <v>4376850000</v>
      </c>
      <c r="M184" s="49">
        <v>42.266462480857584</v>
      </c>
      <c r="N184" s="49">
        <v>2.564242792038685</v>
      </c>
      <c r="O184" s="49">
        <v>0.29039949999999998</v>
      </c>
      <c r="P184" s="30">
        <v>407.68851620499998</v>
      </c>
      <c r="Q184" s="27">
        <v>1.7075</v>
      </c>
      <c r="R184" s="30">
        <v>900.01794954699994</v>
      </c>
      <c r="S184" s="27">
        <v>1.2076</v>
      </c>
      <c r="T184" s="30">
        <v>1149.4265223340001</v>
      </c>
      <c r="U184" s="27">
        <v>0.54800000000000004</v>
      </c>
      <c r="V184" s="30">
        <v>26.518838246000001</v>
      </c>
      <c r="W184" s="32">
        <v>0.2913</v>
      </c>
      <c r="X184" s="30">
        <v>45.063917885999999</v>
      </c>
      <c r="Y184" s="32">
        <v>0.69930000000000003</v>
      </c>
      <c r="Z184" s="30">
        <v>39.770780578</v>
      </c>
      <c r="AA184" s="32">
        <v>-6.88E-2</v>
      </c>
      <c r="AB184" s="30">
        <v>639.00815050599999</v>
      </c>
      <c r="AC184" s="27">
        <v>0.24460000000000001</v>
      </c>
      <c r="AD184" s="30">
        <v>434.35101576869999</v>
      </c>
      <c r="AE184" s="27">
        <v>-0.32</v>
      </c>
      <c r="AF184" s="30">
        <v>395.86866593619999</v>
      </c>
      <c r="AG184" s="27">
        <v>0.96</v>
      </c>
      <c r="AH184" s="25">
        <v>4.1857722600000001E-2</v>
      </c>
      <c r="AI184" s="25">
        <v>3.6663117799999999E-2</v>
      </c>
      <c r="AJ184" s="25">
        <v>2.3717664199999999E-2</v>
      </c>
      <c r="AK184" s="25">
        <v>6.1904854600000003E-2</v>
      </c>
      <c r="AL184" s="25">
        <v>5.7558632399999997E-2</v>
      </c>
      <c r="AM184" s="25">
        <v>3.5562564900000003E-2</v>
      </c>
      <c r="AN184" s="47">
        <v>0.1021861419</v>
      </c>
      <c r="AO184" s="47">
        <v>9.5394871500000006E-2</v>
      </c>
      <c r="AP184" s="47">
        <v>7.4252151899999994E-2</v>
      </c>
      <c r="AQ184" s="47">
        <v>0.66348626962353296</v>
      </c>
      <c r="AR184" s="47">
        <v>0.53230550191323001</v>
      </c>
      <c r="AS184" s="47">
        <v>0.49941261488252098</v>
      </c>
      <c r="AT184" s="28">
        <v>0</v>
      </c>
      <c r="AU184" s="28">
        <v>0</v>
      </c>
      <c r="AV184" s="28">
        <v>0</v>
      </c>
    </row>
    <row r="185" spans="1:48" x14ac:dyDescent="0.25">
      <c r="A185" s="159">
        <v>182</v>
      </c>
      <c r="B185" s="3" t="s">
        <v>160</v>
      </c>
      <c r="C185" s="3" t="s">
        <v>1</v>
      </c>
      <c r="D185" s="28">
        <v>24800</v>
      </c>
      <c r="E185" s="25">
        <v>-0.40160639999999997</v>
      </c>
      <c r="F185" s="25">
        <v>-14.038130000000001</v>
      </c>
      <c r="G185" s="25">
        <v>-19.13043</v>
      </c>
      <c r="H185" s="28">
        <v>446843820800</v>
      </c>
      <c r="I185" s="49">
        <v>18.017900000000001</v>
      </c>
      <c r="J185" s="49">
        <v>22.93412</v>
      </c>
      <c r="K185" s="28">
        <v>6029.5</v>
      </c>
      <c r="L185" s="28">
        <v>148900000</v>
      </c>
      <c r="M185" s="49">
        <v>129.66174864433765</v>
      </c>
      <c r="N185" s="49">
        <v>2.2434461253685885</v>
      </c>
      <c r="O185" s="49">
        <v>0.5946224</v>
      </c>
      <c r="P185" s="30">
        <v>99.100808759000003</v>
      </c>
      <c r="Q185" s="27">
        <v>-3.8300000000000001E-2</v>
      </c>
      <c r="R185" s="30">
        <v>469.80908164300001</v>
      </c>
      <c r="S185" s="27">
        <v>3.7406999999999999</v>
      </c>
      <c r="T185" s="30">
        <v>421.218511578</v>
      </c>
      <c r="U185" s="27">
        <v>0.1181</v>
      </c>
      <c r="V185" s="30">
        <v>16.357991370000001</v>
      </c>
      <c r="W185" s="32">
        <v>0.77910000000000001</v>
      </c>
      <c r="X185" s="30">
        <v>22.233094919999999</v>
      </c>
      <c r="Y185" s="32">
        <v>0.35920000000000002</v>
      </c>
      <c r="Z185" s="30">
        <v>3.9462273470000002</v>
      </c>
      <c r="AA185" s="32">
        <v>-0.89380000000000004</v>
      </c>
      <c r="AB185" s="30">
        <v>953.26290034969998</v>
      </c>
      <c r="AC185" s="27">
        <v>0.77910000000000001</v>
      </c>
      <c r="AD185" s="30">
        <v>1240.9794334498999</v>
      </c>
      <c r="AE185" s="27">
        <v>0.30199999999999999</v>
      </c>
      <c r="AF185" s="30">
        <v>220.09246207219999</v>
      </c>
      <c r="AG185" s="27">
        <v>0.1</v>
      </c>
      <c r="AH185" s="25">
        <v>7.0430328E-2</v>
      </c>
      <c r="AI185" s="25">
        <v>4.7449912900000002E-2</v>
      </c>
      <c r="AJ185" s="25">
        <v>5.3134341000000002E-3</v>
      </c>
      <c r="AK185" s="25">
        <v>8.5423005900000001E-2</v>
      </c>
      <c r="AL185" s="25">
        <v>0.102508111</v>
      </c>
      <c r="AM185" s="25">
        <v>1.8142242499999999E-2</v>
      </c>
      <c r="AN185" s="47">
        <v>3.61597034E-2</v>
      </c>
      <c r="AO185" s="47">
        <v>6.4405399599999996E-2</v>
      </c>
      <c r="AP185" s="47">
        <v>1.7867352000000001E-3</v>
      </c>
      <c r="AQ185" s="47">
        <v>6.7490320948232096E-2</v>
      </c>
      <c r="AR185" s="47">
        <v>2.17147764337445</v>
      </c>
      <c r="AS185" s="47">
        <v>2.4144099988052798</v>
      </c>
      <c r="AT185" s="28">
        <v>350</v>
      </c>
      <c r="AU185" s="28">
        <v>500</v>
      </c>
      <c r="AV185" s="28">
        <v>0</v>
      </c>
    </row>
    <row r="186" spans="1:48" x14ac:dyDescent="0.25">
      <c r="A186" s="159">
        <v>183</v>
      </c>
      <c r="B186" s="3" t="s">
        <v>161</v>
      </c>
      <c r="C186" s="3" t="s">
        <v>1</v>
      </c>
      <c r="D186" s="28">
        <v>16600</v>
      </c>
      <c r="E186" s="25">
        <v>-12.860889999999999</v>
      </c>
      <c r="F186" s="25">
        <v>-29.661020000000001</v>
      </c>
      <c r="G186" s="25">
        <v>-39.636360000000003</v>
      </c>
      <c r="H186" s="28">
        <v>888876581200</v>
      </c>
      <c r="I186" s="49">
        <v>53.546779999999998</v>
      </c>
      <c r="J186" s="49">
        <v>68.994050000000001</v>
      </c>
      <c r="K186" s="28">
        <v>343349.5</v>
      </c>
      <c r="L186" s="28">
        <v>6034650000</v>
      </c>
      <c r="M186" s="49">
        <v>3.0238552534788399</v>
      </c>
      <c r="N186" s="49">
        <v>0.76166904737394192</v>
      </c>
      <c r="O186" s="49">
        <v>0.69726129999999997</v>
      </c>
      <c r="P186" s="30">
        <v>1098.763174872</v>
      </c>
      <c r="Q186" s="27">
        <v>0.29299999999999998</v>
      </c>
      <c r="R186" s="30">
        <v>1169.733459712</v>
      </c>
      <c r="S186" s="27">
        <v>6.4600000000000005E-2</v>
      </c>
      <c r="T186" s="30">
        <v>1234.6425549370001</v>
      </c>
      <c r="U186" s="27">
        <v>0.1173</v>
      </c>
      <c r="V186" s="30">
        <v>277.20857773</v>
      </c>
      <c r="W186" s="32">
        <v>0.34720000000000001</v>
      </c>
      <c r="X186" s="30">
        <v>327.21617176500001</v>
      </c>
      <c r="Y186" s="32">
        <v>0.1804</v>
      </c>
      <c r="Z186" s="30">
        <v>329.10652514600002</v>
      </c>
      <c r="AA186" s="32">
        <v>0.1555</v>
      </c>
      <c r="AB186" s="30">
        <v>5034.7711767093997</v>
      </c>
      <c r="AC186" s="27">
        <v>-0.31559999999999999</v>
      </c>
      <c r="AD186" s="30">
        <v>5231.3854723222003</v>
      </c>
      <c r="AE186" s="27">
        <v>3.9E-2</v>
      </c>
      <c r="AF186" s="30">
        <v>6221.6317573501001</v>
      </c>
      <c r="AG186" s="27">
        <v>1.1200000000000001</v>
      </c>
      <c r="AH186" s="25">
        <v>0.23060009889999999</v>
      </c>
      <c r="AI186" s="25">
        <v>0.15119962840000001</v>
      </c>
      <c r="AJ186" s="25">
        <v>0.10988528390000001</v>
      </c>
      <c r="AK186" s="25">
        <v>0.40538319350000002</v>
      </c>
      <c r="AL186" s="25">
        <v>0.36767742110000001</v>
      </c>
      <c r="AM186" s="25">
        <v>0.31862657010000001</v>
      </c>
      <c r="AN186" s="47">
        <v>0.39684611310000001</v>
      </c>
      <c r="AO186" s="47">
        <v>0.48806730069999998</v>
      </c>
      <c r="AP186" s="47">
        <v>0.48353025119999998</v>
      </c>
      <c r="AQ186" s="47">
        <v>0.88622944704695705</v>
      </c>
      <c r="AR186" s="47">
        <v>1.83689914444253</v>
      </c>
      <c r="AS186" s="47">
        <v>1.8996291283019699</v>
      </c>
      <c r="AT186" s="28">
        <v>1500</v>
      </c>
      <c r="AU186" s="28">
        <v>0</v>
      </c>
      <c r="AV186" s="28">
        <v>0</v>
      </c>
    </row>
    <row r="187" spans="1:48" x14ac:dyDescent="0.25">
      <c r="A187" s="159">
        <v>184</v>
      </c>
      <c r="B187" s="3" t="s">
        <v>163</v>
      </c>
      <c r="C187" s="3" t="s">
        <v>1</v>
      </c>
      <c r="D187" s="28">
        <v>16900</v>
      </c>
      <c r="E187" s="25">
        <v>-19.523810000000001</v>
      </c>
      <c r="F187" s="25">
        <v>9.0322580000000006</v>
      </c>
      <c r="G187" s="25">
        <v>-33.725490000000001</v>
      </c>
      <c r="H187" s="28">
        <v>165451000000</v>
      </c>
      <c r="I187" s="49">
        <v>9.7899999999999991</v>
      </c>
      <c r="J187" s="49">
        <v>39.905259999999998</v>
      </c>
      <c r="K187" s="28">
        <v>786.5</v>
      </c>
      <c r="L187" s="28">
        <v>16409030</v>
      </c>
      <c r="M187" s="49">
        <v>10.120897740685407</v>
      </c>
      <c r="N187" s="49">
        <v>0.69676182255679797</v>
      </c>
      <c r="O187" s="49">
        <v>0.51665470000000002</v>
      </c>
      <c r="P187" s="30">
        <v>1356.116490612</v>
      </c>
      <c r="Q187" s="27">
        <v>8.5400000000000004E-2</v>
      </c>
      <c r="R187" s="30">
        <v>1070.322744349</v>
      </c>
      <c r="S187" s="27">
        <v>-0.2107</v>
      </c>
      <c r="T187" s="30">
        <v>1241.539460856</v>
      </c>
      <c r="U187" s="27">
        <v>0.1027</v>
      </c>
      <c r="V187" s="30">
        <v>27.629315098999999</v>
      </c>
      <c r="W187" s="32">
        <v>-0.1633</v>
      </c>
      <c r="X187" s="30">
        <v>16.185935333</v>
      </c>
      <c r="Y187" s="32">
        <v>-0.41420000000000001</v>
      </c>
      <c r="Z187" s="30">
        <v>16.964460963000001</v>
      </c>
      <c r="AA187" s="32">
        <v>-0.2306</v>
      </c>
      <c r="AB187" s="30">
        <v>2353.6082528817001</v>
      </c>
      <c r="AC187" s="27">
        <v>-0.11890000000000001</v>
      </c>
      <c r="AD187" s="30">
        <v>1322.628664004</v>
      </c>
      <c r="AE187" s="27">
        <v>-0.438</v>
      </c>
      <c r="AF187" s="30">
        <v>1732.8356448417001</v>
      </c>
      <c r="AG187" s="27">
        <v>0.77</v>
      </c>
      <c r="AH187" s="25">
        <v>2.31881985E-2</v>
      </c>
      <c r="AI187" s="25">
        <v>1.4104707399999999E-2</v>
      </c>
      <c r="AJ187" s="25">
        <v>1.4796696200000001E-2</v>
      </c>
      <c r="AK187" s="25">
        <v>0.1184652352</v>
      </c>
      <c r="AL187" s="25">
        <v>6.8048749500000005E-2</v>
      </c>
      <c r="AM187" s="25">
        <v>7.1445557399999998E-2</v>
      </c>
      <c r="AN187" s="47">
        <v>8.3460670099999995E-2</v>
      </c>
      <c r="AO187" s="47">
        <v>5.3859672900000002E-2</v>
      </c>
      <c r="AP187" s="47">
        <v>5.1007973400000003E-2</v>
      </c>
      <c r="AQ187" s="47">
        <v>3.6583961421231401</v>
      </c>
      <c r="AR187" s="47">
        <v>3.9900154870012701</v>
      </c>
      <c r="AS187" s="47">
        <v>3.8284803874442601</v>
      </c>
      <c r="AT187" s="28">
        <v>1000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164</v>
      </c>
      <c r="C188" s="3" t="s">
        <v>1</v>
      </c>
      <c r="D188" s="28">
        <v>9090</v>
      </c>
      <c r="E188" s="25">
        <v>6.9411759999999996</v>
      </c>
      <c r="F188" s="25">
        <v>35.267859999999999</v>
      </c>
      <c r="G188" s="25">
        <v>53.807110000000002</v>
      </c>
      <c r="H188" s="28">
        <v>133877692710</v>
      </c>
      <c r="I188" s="49">
        <v>14.728019999999999</v>
      </c>
      <c r="J188" s="49">
        <v>19.43899</v>
      </c>
      <c r="K188" s="28">
        <v>1460</v>
      </c>
      <c r="L188" s="28">
        <v>13948340</v>
      </c>
      <c r="M188" s="49" t="s">
        <v>4501</v>
      </c>
      <c r="N188" s="49">
        <v>1.0565732905812208</v>
      </c>
      <c r="O188" s="49">
        <v>0.4775355</v>
      </c>
      <c r="P188" s="30">
        <v>1304.3404034370001</v>
      </c>
      <c r="Q188" s="27">
        <v>0.48049999999999998</v>
      </c>
      <c r="R188" s="30">
        <v>572.92926206100003</v>
      </c>
      <c r="S188" s="27">
        <v>-0.56079999999999997</v>
      </c>
      <c r="T188" s="30">
        <v>507.88474572699999</v>
      </c>
      <c r="U188" s="27">
        <v>-0.47299999999999998</v>
      </c>
      <c r="V188" s="30">
        <v>4.0949028930000004</v>
      </c>
      <c r="W188" s="32">
        <v>-0.8347</v>
      </c>
      <c r="X188" s="30">
        <v>-63.557983641</v>
      </c>
      <c r="Y188" s="32">
        <v>-16.5212</v>
      </c>
      <c r="Z188" s="30">
        <v>-29.999112693000001</v>
      </c>
      <c r="AA188" s="32">
        <v>-0.1459</v>
      </c>
      <c r="AB188" s="30">
        <v>278.03487305390001</v>
      </c>
      <c r="AC188" s="27">
        <v>-0.8347</v>
      </c>
      <c r="AD188" s="30">
        <v>-4315.4468799232</v>
      </c>
      <c r="AE188" s="27">
        <v>-16.521000000000001</v>
      </c>
      <c r="AF188" s="30">
        <v>-2036.8735736286001</v>
      </c>
      <c r="AG188" s="27">
        <v>0.85</v>
      </c>
      <c r="AH188" s="25">
        <v>1.0214717599999999E-2</v>
      </c>
      <c r="AI188" s="25">
        <v>-0.18987788789999999</v>
      </c>
      <c r="AJ188" s="25">
        <v>-0.1037698232</v>
      </c>
      <c r="AK188" s="25">
        <v>2.30117728E-2</v>
      </c>
      <c r="AL188" s="25">
        <v>-0.42881816449999999</v>
      </c>
      <c r="AM188" s="25">
        <v>-0.24393421509999999</v>
      </c>
      <c r="AN188" s="47">
        <v>1.6798325199999999E-2</v>
      </c>
      <c r="AO188" s="47">
        <v>-6.3864201199999998E-2</v>
      </c>
      <c r="AP188" s="47">
        <v>-5.8087125000000003E-3</v>
      </c>
      <c r="AQ188" s="47">
        <v>1.5320651949950601</v>
      </c>
      <c r="AR188" s="47">
        <v>0.83532589905062005</v>
      </c>
      <c r="AS188" s="47">
        <v>1.35072401118041</v>
      </c>
      <c r="AT188" s="28">
        <v>0</v>
      </c>
      <c r="AU188" s="28">
        <v>0</v>
      </c>
      <c r="AV188" s="28">
        <v>0</v>
      </c>
    </row>
    <row r="189" spans="1:48" x14ac:dyDescent="0.25">
      <c r="A189" s="159">
        <v>186</v>
      </c>
      <c r="B189" s="3" t="s">
        <v>165</v>
      </c>
      <c r="C189" s="3" t="s">
        <v>1</v>
      </c>
      <c r="D189" s="28">
        <v>29500</v>
      </c>
      <c r="E189" s="25">
        <v>-7.086614</v>
      </c>
      <c r="F189" s="25">
        <v>2.0761250000000002</v>
      </c>
      <c r="G189" s="25">
        <v>-4.8387099999999998</v>
      </c>
      <c r="H189" s="28">
        <v>295000000000</v>
      </c>
      <c r="I189" s="49">
        <v>10</v>
      </c>
      <c r="J189" s="49">
        <v>29.496169999999999</v>
      </c>
      <c r="K189" s="28">
        <v>3664.5</v>
      </c>
      <c r="L189" s="28">
        <v>109795500</v>
      </c>
      <c r="M189" s="49">
        <v>4.6019866068567863</v>
      </c>
      <c r="N189" s="49">
        <v>0.90308323622493003</v>
      </c>
      <c r="O189" s="49">
        <v>0.49228339999999998</v>
      </c>
      <c r="P189" s="30">
        <v>542.47087628099996</v>
      </c>
      <c r="Q189" s="27">
        <v>0.65749999999999997</v>
      </c>
      <c r="R189" s="30">
        <v>532.80805014400005</v>
      </c>
      <c r="S189" s="27">
        <v>-1.78E-2</v>
      </c>
      <c r="T189" s="30">
        <v>585.56692881900005</v>
      </c>
      <c r="U189" s="27">
        <v>-3.4500000000000003E-2</v>
      </c>
      <c r="V189" s="30">
        <v>48.613715757999998</v>
      </c>
      <c r="W189" s="32">
        <v>-4.6699999999999998E-2</v>
      </c>
      <c r="X189" s="30">
        <v>55.118087789</v>
      </c>
      <c r="Y189" s="32">
        <v>0.1338</v>
      </c>
      <c r="Z189" s="30">
        <v>60.576451865000003</v>
      </c>
      <c r="AA189" s="32">
        <v>0.28810000000000002</v>
      </c>
      <c r="AB189" s="30">
        <v>5348.6956582352996</v>
      </c>
      <c r="AC189" s="27">
        <v>1.21E-2</v>
      </c>
      <c r="AD189" s="30">
        <v>6140.4216319999996</v>
      </c>
      <c r="AE189" s="27">
        <v>0.14799999999999999</v>
      </c>
      <c r="AF189" s="30">
        <v>6412.8525966404004</v>
      </c>
      <c r="AG189" s="27">
        <v>1.3</v>
      </c>
      <c r="AH189" s="25">
        <v>0.15153800780000001</v>
      </c>
      <c r="AI189" s="25">
        <v>0.15108487979999999</v>
      </c>
      <c r="AJ189" s="25">
        <v>0.16531497179999999</v>
      </c>
      <c r="AK189" s="25">
        <v>0.2159307369</v>
      </c>
      <c r="AL189" s="25">
        <v>0.21221341739999999</v>
      </c>
      <c r="AM189" s="25">
        <v>0.206375003</v>
      </c>
      <c r="AN189" s="47">
        <v>0.21214262850000001</v>
      </c>
      <c r="AO189" s="47">
        <v>0.22257706690000001</v>
      </c>
      <c r="AP189" s="47">
        <v>0.20713414569999999</v>
      </c>
      <c r="AQ189" s="47">
        <v>0.51174727343045501</v>
      </c>
      <c r="AR189" s="47">
        <v>0.30946501191862003</v>
      </c>
      <c r="AS189" s="47">
        <v>0.24837454664972899</v>
      </c>
      <c r="AT189" s="28">
        <v>2500</v>
      </c>
      <c r="AU189" s="28">
        <v>2500</v>
      </c>
      <c r="AV189" s="28">
        <v>0</v>
      </c>
    </row>
    <row r="190" spans="1:48" x14ac:dyDescent="0.25">
      <c r="A190" s="159">
        <v>187</v>
      </c>
      <c r="B190" s="3" t="s">
        <v>166</v>
      </c>
      <c r="C190" s="3" t="s">
        <v>1</v>
      </c>
      <c r="D190" s="28">
        <v>8390</v>
      </c>
      <c r="E190" s="25">
        <v>3.580247</v>
      </c>
      <c r="F190" s="25">
        <v>-6.5800609999999997</v>
      </c>
      <c r="G190" s="25">
        <v>2.5552999999999999</v>
      </c>
      <c r="H190" s="28">
        <v>863328021550.00012</v>
      </c>
      <c r="I190" s="49">
        <v>102.89959999999999</v>
      </c>
      <c r="J190" s="49">
        <v>62.545659999999998</v>
      </c>
      <c r="K190" s="28">
        <v>513817</v>
      </c>
      <c r="L190" s="28">
        <v>4373950000</v>
      </c>
      <c r="M190" s="49">
        <v>3.8660295034017373</v>
      </c>
      <c r="N190" s="49">
        <v>0.57071170285330386</v>
      </c>
      <c r="O190" s="49">
        <v>0.5644207</v>
      </c>
      <c r="P190" s="30">
        <v>1514.8659380419999</v>
      </c>
      <c r="Q190" s="27">
        <v>0.35360000000000003</v>
      </c>
      <c r="R190" s="30">
        <v>2526.375101138</v>
      </c>
      <c r="S190" s="27">
        <v>0.66769999999999996</v>
      </c>
      <c r="T190" s="30">
        <v>2805.1128553349999</v>
      </c>
      <c r="U190" s="27">
        <v>0.51639999999999997</v>
      </c>
      <c r="V190" s="30">
        <v>85.296179301999999</v>
      </c>
      <c r="W190" s="32">
        <v>0.19070000000000001</v>
      </c>
      <c r="X190" s="30">
        <v>182.80052101699999</v>
      </c>
      <c r="Y190" s="32">
        <v>1.1431</v>
      </c>
      <c r="Z190" s="30">
        <v>220.27103773600001</v>
      </c>
      <c r="AA190" s="32">
        <v>1.2957000000000001</v>
      </c>
      <c r="AB190" s="30">
        <v>950.74560837180002</v>
      </c>
      <c r="AC190" s="27">
        <v>0.16930000000000001</v>
      </c>
      <c r="AD190" s="30">
        <v>1547.0237973200001</v>
      </c>
      <c r="AE190" s="27">
        <v>0.627</v>
      </c>
      <c r="AF190" s="30">
        <v>2020.3400232987001</v>
      </c>
      <c r="AG190" s="27">
        <v>1.89</v>
      </c>
      <c r="AH190" s="25">
        <v>2.52726796E-2</v>
      </c>
      <c r="AI190" s="25">
        <v>4.22321955E-2</v>
      </c>
      <c r="AJ190" s="25">
        <v>4.7296500800000002E-2</v>
      </c>
      <c r="AK190" s="25">
        <v>7.0853745600000004E-2</v>
      </c>
      <c r="AL190" s="25">
        <v>0.12658214579999999</v>
      </c>
      <c r="AM190" s="25">
        <v>0.1361560104</v>
      </c>
      <c r="AN190" s="47">
        <v>0.1093003885</v>
      </c>
      <c r="AO190" s="47">
        <v>0.1303206023</v>
      </c>
      <c r="AP190" s="47">
        <v>0.17164315529999999</v>
      </c>
      <c r="AQ190" s="47">
        <v>2.16037039117366</v>
      </c>
      <c r="AR190" s="47">
        <v>1.8723849707660001</v>
      </c>
      <c r="AS190" s="47">
        <v>1.87877555675944</v>
      </c>
      <c r="AT190" s="28">
        <v>700</v>
      </c>
      <c r="AU190" s="28">
        <v>700</v>
      </c>
      <c r="AV190" s="28">
        <v>0</v>
      </c>
    </row>
    <row r="191" spans="1:48" x14ac:dyDescent="0.25">
      <c r="A191" s="159">
        <v>188</v>
      </c>
      <c r="B191" s="3" t="s">
        <v>167</v>
      </c>
      <c r="C191" s="3" t="s">
        <v>1</v>
      </c>
      <c r="D191" s="28">
        <v>900</v>
      </c>
      <c r="E191" s="25">
        <v>50</v>
      </c>
      <c r="F191" s="25">
        <v>36.363639999999997</v>
      </c>
      <c r="G191" s="25">
        <v>28.571429999999999</v>
      </c>
      <c r="H191" s="28">
        <v>22169528100.000004</v>
      </c>
      <c r="I191" s="49">
        <v>24.632809999999999</v>
      </c>
      <c r="J191" s="49">
        <v>92.44502</v>
      </c>
      <c r="K191" s="28">
        <v>145249.5</v>
      </c>
      <c r="L191" s="28">
        <v>130354000</v>
      </c>
      <c r="M191" s="49">
        <v>7.7729940277495899</v>
      </c>
      <c r="N191" s="49">
        <v>0.10137093892818262</v>
      </c>
      <c r="O191" s="49">
        <v>0.6248186</v>
      </c>
      <c r="P191" s="30">
        <v>21.144493637</v>
      </c>
      <c r="Q191" s="27">
        <v>-0.65269999999999995</v>
      </c>
      <c r="R191" s="30">
        <v>4.42</v>
      </c>
      <c r="S191" s="27">
        <v>-0.79100000000000004</v>
      </c>
      <c r="T191" s="30">
        <v>21.760824</v>
      </c>
      <c r="U191" s="27">
        <v>4.6600000000000003E-2</v>
      </c>
      <c r="V191" s="30">
        <v>1.9328307170000001</v>
      </c>
      <c r="W191" s="32">
        <v>-1.2177</v>
      </c>
      <c r="X191" s="30">
        <v>-0.177498618</v>
      </c>
      <c r="Y191" s="32">
        <v>-1.0918000000000001</v>
      </c>
      <c r="Z191" s="30">
        <v>1.287444783</v>
      </c>
      <c r="AA191" s="32">
        <v>8.9999999999999998E-4</v>
      </c>
      <c r="AB191" s="30">
        <v>77.517732635100003</v>
      </c>
      <c r="AC191" s="27">
        <v>-1.2156</v>
      </c>
      <c r="AD191" s="30">
        <v>-1.6539038282</v>
      </c>
      <c r="AE191" s="27">
        <v>-1.0209999999999999</v>
      </c>
      <c r="AF191" s="30">
        <v>50.4752320371</v>
      </c>
      <c r="AG191" s="27">
        <v>0.95</v>
      </c>
      <c r="AH191" s="25">
        <v>8.2086928999999999E-3</v>
      </c>
      <c r="AI191" s="25">
        <v>-1.7463980000000001E-4</v>
      </c>
      <c r="AJ191" s="25">
        <v>5.2519423000000004E-3</v>
      </c>
      <c r="AK191" s="25">
        <v>8.5579174999999997E-3</v>
      </c>
      <c r="AL191" s="25">
        <v>-1.818747E-4</v>
      </c>
      <c r="AM191" s="25">
        <v>5.5368797000000004E-3</v>
      </c>
      <c r="AN191" s="47">
        <v>8.0090326000000003E-3</v>
      </c>
      <c r="AO191" s="47">
        <v>1.9230769200000001E-2</v>
      </c>
      <c r="AP191" s="47">
        <v>3.91140611E-2</v>
      </c>
      <c r="AQ191" s="47">
        <v>6.0132241750548099E-2</v>
      </c>
      <c r="AR191" s="47">
        <v>2.2708364507056399E-2</v>
      </c>
      <c r="AS191" s="47">
        <v>5.3357184219872497E-2</v>
      </c>
      <c r="AT191" s="28">
        <v>0</v>
      </c>
      <c r="AU191" s="28">
        <v>0</v>
      </c>
      <c r="AV191" s="28">
        <v>0</v>
      </c>
    </row>
    <row r="192" spans="1:48" x14ac:dyDescent="0.25">
      <c r="A192" s="159">
        <v>189</v>
      </c>
      <c r="B192" s="3" t="s">
        <v>168</v>
      </c>
      <c r="C192" s="3" t="s">
        <v>1</v>
      </c>
      <c r="D192" s="28">
        <v>8600</v>
      </c>
      <c r="E192" s="25">
        <v>-14.85149</v>
      </c>
      <c r="F192" s="25">
        <v>-8.8983050000000006</v>
      </c>
      <c r="G192" s="25">
        <v>-31.528659999999999</v>
      </c>
      <c r="H192" s="28">
        <v>2065289234600</v>
      </c>
      <c r="I192" s="49">
        <v>240.1499</v>
      </c>
      <c r="J192" s="49">
        <v>47.27187</v>
      </c>
      <c r="K192" s="28">
        <v>2113979</v>
      </c>
      <c r="L192" s="28">
        <v>20561850000</v>
      </c>
      <c r="M192" s="49">
        <v>3.2108364163240051</v>
      </c>
      <c r="N192" s="49">
        <v>0.72031937402236668</v>
      </c>
      <c r="O192" s="49">
        <v>1.28382</v>
      </c>
      <c r="P192" s="30">
        <v>722.018766884</v>
      </c>
      <c r="Q192" s="27">
        <v>0.23330000000000001</v>
      </c>
      <c r="R192" s="30">
        <v>1975.300790947</v>
      </c>
      <c r="S192" s="27">
        <v>1.7358</v>
      </c>
      <c r="T192" s="30">
        <v>2039.456075219</v>
      </c>
      <c r="U192" s="27">
        <v>2.1509</v>
      </c>
      <c r="V192" s="30">
        <v>283.39660824100002</v>
      </c>
      <c r="W192" s="32">
        <v>0.70440000000000003</v>
      </c>
      <c r="X192" s="30">
        <v>604.16007128700005</v>
      </c>
      <c r="Y192" s="32">
        <v>1.1318999999999999</v>
      </c>
      <c r="Z192" s="30">
        <v>784.89011998399997</v>
      </c>
      <c r="AA192" s="32">
        <v>3.7831999999999999</v>
      </c>
      <c r="AB192" s="30">
        <v>1679.9714241017</v>
      </c>
      <c r="AC192" s="27">
        <v>-3.3000000000000002E-2</v>
      </c>
      <c r="AD192" s="30">
        <v>3006.0475000285001</v>
      </c>
      <c r="AE192" s="27">
        <v>0.78900000000000003</v>
      </c>
      <c r="AF192" s="30">
        <v>3295.5774676210999</v>
      </c>
      <c r="AG192" s="27">
        <v>3.59</v>
      </c>
      <c r="AH192" s="25">
        <v>8.7704780699999998E-2</v>
      </c>
      <c r="AI192" s="25">
        <v>0.14167464020000001</v>
      </c>
      <c r="AJ192" s="25">
        <v>0.15833024600000001</v>
      </c>
      <c r="AK192" s="25">
        <v>0.1776858425</v>
      </c>
      <c r="AL192" s="25">
        <v>0.26371752230000001</v>
      </c>
      <c r="AM192" s="25">
        <v>0.30802954040000002</v>
      </c>
      <c r="AN192" s="47">
        <v>0.65380663350000001</v>
      </c>
      <c r="AO192" s="47">
        <v>0.50207722310000003</v>
      </c>
      <c r="AP192" s="47">
        <v>0.50424405019999996</v>
      </c>
      <c r="AQ192" s="47">
        <v>0.81911611433869602</v>
      </c>
      <c r="AR192" s="47">
        <v>0.89442330138515802</v>
      </c>
      <c r="AS192" s="47">
        <v>0.94548766340052304</v>
      </c>
      <c r="AT192" s="28">
        <v>0</v>
      </c>
      <c r="AU192" s="28">
        <v>0</v>
      </c>
      <c r="AV192" s="28">
        <v>0</v>
      </c>
    </row>
    <row r="193" spans="1:49" x14ac:dyDescent="0.25">
      <c r="A193" s="159">
        <v>190</v>
      </c>
      <c r="B193" s="3" t="s">
        <v>169</v>
      </c>
      <c r="C193" s="3" t="s">
        <v>1</v>
      </c>
      <c r="D193" s="28">
        <v>39000</v>
      </c>
      <c r="E193" s="25">
        <v>-2.5</v>
      </c>
      <c r="F193" s="25">
        <v>-11.36364</v>
      </c>
      <c r="G193" s="25">
        <v>18.181819999999998</v>
      </c>
      <c r="H193" s="28">
        <v>7521335834999.999</v>
      </c>
      <c r="I193" s="49">
        <v>192.85479999999998</v>
      </c>
      <c r="J193" s="49">
        <v>0.55913679999999999</v>
      </c>
      <c r="K193" s="28">
        <v>69</v>
      </c>
      <c r="L193" s="28">
        <v>2709250</v>
      </c>
      <c r="M193" s="49">
        <v>23.391479653536202</v>
      </c>
      <c r="N193" s="49">
        <v>2.5634844753583823</v>
      </c>
      <c r="O193" s="49" t="s">
        <v>4501</v>
      </c>
      <c r="P193" s="30">
        <v>556.52093440900001</v>
      </c>
      <c r="Q193" s="27">
        <v>0.25559999999999999</v>
      </c>
      <c r="R193" s="30">
        <v>617.42228734399998</v>
      </c>
      <c r="S193" s="27">
        <v>0.1094</v>
      </c>
      <c r="T193" s="30">
        <v>667.92718689000003</v>
      </c>
      <c r="U193" s="27">
        <v>0.1041</v>
      </c>
      <c r="V193" s="30">
        <v>227.87881252599999</v>
      </c>
      <c r="W193" s="32">
        <v>-0.4269</v>
      </c>
      <c r="X193" s="30">
        <v>278.24152160800003</v>
      </c>
      <c r="Y193" s="32">
        <v>0.221</v>
      </c>
      <c r="Z193" s="30">
        <v>500.27463674299997</v>
      </c>
      <c r="AA193" s="32">
        <v>1.0331999999999999</v>
      </c>
      <c r="AB193" s="30">
        <v>838.76871633430005</v>
      </c>
      <c r="AC193" s="27">
        <v>-0.50609999999999999</v>
      </c>
      <c r="AD193" s="30">
        <v>958.11770105339997</v>
      </c>
      <c r="AE193" s="27">
        <v>0.14199999999999999</v>
      </c>
      <c r="AF193" s="30">
        <v>1580.3649383203001</v>
      </c>
      <c r="AG193" s="27">
        <v>1.84</v>
      </c>
      <c r="AH193" s="25">
        <v>1.7876689300000002E-2</v>
      </c>
      <c r="AI193" s="25">
        <v>1.93524097E-2</v>
      </c>
      <c r="AJ193" s="25">
        <v>3.01573797E-2</v>
      </c>
      <c r="AK193" s="25">
        <v>5.31845138E-2</v>
      </c>
      <c r="AL193" s="25">
        <v>5.6487880300000001E-2</v>
      </c>
      <c r="AM193" s="25">
        <v>8.5575977400000003E-2</v>
      </c>
      <c r="AN193" s="47">
        <v>0.65342375480000003</v>
      </c>
      <c r="AO193" s="47">
        <v>0.67863580960000003</v>
      </c>
      <c r="AP193" s="47">
        <v>0.68231441510000002</v>
      </c>
      <c r="AQ193" s="47">
        <v>2.1882998466857999</v>
      </c>
      <c r="AR193" s="47">
        <v>1.68073312398208</v>
      </c>
      <c r="AS193" s="47">
        <v>1.8376463117750801</v>
      </c>
      <c r="AT193" s="28">
        <v>0</v>
      </c>
      <c r="AU193" s="28">
        <v>0</v>
      </c>
      <c r="AV193" s="28">
        <v>0</v>
      </c>
    </row>
    <row r="194" spans="1:49" x14ac:dyDescent="0.25">
      <c r="A194" s="159">
        <v>191</v>
      </c>
      <c r="B194" s="3" t="s">
        <v>170</v>
      </c>
      <c r="C194" s="3" t="s">
        <v>1</v>
      </c>
      <c r="D194" s="28">
        <v>9100</v>
      </c>
      <c r="E194" s="25">
        <v>-12.5</v>
      </c>
      <c r="F194" s="25">
        <v>-14.95327</v>
      </c>
      <c r="G194" s="25">
        <v>33.040939999999999</v>
      </c>
      <c r="H194" s="28">
        <v>454973610000.00006</v>
      </c>
      <c r="I194" s="49">
        <v>49.997099999999996</v>
      </c>
      <c r="J194" s="49">
        <v>38.334490000000002</v>
      </c>
      <c r="K194" s="28">
        <v>89225.5</v>
      </c>
      <c r="L194" s="28">
        <v>855900000</v>
      </c>
      <c r="M194" s="49">
        <v>4.0204409805137882</v>
      </c>
      <c r="N194" s="49">
        <v>0.65258080103349381</v>
      </c>
      <c r="O194" s="49">
        <v>0.62042540000000002</v>
      </c>
      <c r="P194" s="30">
        <v>857.67374557599999</v>
      </c>
      <c r="Q194" s="27">
        <v>3.4754999999999998</v>
      </c>
      <c r="R194" s="30">
        <v>1172.5952977290001</v>
      </c>
      <c r="S194" s="27">
        <v>0.36720000000000003</v>
      </c>
      <c r="T194" s="30">
        <v>1732.1823410019999</v>
      </c>
      <c r="U194" s="27">
        <v>0.43180000000000002</v>
      </c>
      <c r="V194" s="30">
        <v>93.861549296999996</v>
      </c>
      <c r="W194" s="32">
        <v>4.6452999999999998</v>
      </c>
      <c r="X194" s="30">
        <v>114.37506225600001</v>
      </c>
      <c r="Y194" s="32">
        <v>0.21859999999999999</v>
      </c>
      <c r="Z194" s="30">
        <v>150.66311065299999</v>
      </c>
      <c r="AA194" s="32">
        <v>0.19</v>
      </c>
      <c r="AB194" s="30">
        <v>2367.010418802</v>
      </c>
      <c r="AC194" s="27">
        <v>2.2635999999999998</v>
      </c>
      <c r="AD194" s="30">
        <v>1983.6163128999999</v>
      </c>
      <c r="AE194" s="27">
        <v>-0.16200000000000001</v>
      </c>
      <c r="AF194" s="30">
        <v>2943.4995402733002</v>
      </c>
      <c r="AG194" s="27">
        <v>0.99</v>
      </c>
      <c r="AH194" s="25">
        <v>4.5033122199999998E-2</v>
      </c>
      <c r="AI194" s="25">
        <v>4.7751779699999997E-2</v>
      </c>
      <c r="AJ194" s="25">
        <v>6.7393391499999997E-2</v>
      </c>
      <c r="AK194" s="25">
        <v>0.2073934694</v>
      </c>
      <c r="AL194" s="25">
        <v>0.17019932939999999</v>
      </c>
      <c r="AM194" s="25">
        <v>0.19462804850000001</v>
      </c>
      <c r="AN194" s="47">
        <v>0.27028750530000001</v>
      </c>
      <c r="AO194" s="47">
        <v>0.2461999584</v>
      </c>
      <c r="AP194" s="47">
        <v>0.2644250205</v>
      </c>
      <c r="AQ194" s="47">
        <v>3.2175754952518498</v>
      </c>
      <c r="AR194" s="47">
        <v>2.1172071044881502</v>
      </c>
      <c r="AS194" s="47">
        <v>1.88793966711265</v>
      </c>
      <c r="AT194" s="28">
        <v>1000</v>
      </c>
      <c r="AU194" s="28">
        <v>0</v>
      </c>
      <c r="AV194" s="28">
        <v>0</v>
      </c>
    </row>
    <row r="195" spans="1:49" x14ac:dyDescent="0.25">
      <c r="A195" s="159">
        <v>192</v>
      </c>
      <c r="B195" s="3" t="s">
        <v>171</v>
      </c>
      <c r="C195" s="3" t="s">
        <v>1</v>
      </c>
      <c r="D195" s="28">
        <v>15350</v>
      </c>
      <c r="E195" s="25">
        <v>-0.3246753</v>
      </c>
      <c r="F195" s="25">
        <v>-16.12022</v>
      </c>
      <c r="G195" s="25">
        <v>-21.882950000000001</v>
      </c>
      <c r="H195" s="28">
        <v>767684353500</v>
      </c>
      <c r="I195" s="49">
        <v>50.012009999999997</v>
      </c>
      <c r="J195" s="49">
        <v>48.395659999999999</v>
      </c>
      <c r="K195" s="28">
        <v>159164</v>
      </c>
      <c r="L195" s="28">
        <v>2537950000</v>
      </c>
      <c r="M195" s="49">
        <v>5.5491292983045817</v>
      </c>
      <c r="N195" s="49">
        <v>0.67017065107432028</v>
      </c>
      <c r="O195" s="49">
        <v>0.90290930000000003</v>
      </c>
      <c r="P195" s="30">
        <v>820.30292401700001</v>
      </c>
      <c r="Q195" s="27">
        <v>0.34670000000000001</v>
      </c>
      <c r="R195" s="30">
        <v>577.14500919399995</v>
      </c>
      <c r="S195" s="27">
        <v>-0.2964</v>
      </c>
      <c r="T195" s="30">
        <v>570.33293469099999</v>
      </c>
      <c r="U195" s="27">
        <v>-0.32319999999999999</v>
      </c>
      <c r="V195" s="30">
        <v>165.80515782399999</v>
      </c>
      <c r="W195" s="32">
        <v>2E-3</v>
      </c>
      <c r="X195" s="30">
        <v>175.978864276</v>
      </c>
      <c r="Y195" s="32">
        <v>6.1400000000000003E-2</v>
      </c>
      <c r="Z195" s="30">
        <v>133.10354302799999</v>
      </c>
      <c r="AA195" s="32">
        <v>-0.48599999999999999</v>
      </c>
      <c r="AB195" s="30">
        <v>3182.6945468498002</v>
      </c>
      <c r="AC195" s="27">
        <v>-0.46629999999999999</v>
      </c>
      <c r="AD195" s="30">
        <v>3377.9312670296999</v>
      </c>
      <c r="AE195" s="27">
        <v>6.0999999999999999E-2</v>
      </c>
      <c r="AF195" s="30">
        <v>2661.1667570449999</v>
      </c>
      <c r="AG195" s="27">
        <v>0.43</v>
      </c>
      <c r="AH195" s="25">
        <v>9.4343378199999994E-2</v>
      </c>
      <c r="AI195" s="25">
        <v>8.5731915500000005E-2</v>
      </c>
      <c r="AJ195" s="25">
        <v>6.4192934600000001E-2</v>
      </c>
      <c r="AK195" s="25">
        <v>0.1882560613</v>
      </c>
      <c r="AL195" s="25">
        <v>0.15724092949999999</v>
      </c>
      <c r="AM195" s="25">
        <v>0.1156123198</v>
      </c>
      <c r="AN195" s="47">
        <v>0.55587974659999995</v>
      </c>
      <c r="AO195" s="47">
        <v>0.56689364639999995</v>
      </c>
      <c r="AP195" s="47">
        <v>0.48411923750000002</v>
      </c>
      <c r="AQ195" s="47">
        <v>0.82187904916208399</v>
      </c>
      <c r="AR195" s="47">
        <v>0.84572890359144504</v>
      </c>
      <c r="AS195" s="47">
        <v>0.801013155334934</v>
      </c>
      <c r="AT195" s="28">
        <v>1500</v>
      </c>
      <c r="AU195" s="28">
        <v>1600</v>
      </c>
      <c r="AV195" s="28">
        <v>0</v>
      </c>
    </row>
    <row r="196" spans="1:49" x14ac:dyDescent="0.25">
      <c r="A196" s="159">
        <v>193</v>
      </c>
      <c r="B196" s="3" t="s">
        <v>172</v>
      </c>
      <c r="C196" s="3" t="s">
        <v>1</v>
      </c>
      <c r="D196" s="6">
        <v>42700</v>
      </c>
      <c r="E196" s="168">
        <v>3.5151520000000001</v>
      </c>
      <c r="F196" s="168">
        <v>2.398082</v>
      </c>
      <c r="G196" s="168">
        <v>-20.186920000000001</v>
      </c>
      <c r="H196" s="6">
        <v>1383480000000</v>
      </c>
      <c r="I196" s="151">
        <v>32.4</v>
      </c>
      <c r="J196" s="151">
        <v>99.218109999999996</v>
      </c>
      <c r="K196" s="6">
        <v>6516</v>
      </c>
      <c r="L196" s="6">
        <v>271741700</v>
      </c>
      <c r="M196" s="151">
        <v>8.857068603023702</v>
      </c>
      <c r="N196" s="151">
        <v>2.3484750664199794</v>
      </c>
      <c r="O196" s="151">
        <v>0.55303809999999998</v>
      </c>
      <c r="P196" s="169">
        <v>2164.370404069</v>
      </c>
      <c r="Q196" s="165">
        <v>8.9800000000000005E-2</v>
      </c>
      <c r="R196" s="169">
        <v>2338.7724224939998</v>
      </c>
      <c r="S196" s="165">
        <v>8.0600000000000005E-2</v>
      </c>
      <c r="T196" s="169">
        <v>2372.1147939259999</v>
      </c>
      <c r="U196" s="165">
        <v>2.8299999999999999E-2</v>
      </c>
      <c r="V196" s="169">
        <v>147.74497239600001</v>
      </c>
      <c r="W196" s="170">
        <v>-6.08E-2</v>
      </c>
      <c r="X196" s="169">
        <v>147.60257952800001</v>
      </c>
      <c r="Y196" s="170">
        <v>-1E-3</v>
      </c>
      <c r="Z196" s="169">
        <v>158.229661857</v>
      </c>
      <c r="AA196" s="170">
        <v>3.1399999999999997E-2</v>
      </c>
      <c r="AB196" s="169">
        <v>4195.2275430864001</v>
      </c>
      <c r="AC196" s="165">
        <v>-6.08E-2</v>
      </c>
      <c r="AD196" s="169">
        <v>4100.0703558024998</v>
      </c>
      <c r="AE196" s="165">
        <v>-2.3E-2</v>
      </c>
      <c r="AF196" s="169">
        <v>4883.6315387963004</v>
      </c>
      <c r="AG196" s="165">
        <v>1.03</v>
      </c>
      <c r="AH196" s="168">
        <v>0.18975743140000001</v>
      </c>
      <c r="AI196" s="168">
        <v>0.1896103686</v>
      </c>
      <c r="AJ196" s="168">
        <v>0.1974223621</v>
      </c>
      <c r="AK196" s="168">
        <v>0.31983436510000002</v>
      </c>
      <c r="AL196" s="168">
        <v>0.31238596860000001</v>
      </c>
      <c r="AM196" s="168">
        <v>0.3075033063</v>
      </c>
      <c r="AN196" s="167">
        <v>0.194060816</v>
      </c>
      <c r="AO196" s="167">
        <v>0.1934224776</v>
      </c>
      <c r="AP196" s="167">
        <v>0.20955067059999999</v>
      </c>
      <c r="AQ196" s="167">
        <v>0.64302996279041102</v>
      </c>
      <c r="AR196" s="167">
        <v>0.652004594862856</v>
      </c>
      <c r="AS196" s="167">
        <v>0.55759106034439898</v>
      </c>
      <c r="AT196" s="6">
        <v>3200</v>
      </c>
      <c r="AU196" s="6">
        <v>3000</v>
      </c>
      <c r="AV196" s="6">
        <v>0</v>
      </c>
    </row>
    <row r="197" spans="1:49" x14ac:dyDescent="0.25">
      <c r="A197" s="159">
        <v>194</v>
      </c>
      <c r="B197" s="3" t="s">
        <v>173</v>
      </c>
      <c r="C197" s="3" t="s">
        <v>1</v>
      </c>
      <c r="D197" s="28">
        <v>21500</v>
      </c>
      <c r="E197" s="25">
        <v>3.3653849999999998</v>
      </c>
      <c r="F197" s="25">
        <v>-11.157019999999999</v>
      </c>
      <c r="G197" s="25">
        <v>-15.68627</v>
      </c>
      <c r="H197" s="28">
        <v>201856662999.99997</v>
      </c>
      <c r="I197" s="49">
        <v>9.388679999999999</v>
      </c>
      <c r="J197" s="49">
        <v>38.378700000000002</v>
      </c>
      <c r="K197" s="28">
        <v>207.5</v>
      </c>
      <c r="L197" s="28">
        <v>4310100</v>
      </c>
      <c r="M197" s="49">
        <v>11.336437541691726</v>
      </c>
      <c r="N197" s="49">
        <v>0.71731179218238372</v>
      </c>
      <c r="O197" s="49" t="s">
        <v>4501</v>
      </c>
      <c r="P197" s="30">
        <v>1690.333899881</v>
      </c>
      <c r="Q197" s="27">
        <v>4.4400000000000002E-2</v>
      </c>
      <c r="R197" s="30">
        <v>1917.590088187</v>
      </c>
      <c r="S197" s="27">
        <v>0.13439999999999999</v>
      </c>
      <c r="T197" s="30">
        <v>1980.189695796</v>
      </c>
      <c r="U197" s="27">
        <v>0.24610000000000001</v>
      </c>
      <c r="V197" s="30">
        <v>24.648687234000001</v>
      </c>
      <c r="W197" s="32">
        <v>-0.53920000000000001</v>
      </c>
      <c r="X197" s="30">
        <v>17.020777395</v>
      </c>
      <c r="Y197" s="32">
        <v>-0.3095</v>
      </c>
      <c r="Z197" s="30">
        <v>20.710207832999998</v>
      </c>
      <c r="AA197" s="32">
        <v>2.4258999999999999</v>
      </c>
      <c r="AB197" s="30">
        <v>2085.6302180646999</v>
      </c>
      <c r="AC197" s="27">
        <v>-0.54049999999999998</v>
      </c>
      <c r="AD197" s="30">
        <v>1232.774592749</v>
      </c>
      <c r="AE197" s="27">
        <v>-0.40899999999999997</v>
      </c>
      <c r="AF197" s="30">
        <v>2205.8695600724</v>
      </c>
      <c r="AG197" s="27">
        <v>3.04</v>
      </c>
      <c r="AH197" s="25">
        <v>1.2430222600000001E-2</v>
      </c>
      <c r="AI197" s="25">
        <v>9.0723994000000002E-3</v>
      </c>
      <c r="AJ197" s="25">
        <v>1.0934921199999999E-2</v>
      </c>
      <c r="AK197" s="25">
        <v>8.0600095999999996E-2</v>
      </c>
      <c r="AL197" s="25">
        <v>5.9872709199999999E-2</v>
      </c>
      <c r="AM197" s="25">
        <v>7.2911723499999997E-2</v>
      </c>
      <c r="AN197" s="47">
        <v>0.101506609</v>
      </c>
      <c r="AO197" s="47">
        <v>7.4148381700000002E-2</v>
      </c>
      <c r="AP197" s="47">
        <v>7.6468439499999999E-2</v>
      </c>
      <c r="AQ197" s="47">
        <v>5.3561303176425898</v>
      </c>
      <c r="AR197" s="47">
        <v>5.8416311522192803</v>
      </c>
      <c r="AS197" s="47">
        <v>5.6677867973641298</v>
      </c>
      <c r="AT197" s="28">
        <v>1200</v>
      </c>
      <c r="AU197" s="28">
        <v>1000</v>
      </c>
      <c r="AV197" s="28">
        <v>0</v>
      </c>
    </row>
    <row r="198" spans="1:49" x14ac:dyDescent="0.25">
      <c r="A198" s="159">
        <v>195</v>
      </c>
      <c r="B198" s="3" t="s">
        <v>4534</v>
      </c>
      <c r="C198" s="3" t="s">
        <v>1</v>
      </c>
      <c r="D198" s="28">
        <v>12550</v>
      </c>
      <c r="E198" s="25">
        <v>-3.461538</v>
      </c>
      <c r="F198" s="25">
        <v>-25.739640000000001</v>
      </c>
      <c r="G198" s="25">
        <v>25.5</v>
      </c>
      <c r="H198" s="28">
        <v>321656437250</v>
      </c>
      <c r="I198" s="49">
        <v>25.63</v>
      </c>
      <c r="J198" s="49">
        <v>81.85181</v>
      </c>
      <c r="K198" s="28">
        <v>65701</v>
      </c>
      <c r="L198" s="28">
        <v>833700000</v>
      </c>
      <c r="M198" s="49">
        <v>14.743801426863985</v>
      </c>
      <c r="N198" s="49">
        <v>1.0912585285826553</v>
      </c>
      <c r="O198" s="49" t="s">
        <v>4501</v>
      </c>
      <c r="P198" s="30">
        <v>1254.9790560690001</v>
      </c>
      <c r="Q198" s="27">
        <v>3.6680999999999999</v>
      </c>
      <c r="R198" s="30">
        <v>3014.7567322370001</v>
      </c>
      <c r="S198" s="27">
        <v>1.4021999999999999</v>
      </c>
      <c r="T198" s="30">
        <v>2609.5772300550002</v>
      </c>
      <c r="U198" s="27">
        <v>4.3499999999999997E-2</v>
      </c>
      <c r="V198" s="30">
        <v>12.748507982</v>
      </c>
      <c r="W198" s="32">
        <v>3.4439000000000002</v>
      </c>
      <c r="X198" s="30">
        <v>19.530189139000001</v>
      </c>
      <c r="Y198" s="32">
        <v>0.53200000000000003</v>
      </c>
      <c r="Z198" s="30">
        <v>4.5030092809999998</v>
      </c>
      <c r="AA198" s="32">
        <v>-0.84019999999999995</v>
      </c>
      <c r="AB198" s="30">
        <v>547.14626532190005</v>
      </c>
      <c r="AC198" s="27">
        <v>-0.42780000000000001</v>
      </c>
      <c r="AD198" s="30">
        <v>851.20516978540002</v>
      </c>
      <c r="AE198" s="27">
        <v>0.55600000000000005</v>
      </c>
      <c r="AF198" s="30">
        <v>285.1910812017</v>
      </c>
      <c r="AG198" s="27" t="s">
        <v>1989</v>
      </c>
      <c r="AH198" s="25">
        <v>2.3852172800000002E-2</v>
      </c>
      <c r="AI198" s="25">
        <v>2.4315921599999998E-2</v>
      </c>
      <c r="AJ198" s="25">
        <v>6.8371787999999996E-3</v>
      </c>
      <c r="AK198" s="25">
        <v>9.0895914600000002E-2</v>
      </c>
      <c r="AL198" s="25">
        <v>7.5672914300000005E-2</v>
      </c>
      <c r="AM198" s="25">
        <v>2.41364814E-2</v>
      </c>
      <c r="AN198" s="47">
        <v>2.66332832E-2</v>
      </c>
      <c r="AO198" s="47">
        <v>1.6954289899999999E-2</v>
      </c>
      <c r="AP198" s="47">
        <v>1.3384455999999999E-2</v>
      </c>
      <c r="AQ198" s="47">
        <v>1.85110669663198</v>
      </c>
      <c r="AR198" s="47">
        <v>2.34664166344088</v>
      </c>
      <c r="AS198" s="47">
        <v>2.5301814064689099</v>
      </c>
      <c r="AT198" s="28">
        <v>0</v>
      </c>
      <c r="AU198" s="28">
        <v>0</v>
      </c>
      <c r="AV198" s="28">
        <v>0</v>
      </c>
    </row>
    <row r="199" spans="1:49" x14ac:dyDescent="0.25">
      <c r="A199" s="159">
        <v>196</v>
      </c>
      <c r="B199" s="3" t="s">
        <v>174</v>
      </c>
      <c r="C199" s="3" t="s">
        <v>1</v>
      </c>
      <c r="D199" s="28">
        <v>4270</v>
      </c>
      <c r="E199" s="25">
        <v>-2.5114160000000001</v>
      </c>
      <c r="F199" s="25">
        <v>-16.274509999999999</v>
      </c>
      <c r="G199" s="25">
        <v>-39</v>
      </c>
      <c r="H199" s="28">
        <v>286068436500</v>
      </c>
      <c r="I199" s="49">
        <v>66.994950000000003</v>
      </c>
      <c r="J199" s="49">
        <v>49.611550000000001</v>
      </c>
      <c r="K199" s="28">
        <v>29084</v>
      </c>
      <c r="L199" s="28">
        <v>125850000</v>
      </c>
      <c r="M199" s="49">
        <v>46.817258600182363</v>
      </c>
      <c r="N199" s="49">
        <v>0.19205501352332122</v>
      </c>
      <c r="O199" s="49">
        <v>0.47267910000000002</v>
      </c>
      <c r="P199" s="30">
        <v>1993.1060084210001</v>
      </c>
      <c r="Q199" s="27">
        <v>-8.7300000000000003E-2</v>
      </c>
      <c r="R199" s="30">
        <v>1660.0011946659999</v>
      </c>
      <c r="S199" s="27">
        <v>-0.1671</v>
      </c>
      <c r="T199" s="30">
        <v>1829.9537616719999</v>
      </c>
      <c r="U199" s="27">
        <v>0.36209999999999998</v>
      </c>
      <c r="V199" s="30">
        <v>69.459920097999998</v>
      </c>
      <c r="W199" s="32">
        <v>-0.55459999999999998</v>
      </c>
      <c r="X199" s="30">
        <v>-21.660808418999999</v>
      </c>
      <c r="Y199" s="32">
        <v>-1.3118000000000001</v>
      </c>
      <c r="Z199" s="30">
        <v>-0.41239037299999998</v>
      </c>
      <c r="AA199" s="32">
        <v>-1.1008</v>
      </c>
      <c r="AB199" s="30">
        <v>792.94218880000005</v>
      </c>
      <c r="AC199" s="27">
        <v>-0.59160000000000001</v>
      </c>
      <c r="AD199" s="30">
        <v>-211.11921242860001</v>
      </c>
      <c r="AE199" s="27">
        <v>-1.266</v>
      </c>
      <c r="AF199" s="30">
        <v>48.884372120599998</v>
      </c>
      <c r="AG199" s="27">
        <v>0.28000000000000003</v>
      </c>
      <c r="AH199" s="25">
        <v>2.5575010200000001E-2</v>
      </c>
      <c r="AI199" s="25">
        <v>-4.7012523999999997E-3</v>
      </c>
      <c r="AJ199" s="25">
        <v>1.3230727E-3</v>
      </c>
      <c r="AK199" s="25">
        <v>4.0432350899999997E-2</v>
      </c>
      <c r="AL199" s="25">
        <v>-7.6489992999999997E-3</v>
      </c>
      <c r="AM199" s="25">
        <v>2.1408057000000002E-3</v>
      </c>
      <c r="AN199" s="47">
        <v>0.1199018369</v>
      </c>
      <c r="AO199" s="47">
        <v>8.9321385200000006E-2</v>
      </c>
      <c r="AP199" s="47">
        <v>8.2891156699999996E-2</v>
      </c>
      <c r="AQ199" s="47">
        <v>0.65814113130375596</v>
      </c>
      <c r="AR199" s="47">
        <v>0.593292162584108</v>
      </c>
      <c r="AS199" s="47">
        <v>0.61805595129874802</v>
      </c>
      <c r="AT199" s="28">
        <v>1000</v>
      </c>
      <c r="AU199" s="28">
        <v>700</v>
      </c>
      <c r="AV199" s="28">
        <v>0</v>
      </c>
    </row>
    <row r="200" spans="1:49" x14ac:dyDescent="0.25">
      <c r="A200" s="159">
        <v>197</v>
      </c>
      <c r="B200" s="3" t="s">
        <v>175</v>
      </c>
      <c r="C200" s="3" t="s">
        <v>1</v>
      </c>
      <c r="D200" s="28">
        <v>22100</v>
      </c>
      <c r="E200" s="25">
        <v>-3.282276</v>
      </c>
      <c r="F200" s="25">
        <v>2.2184119999999998</v>
      </c>
      <c r="G200" s="25">
        <v>14.20096</v>
      </c>
      <c r="H200" s="28">
        <v>51397512529999.992</v>
      </c>
      <c r="I200" s="49">
        <v>2325.6790000000001</v>
      </c>
      <c r="J200" s="49">
        <v>77.553309999999996</v>
      </c>
      <c r="K200" s="28">
        <v>5271656</v>
      </c>
      <c r="L200" s="28">
        <v>121702800000</v>
      </c>
      <c r="M200" s="49">
        <v>6.7761019357202699</v>
      </c>
      <c r="N200" s="49">
        <v>1.3027508790355034</v>
      </c>
      <c r="O200" s="49">
        <v>1.092568</v>
      </c>
      <c r="P200" s="30">
        <v>0</v>
      </c>
      <c r="Q200" s="27" t="s">
        <v>1989</v>
      </c>
      <c r="R200" s="30">
        <v>0</v>
      </c>
      <c r="S200" s="27" t="s">
        <v>1989</v>
      </c>
      <c r="T200" s="30">
        <v>0</v>
      </c>
      <c r="U200" s="27" t="s">
        <v>1989</v>
      </c>
      <c r="V200" s="30">
        <v>3490.415</v>
      </c>
      <c r="W200" s="32">
        <v>0.21049999999999999</v>
      </c>
      <c r="X200" s="30">
        <v>6189.9009999999998</v>
      </c>
      <c r="Y200" s="32">
        <v>0.77339999999999998</v>
      </c>
      <c r="Z200" s="30">
        <v>7080.5420000000004</v>
      </c>
      <c r="AA200" s="32">
        <v>0.56189999999999996</v>
      </c>
      <c r="AB200" s="30">
        <v>1796.7211774749001</v>
      </c>
      <c r="AC200" s="27">
        <v>0.12570000000000001</v>
      </c>
      <c r="AD200" s="30">
        <v>2672.2721001731002</v>
      </c>
      <c r="AE200" s="27">
        <v>0.48699999999999999</v>
      </c>
      <c r="AF200" s="30">
        <v>2994.1055203106998</v>
      </c>
      <c r="AG200" s="27">
        <v>1.44</v>
      </c>
      <c r="AH200" s="25">
        <v>1.2244141700000001E-2</v>
      </c>
      <c r="AI200" s="25">
        <v>1.8307821799999999E-2</v>
      </c>
      <c r="AJ200" s="25">
        <v>1.85740488E-2</v>
      </c>
      <c r="AK200" s="25">
        <v>0.12423701199999999</v>
      </c>
      <c r="AL200" s="25">
        <v>0.1941198069</v>
      </c>
      <c r="AM200" s="25">
        <v>0.19927496289999999</v>
      </c>
      <c r="AN200" s="47">
        <v>0.56737534290000002</v>
      </c>
      <c r="AO200" s="47">
        <v>0.55295094639999998</v>
      </c>
      <c r="AP200" s="47">
        <v>0.5681013278</v>
      </c>
      <c r="AQ200" s="47">
        <v>9.6035615484117702</v>
      </c>
      <c r="AR200" s="47">
        <v>9.6027146456407007</v>
      </c>
      <c r="AS200" s="47">
        <v>9.7286766300398497</v>
      </c>
      <c r="AT200" s="28">
        <v>600</v>
      </c>
      <c r="AU200" s="28">
        <v>600</v>
      </c>
      <c r="AV200" s="28">
        <v>0</v>
      </c>
    </row>
    <row r="201" spans="1:49" x14ac:dyDescent="0.25">
      <c r="A201" s="159">
        <v>198</v>
      </c>
      <c r="B201" s="3" t="s">
        <v>176</v>
      </c>
      <c r="C201" s="3" t="s">
        <v>1</v>
      </c>
      <c r="D201" s="28">
        <v>1910</v>
      </c>
      <c r="E201" s="25">
        <v>18.63354</v>
      </c>
      <c r="F201" s="25">
        <v>0.5263158</v>
      </c>
      <c r="G201" s="25">
        <v>-24.20635</v>
      </c>
      <c r="H201" s="28">
        <v>99415500000</v>
      </c>
      <c r="I201" s="49">
        <v>52.05</v>
      </c>
      <c r="J201" s="49">
        <v>69.120310000000003</v>
      </c>
      <c r="K201" s="28">
        <v>155689.5</v>
      </c>
      <c r="L201" s="28">
        <v>365600000</v>
      </c>
      <c r="M201" s="49">
        <v>205.73390075676673</v>
      </c>
      <c r="N201" s="49">
        <v>0.41213976047823547</v>
      </c>
      <c r="O201" s="49">
        <v>0.53775479999999998</v>
      </c>
      <c r="P201" s="30">
        <v>130.73931286600001</v>
      </c>
      <c r="Q201" s="27">
        <v>-0.60350000000000004</v>
      </c>
      <c r="R201" s="30">
        <v>106.763668658</v>
      </c>
      <c r="S201" s="27">
        <v>-0.18340000000000001</v>
      </c>
      <c r="T201" s="30">
        <v>122.212932752</v>
      </c>
      <c r="U201" s="27">
        <v>8.7099999999999997E-2</v>
      </c>
      <c r="V201" s="30">
        <v>2.6414431289999998</v>
      </c>
      <c r="W201" s="32">
        <v>-0.70979999999999999</v>
      </c>
      <c r="X201" s="30">
        <v>-155.92308582499999</v>
      </c>
      <c r="Y201" s="32">
        <v>-60.029499999999999</v>
      </c>
      <c r="Z201" s="30">
        <v>1.0801284849999999</v>
      </c>
      <c r="AA201" s="32">
        <v>-1.0071000000000001</v>
      </c>
      <c r="AB201" s="30">
        <v>35.931009598300001</v>
      </c>
      <c r="AC201" s="27">
        <v>-0.76980000000000004</v>
      </c>
      <c r="AD201" s="30">
        <v>-2679.5947969396998</v>
      </c>
      <c r="AE201" s="27">
        <v>-75.575999999999993</v>
      </c>
      <c r="AF201" s="30">
        <v>66.838079673400003</v>
      </c>
      <c r="AG201" s="27">
        <v>-0.02</v>
      </c>
      <c r="AH201" s="25">
        <v>1.0545257E-3</v>
      </c>
      <c r="AI201" s="25">
        <v>-8.3395030300000006E-2</v>
      </c>
      <c r="AJ201" s="25">
        <v>2.0566618999999999E-3</v>
      </c>
      <c r="AK201" s="25">
        <v>3.1277745E-3</v>
      </c>
      <c r="AL201" s="25">
        <v>-0.27685579059999998</v>
      </c>
      <c r="AM201" s="25">
        <v>8.4340868000000006E-3</v>
      </c>
      <c r="AN201" s="47">
        <v>0.1933175443</v>
      </c>
      <c r="AO201" s="47">
        <v>-0.43381638259999999</v>
      </c>
      <c r="AP201" s="47">
        <v>0.17284396260000001</v>
      </c>
      <c r="AQ201" s="47">
        <v>1.84305183058014</v>
      </c>
      <c r="AR201" s="47">
        <v>3.1730069382764401</v>
      </c>
      <c r="AS201" s="47">
        <v>3.1008621147534599</v>
      </c>
      <c r="AT201" s="28">
        <v>0</v>
      </c>
      <c r="AU201" s="28">
        <v>0</v>
      </c>
      <c r="AV201" s="28">
        <v>0</v>
      </c>
    </row>
    <row r="202" spans="1:49" x14ac:dyDescent="0.25">
      <c r="A202" s="159">
        <v>199</v>
      </c>
      <c r="B202" s="3" t="s">
        <v>177</v>
      </c>
      <c r="C202" s="3" t="s">
        <v>1</v>
      </c>
      <c r="D202" s="28">
        <v>15450</v>
      </c>
      <c r="E202" s="25">
        <v>-5.7926830000000002</v>
      </c>
      <c r="F202" s="25">
        <v>-20.36082</v>
      </c>
      <c r="G202" s="25">
        <v>-41.69811</v>
      </c>
      <c r="H202" s="28">
        <v>232562901750</v>
      </c>
      <c r="I202" s="49">
        <v>15.052619999999999</v>
      </c>
      <c r="J202" s="49">
        <v>45.455570000000002</v>
      </c>
      <c r="K202" s="28">
        <v>610</v>
      </c>
      <c r="L202" s="28">
        <v>10440280</v>
      </c>
      <c r="M202" s="49">
        <v>24.463975416241361</v>
      </c>
      <c r="N202" s="49">
        <v>1.2076524272281257</v>
      </c>
      <c r="O202" s="49">
        <v>0.24727180000000001</v>
      </c>
      <c r="P202" s="30">
        <v>361.86888886200001</v>
      </c>
      <c r="Q202" s="27">
        <v>-6.8699999999999997E-2</v>
      </c>
      <c r="R202" s="30">
        <v>345.54711755800002</v>
      </c>
      <c r="S202" s="27">
        <v>-4.5100000000000001E-2</v>
      </c>
      <c r="T202" s="30">
        <v>292.64583733299997</v>
      </c>
      <c r="U202" s="27">
        <v>-0.17599999999999999</v>
      </c>
      <c r="V202" s="30">
        <v>24.169357355999999</v>
      </c>
      <c r="W202" s="32">
        <v>0.1096</v>
      </c>
      <c r="X202" s="30">
        <v>21.946301858999998</v>
      </c>
      <c r="Y202" s="32">
        <v>-9.1999999999999998E-2</v>
      </c>
      <c r="Z202" s="30">
        <v>12.007265310999999</v>
      </c>
      <c r="AA202" s="32">
        <v>-0.44390000000000002</v>
      </c>
      <c r="AB202" s="30">
        <v>1424.5157782617</v>
      </c>
      <c r="AC202" s="27">
        <v>0.12520000000000001</v>
      </c>
      <c r="AD202" s="30">
        <v>1296.9189036779001</v>
      </c>
      <c r="AE202" s="27">
        <v>-0.09</v>
      </c>
      <c r="AF202" s="30">
        <v>797.60907968230003</v>
      </c>
      <c r="AG202" s="27">
        <v>0.56000000000000005</v>
      </c>
      <c r="AH202" s="25">
        <v>7.7856794600000001E-2</v>
      </c>
      <c r="AI202" s="25">
        <v>7.59393659E-2</v>
      </c>
      <c r="AJ202" s="25">
        <v>4.7041101199999998E-2</v>
      </c>
      <c r="AK202" s="25">
        <v>0.1165506556</v>
      </c>
      <c r="AL202" s="25">
        <v>0.1055618012</v>
      </c>
      <c r="AM202" s="25">
        <v>5.9738635499999998E-2</v>
      </c>
      <c r="AN202" s="47">
        <v>0.18846663559999999</v>
      </c>
      <c r="AO202" s="47">
        <v>0.18554145129999999</v>
      </c>
      <c r="AP202" s="47">
        <v>0.162777274</v>
      </c>
      <c r="AQ202" s="47">
        <v>0.50888118127979498</v>
      </c>
      <c r="AR202" s="47">
        <v>0.27195319522581801</v>
      </c>
      <c r="AS202" s="47">
        <v>0.269924256908813</v>
      </c>
      <c r="AT202" s="28">
        <v>1400</v>
      </c>
      <c r="AU202" s="28">
        <v>500</v>
      </c>
      <c r="AV202" s="28">
        <v>0</v>
      </c>
    </row>
    <row r="203" spans="1:49" x14ac:dyDescent="0.25">
      <c r="A203" s="159">
        <v>200</v>
      </c>
      <c r="B203" s="3" t="s">
        <v>178</v>
      </c>
      <c r="C203" s="3" t="s">
        <v>1</v>
      </c>
      <c r="D203" s="28">
        <v>12000</v>
      </c>
      <c r="E203" s="25">
        <v>-3.225806</v>
      </c>
      <c r="F203" s="25">
        <v>3.004292</v>
      </c>
      <c r="G203" s="25">
        <v>18.226600000000001</v>
      </c>
      <c r="H203" s="28">
        <v>123897372000.00002</v>
      </c>
      <c r="I203" s="49">
        <v>10.324779999999999</v>
      </c>
      <c r="J203" s="49">
        <v>68.418599999999998</v>
      </c>
      <c r="K203" s="28">
        <v>52</v>
      </c>
      <c r="L203" s="28">
        <v>567400</v>
      </c>
      <c r="M203" s="49">
        <v>26.476767581888137</v>
      </c>
      <c r="N203" s="49">
        <v>0.84318068934621593</v>
      </c>
      <c r="O203" s="49">
        <v>0.37823889999999999</v>
      </c>
      <c r="P203" s="30">
        <v>262.644242163</v>
      </c>
      <c r="Q203" s="27">
        <v>-0.15160000000000001</v>
      </c>
      <c r="R203" s="30">
        <v>176.485936632</v>
      </c>
      <c r="S203" s="27">
        <v>-0.32800000000000001</v>
      </c>
      <c r="T203" s="30">
        <v>228.99094456700001</v>
      </c>
      <c r="U203" s="27">
        <v>0.19900000000000001</v>
      </c>
      <c r="V203" s="30">
        <v>25.232121726999999</v>
      </c>
      <c r="W203" s="32">
        <v>2.8757000000000001</v>
      </c>
      <c r="X203" s="30">
        <v>7.4877302300000004</v>
      </c>
      <c r="Y203" s="32">
        <v>-0.70320000000000005</v>
      </c>
      <c r="Z203" s="30">
        <v>5.0944704080000003</v>
      </c>
      <c r="AA203" s="32">
        <v>-0.81950000000000001</v>
      </c>
      <c r="AB203" s="30">
        <v>2207.5490240591998</v>
      </c>
      <c r="AC203" s="27">
        <v>3.3813</v>
      </c>
      <c r="AD203" s="30">
        <v>644.68151785040004</v>
      </c>
      <c r="AE203" s="27">
        <v>-0.70799999999999996</v>
      </c>
      <c r="AF203" s="30">
        <v>493.42164332589999</v>
      </c>
      <c r="AG203" s="27">
        <v>0.18</v>
      </c>
      <c r="AH203" s="25">
        <v>8.2725698099999995E-2</v>
      </c>
      <c r="AI203" s="25">
        <v>2.81777863E-2</v>
      </c>
      <c r="AJ203" s="25">
        <v>1.9009846899999999E-2</v>
      </c>
      <c r="AK203" s="25">
        <v>0.16271040049999999</v>
      </c>
      <c r="AL203" s="25">
        <v>4.8792144599999997E-2</v>
      </c>
      <c r="AM203" s="25">
        <v>3.4750666700000002E-2</v>
      </c>
      <c r="AN203" s="47">
        <v>0.21097476449999999</v>
      </c>
      <c r="AO203" s="47">
        <v>0.20414245880000001</v>
      </c>
      <c r="AP203" s="47">
        <v>0.150072132</v>
      </c>
      <c r="AQ203" s="47">
        <v>0.62424964811460903</v>
      </c>
      <c r="AR203" s="47">
        <v>0.85163936880830504</v>
      </c>
      <c r="AS203" s="47">
        <v>0.82803506618947897</v>
      </c>
      <c r="AT203" s="28">
        <v>1500</v>
      </c>
      <c r="AU203" s="28">
        <v>600</v>
      </c>
      <c r="AV203" s="28">
        <v>300</v>
      </c>
    </row>
    <row r="204" spans="1:49" x14ac:dyDescent="0.25">
      <c r="A204" s="159">
        <v>201</v>
      </c>
      <c r="B204" s="3" t="s">
        <v>179</v>
      </c>
      <c r="C204" s="3" t="s">
        <v>1</v>
      </c>
      <c r="D204" s="28">
        <v>3470</v>
      </c>
      <c r="E204" s="25">
        <v>-12.814069999999999</v>
      </c>
      <c r="F204" s="25">
        <v>-17.380949999999999</v>
      </c>
      <c r="G204" s="25">
        <v>-25.156860000000002</v>
      </c>
      <c r="H204" s="28">
        <v>143681748680</v>
      </c>
      <c r="I204" s="49">
        <v>41.406839999999995</v>
      </c>
      <c r="J204" s="49">
        <v>69.227490000000003</v>
      </c>
      <c r="K204" s="28">
        <v>8591.5</v>
      </c>
      <c r="L204" s="28">
        <v>29651820</v>
      </c>
      <c r="M204" s="49" t="s">
        <v>4501</v>
      </c>
      <c r="N204" s="49">
        <v>0.28127339644625893</v>
      </c>
      <c r="O204" s="49">
        <v>0.61236330000000005</v>
      </c>
      <c r="P204" s="30">
        <v>70.403075509000004</v>
      </c>
      <c r="Q204" s="27">
        <v>-2.12E-2</v>
      </c>
      <c r="R204" s="30">
        <v>54.925483817999996</v>
      </c>
      <c r="S204" s="27">
        <v>-0.2198</v>
      </c>
      <c r="T204" s="30">
        <v>45.733132535000003</v>
      </c>
      <c r="U204" s="27">
        <v>-0.189</v>
      </c>
      <c r="V204" s="30">
        <v>12.255461837</v>
      </c>
      <c r="W204" s="32">
        <v>-0.79449999999999998</v>
      </c>
      <c r="X204" s="30">
        <v>35.363915186</v>
      </c>
      <c r="Y204" s="32">
        <v>1.8855999999999999</v>
      </c>
      <c r="Z204" s="30">
        <v>18.478614402000002</v>
      </c>
      <c r="AA204" s="32">
        <v>-0.3175</v>
      </c>
      <c r="AB204" s="30">
        <v>365.21720303609999</v>
      </c>
      <c r="AC204" s="27">
        <v>-0.79749999999999999</v>
      </c>
      <c r="AD204" s="30">
        <v>928.80702852859997</v>
      </c>
      <c r="AE204" s="27">
        <v>1.5429999999999999</v>
      </c>
      <c r="AF204" s="30">
        <v>446.26956843170001</v>
      </c>
      <c r="AG204" s="27">
        <v>0.62</v>
      </c>
      <c r="AH204" s="25">
        <v>2.1184772000000001E-2</v>
      </c>
      <c r="AI204" s="25">
        <v>5.0233640699999998E-2</v>
      </c>
      <c r="AJ204" s="25">
        <v>2.5745922000000001E-2</v>
      </c>
      <c r="AK204" s="25">
        <v>2.5085304999999999E-2</v>
      </c>
      <c r="AL204" s="25">
        <v>7.0544578999999996E-2</v>
      </c>
      <c r="AM204" s="25">
        <v>3.6036171399999997E-2</v>
      </c>
      <c r="AN204" s="47">
        <v>9.4722697800000005E-2</v>
      </c>
      <c r="AO204" s="47">
        <v>3.7856464399999998E-2</v>
      </c>
      <c r="AP204" s="47">
        <v>3.8747230799999997E-2</v>
      </c>
      <c r="AQ204" s="47">
        <v>0.30404841182125197</v>
      </c>
      <c r="AR204" s="47">
        <v>0.50105206996449503</v>
      </c>
      <c r="AS204" s="47">
        <v>0.39968463410836902</v>
      </c>
      <c r="AT204" s="28">
        <v>0</v>
      </c>
      <c r="AU204" s="28">
        <v>0</v>
      </c>
      <c r="AV204" s="28">
        <v>0</v>
      </c>
      <c r="AW204" s="48"/>
    </row>
    <row r="205" spans="1:49" x14ac:dyDescent="0.25">
      <c r="A205" s="159">
        <v>202</v>
      </c>
      <c r="B205" s="3" t="s">
        <v>180</v>
      </c>
      <c r="C205" s="3" t="s">
        <v>1</v>
      </c>
      <c r="D205" s="28">
        <v>69500</v>
      </c>
      <c r="E205" s="25">
        <v>-6.0810810000000002</v>
      </c>
      <c r="F205" s="25">
        <v>-7.3333329999999997</v>
      </c>
      <c r="G205" s="25">
        <v>-14.19753</v>
      </c>
      <c r="H205" s="28">
        <v>81241778066500.016</v>
      </c>
      <c r="I205" s="49">
        <v>1168.9459999999999</v>
      </c>
      <c r="J205" s="49">
        <v>25.75563</v>
      </c>
      <c r="K205" s="28">
        <v>606470.5</v>
      </c>
      <c r="L205" s="28">
        <v>45072750000</v>
      </c>
      <c r="M205" s="49">
        <v>15.403368794326241</v>
      </c>
      <c r="N205" s="49">
        <v>2.414578661574605</v>
      </c>
      <c r="O205" s="49">
        <v>1.142658</v>
      </c>
      <c r="P205" s="30">
        <v>38980.235999999997</v>
      </c>
      <c r="Q205" s="27">
        <v>-0.13569999999999999</v>
      </c>
      <c r="R205" s="30">
        <v>39378.747000000003</v>
      </c>
      <c r="S205" s="27">
        <v>1.0200000000000001E-2</v>
      </c>
      <c r="T205" s="30">
        <v>39439.118999999999</v>
      </c>
      <c r="U205" s="27">
        <v>3.0599999999999999E-2</v>
      </c>
      <c r="V205" s="30">
        <v>3607.69</v>
      </c>
      <c r="W205" s="32">
        <v>-4.3700000000000003E-2</v>
      </c>
      <c r="X205" s="30">
        <v>5621.5050000000001</v>
      </c>
      <c r="Y205" s="32">
        <v>0.55820000000000003</v>
      </c>
      <c r="Z205" s="30">
        <v>4395.0460000000003</v>
      </c>
      <c r="AA205" s="32">
        <v>-0.32469999999999999</v>
      </c>
      <c r="AB205" s="30">
        <v>2680.7790740072001</v>
      </c>
      <c r="AC205" s="27">
        <v>-0.26240000000000002</v>
      </c>
      <c r="AD205" s="30">
        <v>4226.8831306723996</v>
      </c>
      <c r="AE205" s="27">
        <v>0.57699999999999996</v>
      </c>
      <c r="AF205" s="30">
        <v>3316.0334680642</v>
      </c>
      <c r="AG205" s="27">
        <v>0.64</v>
      </c>
      <c r="AH205" s="25">
        <v>4.5437789200000002E-2</v>
      </c>
      <c r="AI205" s="25">
        <v>7.6756021399999999E-2</v>
      </c>
      <c r="AJ205" s="25">
        <v>5.7410203200000003E-2</v>
      </c>
      <c r="AK205" s="25">
        <v>0.1530750297</v>
      </c>
      <c r="AL205" s="25">
        <v>0.18107019599999999</v>
      </c>
      <c r="AM205" s="25">
        <v>0.11837740099999999</v>
      </c>
      <c r="AN205" s="47">
        <v>0.30918687569999997</v>
      </c>
      <c r="AO205" s="47">
        <v>0.31113250660000003</v>
      </c>
      <c r="AP205" s="47">
        <v>0.30001784749999999</v>
      </c>
      <c r="AQ205" s="47">
        <v>2.1410585658135801</v>
      </c>
      <c r="AR205" s="47">
        <v>0.894930257263581</v>
      </c>
      <c r="AS205" s="47">
        <v>1.06195753581601</v>
      </c>
      <c r="AT205" s="28">
        <v>0</v>
      </c>
      <c r="AU205" s="28">
        <v>0</v>
      </c>
      <c r="AV205" s="28">
        <v>0</v>
      </c>
    </row>
    <row r="206" spans="1:49" x14ac:dyDescent="0.25">
      <c r="A206" s="159">
        <v>203</v>
      </c>
      <c r="B206" s="3" t="s">
        <v>181</v>
      </c>
      <c r="C206" s="3" t="s">
        <v>1</v>
      </c>
      <c r="D206" s="28">
        <v>109000</v>
      </c>
      <c r="E206" s="25">
        <v>-14.17323</v>
      </c>
      <c r="F206" s="25">
        <v>-5.2173910000000001</v>
      </c>
      <c r="G206" s="25">
        <v>28.235289999999999</v>
      </c>
      <c r="H206" s="28">
        <v>48253203677999.992</v>
      </c>
      <c r="I206" s="49">
        <v>442.68989999999997</v>
      </c>
      <c r="J206" s="49">
        <v>89.642700000000005</v>
      </c>
      <c r="K206" s="28">
        <v>789971.5</v>
      </c>
      <c r="L206" s="28">
        <v>94107650000</v>
      </c>
      <c r="M206" s="49">
        <v>13.099464014662983</v>
      </c>
      <c r="N206" s="49">
        <v>4.2774094515734538</v>
      </c>
      <c r="O206" s="49">
        <v>0.81330259999999999</v>
      </c>
      <c r="P206" s="30">
        <v>67698.540686709006</v>
      </c>
      <c r="Q206" s="27">
        <v>0.48420000000000002</v>
      </c>
      <c r="R206" s="30">
        <v>87738.378978635999</v>
      </c>
      <c r="S206" s="27">
        <v>0.29599999999999999</v>
      </c>
      <c r="T206" s="30">
        <v>94820.929669500998</v>
      </c>
      <c r="U206" s="27">
        <v>0.1711</v>
      </c>
      <c r="V206" s="30">
        <v>2206.8971193490001</v>
      </c>
      <c r="W206" s="32">
        <v>0.39829999999999999</v>
      </c>
      <c r="X206" s="30">
        <v>2880.309060134</v>
      </c>
      <c r="Y206" s="32">
        <v>0.30509999999999998</v>
      </c>
      <c r="Z206" s="30">
        <v>3461.4250126040001</v>
      </c>
      <c r="AA206" s="32">
        <v>0.29310000000000003</v>
      </c>
      <c r="AB206" s="30">
        <v>6958.2337175913999</v>
      </c>
      <c r="AC206" s="27">
        <v>-0.32090000000000002</v>
      </c>
      <c r="AD206" s="30">
        <v>6490.9784429032998</v>
      </c>
      <c r="AE206" s="27">
        <v>-6.7000000000000004E-2</v>
      </c>
      <c r="AF206" s="30">
        <v>7919.6139684406999</v>
      </c>
      <c r="AG206" s="27">
        <v>0.93</v>
      </c>
      <c r="AH206" s="25">
        <v>0.11708383780000001</v>
      </c>
      <c r="AI206" s="25">
        <v>0.113012585</v>
      </c>
      <c r="AJ206" s="25">
        <v>0.11839992620000001</v>
      </c>
      <c r="AK206" s="25">
        <v>0.45243438629999999</v>
      </c>
      <c r="AL206" s="25">
        <v>0.38661475610000001</v>
      </c>
      <c r="AM206" s="25">
        <v>0.36803983229999998</v>
      </c>
      <c r="AN206" s="47">
        <v>0.167950138</v>
      </c>
      <c r="AO206" s="47">
        <v>0.17675432329999999</v>
      </c>
      <c r="AP206" s="47">
        <v>0.17781822150000001</v>
      </c>
      <c r="AQ206" s="47">
        <v>2.8624111292971302</v>
      </c>
      <c r="AR206" s="47">
        <v>2.13062683709324</v>
      </c>
      <c r="AS206" s="47">
        <v>2.1084464670326599</v>
      </c>
      <c r="AT206" s="28">
        <v>1500</v>
      </c>
      <c r="AU206" s="28">
        <v>1500</v>
      </c>
      <c r="AV206" s="28">
        <v>0</v>
      </c>
    </row>
    <row r="207" spans="1:49" x14ac:dyDescent="0.25">
      <c r="A207" s="159">
        <v>204</v>
      </c>
      <c r="B207" s="3" t="s">
        <v>182</v>
      </c>
      <c r="C207" s="3" t="s">
        <v>1</v>
      </c>
      <c r="D207" s="28">
        <v>21500</v>
      </c>
      <c r="E207" s="25">
        <v>-0.92165900000000001</v>
      </c>
      <c r="F207" s="25">
        <v>8.5858589999999992</v>
      </c>
      <c r="G207" s="25">
        <v>97.8</v>
      </c>
      <c r="H207" s="28">
        <v>955456775000</v>
      </c>
      <c r="I207" s="49">
        <v>44.43985</v>
      </c>
      <c r="J207" s="49">
        <v>11.512</v>
      </c>
      <c r="K207" s="28">
        <v>40383.5</v>
      </c>
      <c r="L207" s="28">
        <v>874700000</v>
      </c>
      <c r="M207" s="49">
        <v>24.124226155044628</v>
      </c>
      <c r="N207" s="49">
        <v>1.815131431736152</v>
      </c>
      <c r="O207" s="49">
        <v>0.4547197</v>
      </c>
      <c r="P207" s="30">
        <v>529.93881229600004</v>
      </c>
      <c r="Q207" s="27">
        <v>0.14530000000000001</v>
      </c>
      <c r="R207" s="30">
        <v>607.55011772</v>
      </c>
      <c r="S207" s="27">
        <v>0.14649999999999999</v>
      </c>
      <c r="T207" s="30">
        <v>966.39366144099995</v>
      </c>
      <c r="U207" s="27">
        <v>1.2557</v>
      </c>
      <c r="V207" s="30">
        <v>65.478793486000001</v>
      </c>
      <c r="W207" s="32">
        <v>8.3000000000000004E-2</v>
      </c>
      <c r="X207" s="30">
        <v>40.434495914000003</v>
      </c>
      <c r="Y207" s="32">
        <v>-0.38250000000000001</v>
      </c>
      <c r="Z207" s="30">
        <v>35.530354676000002</v>
      </c>
      <c r="AA207" s="32">
        <v>-0.33279999999999998</v>
      </c>
      <c r="AB207" s="30">
        <v>1726.7284811667</v>
      </c>
      <c r="AC207" s="27">
        <v>0.1313</v>
      </c>
      <c r="AD207" s="30">
        <v>621.25474629569999</v>
      </c>
      <c r="AE207" s="27">
        <v>-0.64</v>
      </c>
      <c r="AF207" s="30">
        <v>685.40612428140003</v>
      </c>
      <c r="AG207" s="27">
        <v>0.54</v>
      </c>
      <c r="AH207" s="25">
        <v>7.3824052799999998E-2</v>
      </c>
      <c r="AI207" s="25">
        <v>2.8116770499999999E-2</v>
      </c>
      <c r="AJ207" s="25">
        <v>2.7565478300000001E-2</v>
      </c>
      <c r="AK207" s="25">
        <v>0.1214174838</v>
      </c>
      <c r="AL207" s="25">
        <v>5.5528607600000002E-2</v>
      </c>
      <c r="AM207" s="25">
        <v>6.1832577899999998E-2</v>
      </c>
      <c r="AN207" s="47">
        <v>0.2943767216</v>
      </c>
      <c r="AO207" s="47">
        <v>0.23295109089999999</v>
      </c>
      <c r="AP207" s="47">
        <v>0.19139430930000001</v>
      </c>
      <c r="AQ207" s="47">
        <v>0.81551812493485798</v>
      </c>
      <c r="AR207" s="47">
        <v>1.12931074046702</v>
      </c>
      <c r="AS207" s="47">
        <v>1.2431164540538699</v>
      </c>
      <c r="AT207" s="28">
        <v>0</v>
      </c>
      <c r="AU207" s="28">
        <v>0</v>
      </c>
      <c r="AV207" s="28">
        <v>0</v>
      </c>
    </row>
    <row r="208" spans="1:49" x14ac:dyDescent="0.25">
      <c r="A208" s="159">
        <v>205</v>
      </c>
      <c r="B208" s="3" t="s">
        <v>183</v>
      </c>
      <c r="C208" s="3" t="s">
        <v>1</v>
      </c>
      <c r="D208" s="28">
        <v>11250</v>
      </c>
      <c r="E208" s="25">
        <v>14.56212</v>
      </c>
      <c r="F208" s="25">
        <v>33.928570000000001</v>
      </c>
      <c r="G208" s="25">
        <v>32.352939999999997</v>
      </c>
      <c r="H208" s="28">
        <v>89999775000</v>
      </c>
      <c r="I208" s="49">
        <v>7.9999799999999999</v>
      </c>
      <c r="J208" s="49">
        <v>48.961019999999998</v>
      </c>
      <c r="K208" s="28">
        <v>4220</v>
      </c>
      <c r="L208" s="28">
        <v>42405000</v>
      </c>
      <c r="M208" s="49">
        <v>7.4006661716561704</v>
      </c>
      <c r="N208" s="49">
        <v>0.91186741975455265</v>
      </c>
      <c r="O208" s="49">
        <v>0.32863540000000002</v>
      </c>
      <c r="P208" s="30">
        <v>102.099420134</v>
      </c>
      <c r="Q208" s="27">
        <v>-3.6499999999999998E-2</v>
      </c>
      <c r="R208" s="30">
        <v>89.913422636999996</v>
      </c>
      <c r="S208" s="27">
        <v>-0.11940000000000001</v>
      </c>
      <c r="T208" s="30">
        <v>109.822547132</v>
      </c>
      <c r="U208" s="27">
        <v>0.45029999999999998</v>
      </c>
      <c r="V208" s="30">
        <v>2.671428777</v>
      </c>
      <c r="W208" s="32">
        <v>-1.2210000000000001</v>
      </c>
      <c r="X208" s="30">
        <v>14.996542988</v>
      </c>
      <c r="Y208" s="32">
        <v>4.6136999999999997</v>
      </c>
      <c r="Z208" s="30">
        <v>14.280111657999999</v>
      </c>
      <c r="AA208" s="32">
        <v>0.22750000000000001</v>
      </c>
      <c r="AB208" s="30">
        <v>320.42517212500002</v>
      </c>
      <c r="AC208" s="27">
        <v>-1.2121</v>
      </c>
      <c r="AD208" s="30">
        <v>1799.5851585</v>
      </c>
      <c r="AE208" s="27">
        <v>4.6159999999999997</v>
      </c>
      <c r="AF208" s="30">
        <v>1785.018419796</v>
      </c>
      <c r="AG208" s="27">
        <v>1.23</v>
      </c>
      <c r="AH208" s="25">
        <v>2.0225705399999998E-2</v>
      </c>
      <c r="AI208" s="25">
        <v>9.8250275600000006E-2</v>
      </c>
      <c r="AJ208" s="25">
        <v>8.4178368599999998E-2</v>
      </c>
      <c r="AK208" s="25">
        <v>3.2693283099999998E-2</v>
      </c>
      <c r="AL208" s="25">
        <v>0.16641618590000001</v>
      </c>
      <c r="AM208" s="25">
        <v>0.15008593710000001</v>
      </c>
      <c r="AN208" s="47">
        <v>0.14895840860000001</v>
      </c>
      <c r="AO208" s="47">
        <v>0.1241729543</v>
      </c>
      <c r="AP208" s="47">
        <v>0.1296111724</v>
      </c>
      <c r="AQ208" s="47">
        <v>0.63122915522641498</v>
      </c>
      <c r="AR208" s="47">
        <v>0.74720353369312198</v>
      </c>
      <c r="AS208" s="47">
        <v>0.78295136367532403</v>
      </c>
      <c r="AT208" s="28">
        <v>0</v>
      </c>
      <c r="AU208" s="28">
        <v>600</v>
      </c>
      <c r="AV208" s="28">
        <v>0</v>
      </c>
    </row>
    <row r="209" spans="1:48" x14ac:dyDescent="0.25">
      <c r="A209" s="159">
        <v>206</v>
      </c>
      <c r="B209" s="3" t="s">
        <v>184</v>
      </c>
      <c r="C209" s="3" t="s">
        <v>1</v>
      </c>
      <c r="D209" s="28">
        <v>20500</v>
      </c>
      <c r="E209" s="25">
        <v>-0.72639229999999999</v>
      </c>
      <c r="F209" s="25">
        <v>-0.96618360000000003</v>
      </c>
      <c r="G209" s="25">
        <v>7.8947370000000001</v>
      </c>
      <c r="H209" s="28">
        <v>1913085748000.0002</v>
      </c>
      <c r="I209" s="49">
        <v>93.321259999999995</v>
      </c>
      <c r="J209" s="49">
        <v>26.535170000000001</v>
      </c>
      <c r="K209" s="28">
        <v>87060</v>
      </c>
      <c r="L209" s="28">
        <v>1840500000</v>
      </c>
      <c r="M209" s="49">
        <v>4.7077728151085365</v>
      </c>
      <c r="N209" s="49">
        <v>0.88777476632260566</v>
      </c>
      <c r="O209" s="49">
        <v>0.36837569999999997</v>
      </c>
      <c r="P209" s="30">
        <v>1058.506680043</v>
      </c>
      <c r="Q209" s="27">
        <v>24.6755</v>
      </c>
      <c r="R209" s="30">
        <v>1139.374006328</v>
      </c>
      <c r="S209" s="27">
        <v>7.6399999999999996E-2</v>
      </c>
      <c r="T209" s="30">
        <v>771.66256344999999</v>
      </c>
      <c r="U209" s="27">
        <v>-0.39560000000000001</v>
      </c>
      <c r="V209" s="30">
        <v>73.424272703</v>
      </c>
      <c r="W209" s="32">
        <v>0.64149999999999996</v>
      </c>
      <c r="X209" s="30">
        <v>154.46308666799999</v>
      </c>
      <c r="Y209" s="32">
        <v>1.1036999999999999</v>
      </c>
      <c r="Z209" s="30">
        <v>346.88104661199998</v>
      </c>
      <c r="AA209" s="32">
        <v>4.1109999999999998</v>
      </c>
      <c r="AB209" s="30">
        <v>709.45756023160004</v>
      </c>
      <c r="AC209" s="27">
        <v>-0.1002</v>
      </c>
      <c r="AD209" s="30">
        <v>1489.1222136378001</v>
      </c>
      <c r="AE209" s="27">
        <v>1.099</v>
      </c>
      <c r="AF209" s="30">
        <v>3570.9951060283001</v>
      </c>
      <c r="AG209" s="27">
        <v>5.07</v>
      </c>
      <c r="AH209" s="25">
        <v>1.46231179E-2</v>
      </c>
      <c r="AI209" s="25">
        <v>3.0278062000000001E-2</v>
      </c>
      <c r="AJ209" s="25">
        <v>6.7432296899999994E-2</v>
      </c>
      <c r="AK209" s="25">
        <v>4.4018270599999999E-2</v>
      </c>
      <c r="AL209" s="25">
        <v>7.6559773400000003E-2</v>
      </c>
      <c r="AM209" s="25">
        <v>0.16523406390000001</v>
      </c>
      <c r="AN209" s="47">
        <v>0.124092544</v>
      </c>
      <c r="AO209" s="47">
        <v>0.234584717</v>
      </c>
      <c r="AP209" s="47">
        <v>0.32537531650000001</v>
      </c>
      <c r="AQ209" s="47">
        <v>1.5894132894264299</v>
      </c>
      <c r="AR209" s="47">
        <v>1.4720151485889199</v>
      </c>
      <c r="AS209" s="47">
        <v>1.4503698010344599</v>
      </c>
      <c r="AT209" s="28">
        <v>0</v>
      </c>
      <c r="AU209" s="28">
        <v>0</v>
      </c>
      <c r="AV209" s="28">
        <v>0</v>
      </c>
    </row>
    <row r="210" spans="1:48" x14ac:dyDescent="0.25">
      <c r="A210" s="159">
        <v>207</v>
      </c>
      <c r="B210" s="3" t="s">
        <v>185</v>
      </c>
      <c r="C210" s="3" t="s">
        <v>1</v>
      </c>
      <c r="D210" s="28">
        <v>71200</v>
      </c>
      <c r="E210" s="25">
        <v>-1.657459</v>
      </c>
      <c r="F210" s="25">
        <v>-3.1292520000000001</v>
      </c>
      <c r="G210" s="25">
        <v>-1.5214380000000001</v>
      </c>
      <c r="H210" s="28">
        <v>1863000118399.9998</v>
      </c>
      <c r="I210" s="49">
        <v>26.16573</v>
      </c>
      <c r="J210" s="49">
        <v>44.760680000000001</v>
      </c>
      <c r="K210" s="28">
        <v>4928.5</v>
      </c>
      <c r="L210" s="28">
        <v>353600000</v>
      </c>
      <c r="M210" s="49">
        <v>8.3457417839759813</v>
      </c>
      <c r="N210" s="49">
        <v>3.9856344085380595</v>
      </c>
      <c r="O210" s="49">
        <v>0.34147</v>
      </c>
      <c r="P210" s="30">
        <v>719.51962184399997</v>
      </c>
      <c r="Q210" s="27">
        <v>4.4499999999999998E-2</v>
      </c>
      <c r="R210" s="30">
        <v>689.61146841599998</v>
      </c>
      <c r="S210" s="27">
        <v>-4.1599999999999998E-2</v>
      </c>
      <c r="T210" s="30">
        <v>687.60893956200005</v>
      </c>
      <c r="U210" s="27">
        <v>-4.5999999999999999E-2</v>
      </c>
      <c r="V210" s="30">
        <v>272.816486457</v>
      </c>
      <c r="W210" s="32">
        <v>9.2999999999999992E-3</v>
      </c>
      <c r="X210" s="30">
        <v>240.99999439800001</v>
      </c>
      <c r="Y210" s="32">
        <v>-0.1166</v>
      </c>
      <c r="Z210" s="30">
        <v>228.973522659</v>
      </c>
      <c r="AA210" s="32">
        <v>-0.17399999999999999</v>
      </c>
      <c r="AB210" s="30">
        <v>9740.8730971599998</v>
      </c>
      <c r="AC210" s="27">
        <v>-2.87E-2</v>
      </c>
      <c r="AD210" s="30">
        <v>8832.0849095461999</v>
      </c>
      <c r="AE210" s="27">
        <v>-9.2999999999999999E-2</v>
      </c>
      <c r="AF210" s="30">
        <v>8750.8793513954006</v>
      </c>
      <c r="AG210" s="27">
        <v>0.83</v>
      </c>
      <c r="AH210" s="25">
        <v>0.54652072429999998</v>
      </c>
      <c r="AI210" s="25">
        <v>0.47514509669999999</v>
      </c>
      <c r="AJ210" s="25">
        <v>0.45975787470000001</v>
      </c>
      <c r="AK210" s="25">
        <v>0.62309619429999996</v>
      </c>
      <c r="AL210" s="25">
        <v>0.55185567469999997</v>
      </c>
      <c r="AM210" s="25">
        <v>0.53274442030000002</v>
      </c>
      <c r="AN210" s="47">
        <v>0.54589342649999995</v>
      </c>
      <c r="AO210" s="47">
        <v>0.50005774729999997</v>
      </c>
      <c r="AP210" s="47">
        <v>0.48701115760000002</v>
      </c>
      <c r="AQ210" s="47">
        <v>0.15916063912178199</v>
      </c>
      <c r="AR210" s="47">
        <v>0.16375787373092199</v>
      </c>
      <c r="AS210" s="47">
        <v>0.15874996282246701</v>
      </c>
      <c r="AT210" s="28">
        <v>9000</v>
      </c>
      <c r="AU210" s="28">
        <v>9000</v>
      </c>
      <c r="AV210" s="28">
        <v>0</v>
      </c>
    </row>
    <row r="211" spans="1:48" x14ac:dyDescent="0.25">
      <c r="A211" s="159">
        <v>208</v>
      </c>
      <c r="B211" s="3" t="s">
        <v>4340</v>
      </c>
      <c r="C211" s="3" t="s">
        <v>1</v>
      </c>
      <c r="D211" s="28">
        <v>91600</v>
      </c>
      <c r="E211" s="25">
        <v>4.5662099999999999</v>
      </c>
      <c r="F211" s="25">
        <v>5.529954</v>
      </c>
      <c r="G211" s="25">
        <v>16.391359999999999</v>
      </c>
      <c r="H211" s="28">
        <v>306815474888800</v>
      </c>
      <c r="I211" s="49">
        <v>3349.5139999999997</v>
      </c>
      <c r="J211" s="49">
        <v>30.338809999999999</v>
      </c>
      <c r="K211" s="28">
        <v>1964810</v>
      </c>
      <c r="L211" s="28">
        <v>187985300000</v>
      </c>
      <c r="M211" s="49">
        <v>20.34199422607151</v>
      </c>
      <c r="N211" s="49">
        <v>7.0967285318051143</v>
      </c>
      <c r="O211" s="49" t="s">
        <v>4501</v>
      </c>
      <c r="P211" s="30">
        <v>15297.312397141</v>
      </c>
      <c r="Q211" s="27">
        <v>0.36370000000000002</v>
      </c>
      <c r="R211" s="30">
        <v>38664.328193702997</v>
      </c>
      <c r="S211" s="27">
        <v>1.5275000000000001</v>
      </c>
      <c r="T211" s="30">
        <v>50014.439370961998</v>
      </c>
      <c r="U211" s="27">
        <v>0.94979999999999998</v>
      </c>
      <c r="V211" s="30">
        <v>1565.489059754</v>
      </c>
      <c r="W211" s="32">
        <v>-0.2908</v>
      </c>
      <c r="X211" s="30">
        <v>14776.319245436</v>
      </c>
      <c r="Y211" s="32">
        <v>8.4388000000000005</v>
      </c>
      <c r="Z211" s="30">
        <v>17803.347142466999</v>
      </c>
      <c r="AA211" s="32">
        <v>1.101</v>
      </c>
      <c r="AB211" s="30">
        <v>7048.2102175700002</v>
      </c>
      <c r="AC211" s="27">
        <v>-0.1449</v>
      </c>
      <c r="AD211" s="30">
        <v>4264.6346653131995</v>
      </c>
      <c r="AE211" s="27">
        <v>-0.39500000000000002</v>
      </c>
      <c r="AF211" s="30">
        <v>4791.1692448417998</v>
      </c>
      <c r="AG211" s="27" t="s">
        <v>1989</v>
      </c>
      <c r="AH211" s="25">
        <v>3.1739914399999999E-2</v>
      </c>
      <c r="AI211" s="25">
        <v>0.1670768819</v>
      </c>
      <c r="AJ211" s="25">
        <v>0.122642635</v>
      </c>
      <c r="AK211" s="25">
        <v>0.1433092624</v>
      </c>
      <c r="AL211" s="25">
        <v>0.49029626040000002</v>
      </c>
      <c r="AM211" s="25">
        <v>0.31447935970000002</v>
      </c>
      <c r="AN211" s="47">
        <v>0.33775147760000002</v>
      </c>
      <c r="AO211" s="47">
        <v>0.26021583199999998</v>
      </c>
      <c r="AP211" s="47">
        <v>0.31924778840000001</v>
      </c>
      <c r="AQ211" s="47">
        <v>4.0676517241579901</v>
      </c>
      <c r="AR211" s="47">
        <v>1.4860124052683801</v>
      </c>
      <c r="AS211" s="47">
        <v>1.56419278426097</v>
      </c>
      <c r="AT211" s="28">
        <v>4500</v>
      </c>
      <c r="AU211" s="28">
        <v>1000</v>
      </c>
      <c r="AV211" s="28">
        <v>0</v>
      </c>
    </row>
    <row r="212" spans="1:48" x14ac:dyDescent="0.25">
      <c r="A212" s="159">
        <v>209</v>
      </c>
      <c r="B212" s="3" t="s">
        <v>186</v>
      </c>
      <c r="C212" s="3" t="s">
        <v>1</v>
      </c>
      <c r="D212" s="28">
        <v>6080</v>
      </c>
      <c r="E212" s="25">
        <v>0</v>
      </c>
      <c r="F212" s="25">
        <v>-2.8753989999999998</v>
      </c>
      <c r="G212" s="25">
        <v>-18.933330000000002</v>
      </c>
      <c r="H212" s="28">
        <v>1106559197440</v>
      </c>
      <c r="I212" s="49">
        <v>181.9999</v>
      </c>
      <c r="J212" s="49">
        <v>66.579830000000001</v>
      </c>
      <c r="K212" s="28">
        <v>419895</v>
      </c>
      <c r="L212" s="28">
        <v>2604650000</v>
      </c>
      <c r="M212" s="49" t="s">
        <v>4501</v>
      </c>
      <c r="N212" s="49">
        <v>0.36766931353546323</v>
      </c>
      <c r="O212" s="49">
        <v>1.1506110000000001</v>
      </c>
      <c r="P212" s="30">
        <v>12637.549130003999</v>
      </c>
      <c r="Q212" s="27">
        <v>0.4133</v>
      </c>
      <c r="R212" s="30">
        <v>14860.615315016001</v>
      </c>
      <c r="S212" s="27">
        <v>0.1759</v>
      </c>
      <c r="T212" s="30">
        <v>12889.987355595</v>
      </c>
      <c r="U212" s="27">
        <v>-0.1431</v>
      </c>
      <c r="V212" s="30">
        <v>707.51573220900002</v>
      </c>
      <c r="W212" s="32">
        <v>0.36649999999999999</v>
      </c>
      <c r="X212" s="30">
        <v>57.334523967000003</v>
      </c>
      <c r="Y212" s="32">
        <v>-0.91900000000000004</v>
      </c>
      <c r="Z212" s="30">
        <v>-138.72484403000001</v>
      </c>
      <c r="AA212" s="32">
        <v>-1.2365999999999999</v>
      </c>
      <c r="AB212" s="30">
        <v>5279.1566355922996</v>
      </c>
      <c r="AC212" s="27">
        <v>-0.2913</v>
      </c>
      <c r="AD212" s="30">
        <v>315.02508544130001</v>
      </c>
      <c r="AE212" s="27">
        <v>-0.94</v>
      </c>
      <c r="AF212" s="30">
        <v>-762.22497056980001</v>
      </c>
      <c r="AG212" s="27">
        <v>-0.23</v>
      </c>
      <c r="AH212" s="25">
        <v>8.5424641699999998E-2</v>
      </c>
      <c r="AI212" s="25">
        <v>6.2672767000000002E-3</v>
      </c>
      <c r="AJ212" s="25">
        <v>-1.68929861E-2</v>
      </c>
      <c r="AK212" s="25">
        <v>0.31299761129999998</v>
      </c>
      <c r="AL212" s="25">
        <v>1.9397188700000002E-2</v>
      </c>
      <c r="AM212" s="25">
        <v>-4.6284733100000003E-2</v>
      </c>
      <c r="AN212" s="47">
        <v>0.10843494300000001</v>
      </c>
      <c r="AO212" s="47">
        <v>5.3528020400000001E-2</v>
      </c>
      <c r="AP212" s="47">
        <v>2.3330735299999999E-2</v>
      </c>
      <c r="AQ212" s="47">
        <v>2.4601625037681099</v>
      </c>
      <c r="AR212" s="47">
        <v>1.73360279304387</v>
      </c>
      <c r="AS212" s="47">
        <v>1.7398787138087799</v>
      </c>
      <c r="AT212" s="28">
        <v>1000</v>
      </c>
      <c r="AU212" s="28">
        <v>0</v>
      </c>
      <c r="AV212" s="28">
        <v>0</v>
      </c>
    </row>
    <row r="213" spans="1:48" x14ac:dyDescent="0.25">
      <c r="A213" s="159">
        <v>210</v>
      </c>
      <c r="B213" s="3" t="s">
        <v>187</v>
      </c>
      <c r="C213" s="3" t="s">
        <v>1</v>
      </c>
      <c r="D213" s="28">
        <v>27400</v>
      </c>
      <c r="E213" s="25">
        <v>-3.8596490000000001</v>
      </c>
      <c r="F213" s="25">
        <v>-1.8045709999999999</v>
      </c>
      <c r="G213" s="25">
        <v>4.0526989999999996</v>
      </c>
      <c r="H213" s="28">
        <v>6841850555000</v>
      </c>
      <c r="I213" s="49">
        <v>249.70259999999999</v>
      </c>
      <c r="J213" s="49">
        <v>62.075380000000003</v>
      </c>
      <c r="K213" s="28">
        <v>433505</v>
      </c>
      <c r="L213" s="28">
        <v>12249850000</v>
      </c>
      <c r="M213" s="49">
        <v>13.162350696629257</v>
      </c>
      <c r="N213" s="49">
        <v>1.4802256375157936</v>
      </c>
      <c r="O213" s="49">
        <v>0.84763960000000005</v>
      </c>
      <c r="P213" s="30">
        <v>3164.8442602740001</v>
      </c>
      <c r="Q213" s="27">
        <v>0.24909999999999999</v>
      </c>
      <c r="R213" s="30">
        <v>3479.6076047030001</v>
      </c>
      <c r="S213" s="27">
        <v>9.9500000000000005E-2</v>
      </c>
      <c r="T213" s="30">
        <v>3078.981748272</v>
      </c>
      <c r="U213" s="27">
        <v>-7.0400000000000004E-2</v>
      </c>
      <c r="V213" s="30">
        <v>756.16478055200002</v>
      </c>
      <c r="W213" s="32">
        <v>0.95099999999999996</v>
      </c>
      <c r="X213" s="30">
        <v>887.19257485799994</v>
      </c>
      <c r="Y213" s="32">
        <v>0.17330000000000001</v>
      </c>
      <c r="Z213" s="30">
        <v>870.62169486499999</v>
      </c>
      <c r="AA213" s="32">
        <v>0.31630000000000003</v>
      </c>
      <c r="AB213" s="30">
        <v>3164.6530981001001</v>
      </c>
      <c r="AC213" s="27">
        <v>0.39489999999999997</v>
      </c>
      <c r="AD213" s="30">
        <v>3023.0807574344999</v>
      </c>
      <c r="AE213" s="27">
        <v>-4.4999999999999998E-2</v>
      </c>
      <c r="AF213" s="30">
        <v>3247.8384569054001</v>
      </c>
      <c r="AG213" s="27">
        <v>1.37</v>
      </c>
      <c r="AH213" s="25">
        <v>7.5809600000000005E-2</v>
      </c>
      <c r="AI213" s="25">
        <v>8.7351836299999999E-2</v>
      </c>
      <c r="AJ213" s="25">
        <v>8.2300213699999999E-2</v>
      </c>
      <c r="AK213" s="25">
        <v>0.1557541049</v>
      </c>
      <c r="AL213" s="25">
        <v>0.1695234434</v>
      </c>
      <c r="AM213" s="25">
        <v>0.15151693150000001</v>
      </c>
      <c r="AN213" s="47">
        <v>0.40962219129999999</v>
      </c>
      <c r="AO213" s="47">
        <v>0.43207692260000002</v>
      </c>
      <c r="AP213" s="47">
        <v>0.42261500590000001</v>
      </c>
      <c r="AQ213" s="47">
        <v>1.1236858701383301</v>
      </c>
      <c r="AR213" s="47">
        <v>0.81178768940479795</v>
      </c>
      <c r="AS213" s="47">
        <v>0.84102719547848104</v>
      </c>
      <c r="AT213" s="28">
        <v>414</v>
      </c>
      <c r="AU213" s="28">
        <v>489</v>
      </c>
      <c r="AV213" s="28">
        <v>0</v>
      </c>
    </row>
    <row r="214" spans="1:48" x14ac:dyDescent="0.25">
      <c r="A214" s="159">
        <v>211</v>
      </c>
      <c r="B214" s="3" t="s">
        <v>188</v>
      </c>
      <c r="C214" s="3" t="s">
        <v>1</v>
      </c>
      <c r="D214" s="28">
        <v>47250</v>
      </c>
      <c r="E214" s="25">
        <v>-12.82288</v>
      </c>
      <c r="F214" s="25">
        <v>-8.6073500000000003</v>
      </c>
      <c r="G214" s="25">
        <v>-3.3742329999999998</v>
      </c>
      <c r="H214" s="28">
        <v>1035720000000.0001</v>
      </c>
      <c r="I214" s="49">
        <v>21.919999999999998</v>
      </c>
      <c r="J214" s="49">
        <v>42.498739999999998</v>
      </c>
      <c r="K214" s="28">
        <v>33023</v>
      </c>
      <c r="L214" s="28">
        <v>1712500000</v>
      </c>
      <c r="M214" s="49">
        <v>8.7923875794903488</v>
      </c>
      <c r="N214" s="49">
        <v>2.8292646307635994</v>
      </c>
      <c r="O214" s="49">
        <v>0.43366159999999998</v>
      </c>
      <c r="P214" s="30">
        <v>581.90634366100005</v>
      </c>
      <c r="Q214" s="27">
        <v>-3.2000000000000002E-3</v>
      </c>
      <c r="R214" s="30">
        <v>577.12744928200004</v>
      </c>
      <c r="S214" s="27">
        <v>-8.2000000000000007E-3</v>
      </c>
      <c r="T214" s="30">
        <v>549.11629477400004</v>
      </c>
      <c r="U214" s="27">
        <v>-4.7800000000000002E-2</v>
      </c>
      <c r="V214" s="30">
        <v>190.63573359399999</v>
      </c>
      <c r="W214" s="32">
        <v>3.1099999999999999E-2</v>
      </c>
      <c r="X214" s="30">
        <v>185.808717296</v>
      </c>
      <c r="Y214" s="32">
        <v>-2.53E-2</v>
      </c>
      <c r="Z214" s="30">
        <v>157.46314484499999</v>
      </c>
      <c r="AA214" s="32">
        <v>-0.14449999999999999</v>
      </c>
      <c r="AB214" s="30">
        <v>8696.8856566605991</v>
      </c>
      <c r="AC214" s="27">
        <v>-0.18590000000000001</v>
      </c>
      <c r="AD214" s="30">
        <v>8052.8413061587999</v>
      </c>
      <c r="AE214" s="27">
        <v>-7.3999999999999996E-2</v>
      </c>
      <c r="AF214" s="30">
        <v>7110.6068729376002</v>
      </c>
      <c r="AG214" s="27">
        <v>0.86</v>
      </c>
      <c r="AH214" s="25">
        <v>0.358414605</v>
      </c>
      <c r="AI214" s="25">
        <v>0.36565248659999999</v>
      </c>
      <c r="AJ214" s="25">
        <v>0.35256214800000002</v>
      </c>
      <c r="AK214" s="25">
        <v>0.43526700239999999</v>
      </c>
      <c r="AL214" s="25">
        <v>0.46338690890000001</v>
      </c>
      <c r="AM214" s="25">
        <v>0.45661954830000001</v>
      </c>
      <c r="AN214" s="47">
        <v>0.41563129840000002</v>
      </c>
      <c r="AO214" s="47">
        <v>0.34127155949999999</v>
      </c>
      <c r="AP214" s="47">
        <v>0.3152828681</v>
      </c>
      <c r="AQ214" s="47">
        <v>0.21404287401451699</v>
      </c>
      <c r="AR214" s="47">
        <v>0.34226904913102202</v>
      </c>
      <c r="AS214" s="47">
        <v>0.29514626247772902</v>
      </c>
      <c r="AT214" s="28">
        <v>13000</v>
      </c>
      <c r="AU214" s="28">
        <v>6000</v>
      </c>
      <c r="AV214" s="28">
        <v>0</v>
      </c>
    </row>
    <row r="215" spans="1:48" x14ac:dyDescent="0.25">
      <c r="A215" s="159">
        <v>212</v>
      </c>
      <c r="B215" s="3" t="s">
        <v>2018</v>
      </c>
      <c r="C215" s="3" t="s">
        <v>1</v>
      </c>
      <c r="D215" s="28">
        <v>56700</v>
      </c>
      <c r="E215" s="25">
        <v>-4.0609140000000004</v>
      </c>
      <c r="F215" s="25">
        <v>-8.4006460000000001</v>
      </c>
      <c r="G215" s="25">
        <v>-18.063580000000002</v>
      </c>
      <c r="H215" s="28">
        <v>52756326415800.008</v>
      </c>
      <c r="I215" s="49">
        <v>930.44669999999996</v>
      </c>
      <c r="J215" s="49">
        <v>29.93479</v>
      </c>
      <c r="K215" s="28">
        <v>380243.5</v>
      </c>
      <c r="L215" s="28">
        <v>22016300000</v>
      </c>
      <c r="M215" s="49">
        <v>17.788545855619866</v>
      </c>
      <c r="N215" s="49">
        <v>2.5714921435737064</v>
      </c>
      <c r="O215" s="49">
        <v>0.73318430000000001</v>
      </c>
      <c r="P215" s="30">
        <v>11759.393956148</v>
      </c>
      <c r="Q215" s="27">
        <v>0.59570000000000001</v>
      </c>
      <c r="R215" s="30">
        <v>15635.421288785001</v>
      </c>
      <c r="S215" s="27">
        <v>0.3296</v>
      </c>
      <c r="T215" s="30">
        <v>19421.423222775</v>
      </c>
      <c r="U215" s="27">
        <v>0.52749999999999997</v>
      </c>
      <c r="V215" s="30">
        <v>2061.6432322559999</v>
      </c>
      <c r="W215" s="32">
        <v>0.2424</v>
      </c>
      <c r="X215" s="30">
        <v>3267.0701887169998</v>
      </c>
      <c r="Y215" s="32">
        <v>0.5847</v>
      </c>
      <c r="Z215" s="30">
        <v>3321.680739296</v>
      </c>
      <c r="AA215" s="32">
        <v>0.68969999999999998</v>
      </c>
      <c r="AB215" s="30">
        <v>3130.0766615998</v>
      </c>
      <c r="AC215" s="27">
        <v>0.1208</v>
      </c>
      <c r="AD215" s="30">
        <v>3442.9585240644001</v>
      </c>
      <c r="AE215" s="27">
        <v>0.1</v>
      </c>
      <c r="AF215" s="30">
        <v>3585.9780354892</v>
      </c>
      <c r="AG215" s="27">
        <v>1.59</v>
      </c>
      <c r="AH215" s="25">
        <v>4.7293553500000002E-2</v>
      </c>
      <c r="AI215" s="25">
        <v>5.4063109599999999E-2</v>
      </c>
      <c r="AJ215" s="25">
        <v>4.8031958299999997E-2</v>
      </c>
      <c r="AK215" s="25">
        <v>0.17452322200000001</v>
      </c>
      <c r="AL215" s="25">
        <v>0.19141981450000001</v>
      </c>
      <c r="AM215" s="25">
        <v>0.1625215646</v>
      </c>
      <c r="AN215" s="47">
        <v>0.2799808178</v>
      </c>
      <c r="AO215" s="47">
        <v>0.33733293619999999</v>
      </c>
      <c r="AP215" s="47">
        <v>0.3102702463</v>
      </c>
      <c r="AQ215" s="47">
        <v>2.7315558846489201</v>
      </c>
      <c r="AR215" s="47">
        <v>2.4169980919785399</v>
      </c>
      <c r="AS215" s="47">
        <v>2.3836131258248399</v>
      </c>
      <c r="AT215" s="28">
        <v>0</v>
      </c>
      <c r="AU215" s="28">
        <v>0</v>
      </c>
      <c r="AV215" s="28">
        <v>0</v>
      </c>
    </row>
    <row r="216" spans="1:48" x14ac:dyDescent="0.25">
      <c r="A216" s="159">
        <v>213</v>
      </c>
      <c r="B216" s="3" t="s">
        <v>189</v>
      </c>
      <c r="C216" s="3" t="s">
        <v>1</v>
      </c>
      <c r="D216" s="28">
        <v>88400</v>
      </c>
      <c r="E216" s="25">
        <v>1.6091949999999999</v>
      </c>
      <c r="F216" s="25">
        <v>4</v>
      </c>
      <c r="G216" s="25">
        <v>-10.70707</v>
      </c>
      <c r="H216" s="28">
        <v>1553587214400</v>
      </c>
      <c r="I216" s="49">
        <v>17.57452</v>
      </c>
      <c r="J216" s="49">
        <v>18.83061</v>
      </c>
      <c r="K216" s="28">
        <v>2449.5</v>
      </c>
      <c r="L216" s="28">
        <v>201550000</v>
      </c>
      <c r="M216" s="49">
        <v>6.9901135337932905</v>
      </c>
      <c r="N216" s="49">
        <v>1.5666613919400212</v>
      </c>
      <c r="O216" s="49">
        <v>0.37431730000000002</v>
      </c>
      <c r="P216" s="30">
        <v>1602.9807428429999</v>
      </c>
      <c r="Q216" s="27">
        <v>0.11559999999999999</v>
      </c>
      <c r="R216" s="30">
        <v>1693.4356266059999</v>
      </c>
      <c r="S216" s="27">
        <v>5.6399999999999999E-2</v>
      </c>
      <c r="T216" s="30">
        <v>1688.7943016930001</v>
      </c>
      <c r="U216" s="27">
        <v>-4.1999999999999997E-3</v>
      </c>
      <c r="V216" s="30">
        <v>234.61522643399999</v>
      </c>
      <c r="W216" s="32">
        <v>0.219</v>
      </c>
      <c r="X216" s="30">
        <v>252.70160739799999</v>
      </c>
      <c r="Y216" s="32">
        <v>7.7100000000000002E-2</v>
      </c>
      <c r="Z216" s="30">
        <v>243.538947237</v>
      </c>
      <c r="AA216" s="32">
        <v>-5.6399999999999999E-2</v>
      </c>
      <c r="AB216" s="30">
        <v>12248.151779862699</v>
      </c>
      <c r="AC216" s="27">
        <v>0.188</v>
      </c>
      <c r="AD216" s="30">
        <v>12439.6669216468</v>
      </c>
      <c r="AE216" s="27">
        <v>1.6E-2</v>
      </c>
      <c r="AF216" s="30">
        <v>13399.6555332924</v>
      </c>
      <c r="AG216" s="27">
        <v>1.02</v>
      </c>
      <c r="AH216" s="25">
        <v>0.13832042929999999</v>
      </c>
      <c r="AI216" s="25">
        <v>0.15294704349999999</v>
      </c>
      <c r="AJ216" s="25">
        <v>0.147988851</v>
      </c>
      <c r="AK216" s="25">
        <v>0.196552175</v>
      </c>
      <c r="AL216" s="25">
        <v>0.2261486452</v>
      </c>
      <c r="AM216" s="25">
        <v>0.22793817020000001</v>
      </c>
      <c r="AN216" s="47">
        <v>0.3706980715</v>
      </c>
      <c r="AO216" s="47">
        <v>0.35692509420000001</v>
      </c>
      <c r="AP216" s="47">
        <v>0.36845094</v>
      </c>
      <c r="AQ216" s="47">
        <v>0.47405237145407297</v>
      </c>
      <c r="AR216" s="47">
        <v>0.48319151950789901</v>
      </c>
      <c r="AS216" s="47">
        <v>0.54037010196928104</v>
      </c>
      <c r="AT216" s="28">
        <v>1500</v>
      </c>
      <c r="AU216" s="28">
        <v>1500</v>
      </c>
      <c r="AV216" s="28">
        <v>0</v>
      </c>
    </row>
    <row r="217" spans="1:48" x14ac:dyDescent="0.25">
      <c r="A217" s="159">
        <v>214</v>
      </c>
      <c r="B217" s="3" t="s">
        <v>190</v>
      </c>
      <c r="C217" s="3" t="s">
        <v>1</v>
      </c>
      <c r="D217" s="28">
        <v>22750</v>
      </c>
      <c r="E217" s="25">
        <v>-1.727862</v>
      </c>
      <c r="F217" s="25">
        <v>-9.7222220000000004</v>
      </c>
      <c r="G217" s="25">
        <v>-10.433070000000001</v>
      </c>
      <c r="H217" s="28">
        <v>6549179659750.001</v>
      </c>
      <c r="I217" s="49">
        <v>287.87599999999998</v>
      </c>
      <c r="J217" s="49">
        <v>32.252040000000001</v>
      </c>
      <c r="K217" s="28">
        <v>257351.5</v>
      </c>
      <c r="L217" s="28">
        <v>5894550000</v>
      </c>
      <c r="M217" s="49">
        <v>8.3608413097633729</v>
      </c>
      <c r="N217" s="49">
        <v>1.5559540469469939</v>
      </c>
      <c r="O217" s="49">
        <v>0.71991349999999998</v>
      </c>
      <c r="P217" s="30">
        <v>6761.1299188659996</v>
      </c>
      <c r="Q217" s="27">
        <v>-0.15310000000000001</v>
      </c>
      <c r="R217" s="30">
        <v>7669.7291606970002</v>
      </c>
      <c r="S217" s="27">
        <v>0.13439999999999999</v>
      </c>
      <c r="T217" s="30">
        <v>7654.8755555560001</v>
      </c>
      <c r="U217" s="27">
        <v>5.7200000000000001E-2</v>
      </c>
      <c r="V217" s="30">
        <v>810.41312233199994</v>
      </c>
      <c r="W217" s="32">
        <v>-0.25340000000000001</v>
      </c>
      <c r="X217" s="30">
        <v>782.15828764499997</v>
      </c>
      <c r="Y217" s="32">
        <v>-3.49E-2</v>
      </c>
      <c r="Z217" s="30">
        <v>665.17156752899996</v>
      </c>
      <c r="AA217" s="32">
        <v>-0.22450000000000001</v>
      </c>
      <c r="AB217" s="30">
        <v>2716.4926689050999</v>
      </c>
      <c r="AC217" s="27">
        <v>-0.2737</v>
      </c>
      <c r="AD217" s="30">
        <v>2716.9969321932999</v>
      </c>
      <c r="AE217" s="27">
        <v>0</v>
      </c>
      <c r="AF217" s="30">
        <v>2310.6181151644</v>
      </c>
      <c r="AG217" s="27">
        <v>0.78</v>
      </c>
      <c r="AH217" s="25">
        <v>7.0642632999999996E-2</v>
      </c>
      <c r="AI217" s="25">
        <v>8.3135999099999996E-2</v>
      </c>
      <c r="AJ217" s="25">
        <v>7.9219086800000005E-2</v>
      </c>
      <c r="AK217" s="25">
        <v>0.1638247997</v>
      </c>
      <c r="AL217" s="25">
        <v>0.18045576969999999</v>
      </c>
      <c r="AM217" s="25">
        <v>0.1741089153</v>
      </c>
      <c r="AN217" s="47">
        <v>0.2059845233</v>
      </c>
      <c r="AO217" s="47">
        <v>0.13237459500000001</v>
      </c>
      <c r="AP217" s="47">
        <v>0.1164844926</v>
      </c>
      <c r="AQ217" s="47">
        <v>0.99872934312489403</v>
      </c>
      <c r="AR217" s="47">
        <v>1.4032318109545501</v>
      </c>
      <c r="AS217" s="47">
        <v>1.1978152273804299</v>
      </c>
      <c r="AT217" s="28">
        <v>3000</v>
      </c>
      <c r="AU217" s="28">
        <v>2400</v>
      </c>
      <c r="AV217" s="28">
        <v>0</v>
      </c>
    </row>
    <row r="218" spans="1:48" x14ac:dyDescent="0.25">
      <c r="A218" s="159">
        <v>215</v>
      </c>
      <c r="B218" s="3" t="s">
        <v>191</v>
      </c>
      <c r="C218" s="3" t="s">
        <v>1</v>
      </c>
      <c r="D218" s="28">
        <v>23250</v>
      </c>
      <c r="E218" s="25">
        <v>1.973684</v>
      </c>
      <c r="F218" s="25">
        <v>-5.4878049999999998</v>
      </c>
      <c r="G218" s="25">
        <v>52.459020000000002</v>
      </c>
      <c r="H218" s="28">
        <v>1418016337500</v>
      </c>
      <c r="I218" s="49">
        <v>60.98995</v>
      </c>
      <c r="J218" s="49">
        <v>47.184489999999997</v>
      </c>
      <c r="K218" s="28">
        <v>106500</v>
      </c>
      <c r="L218" s="28">
        <v>2418900000</v>
      </c>
      <c r="M218" s="49">
        <v>6.9109881752299733</v>
      </c>
      <c r="N218" s="49">
        <v>1.3649193789156764</v>
      </c>
      <c r="O218" s="49">
        <v>0.7635923</v>
      </c>
      <c r="P218" s="30">
        <v>301.645687307</v>
      </c>
      <c r="Q218" s="27">
        <v>-0.3039</v>
      </c>
      <c r="R218" s="30">
        <v>714.12426886000003</v>
      </c>
      <c r="S218" s="27">
        <v>1.3673999999999999</v>
      </c>
      <c r="T218" s="30">
        <v>1112.0148168420001</v>
      </c>
      <c r="U218" s="27">
        <v>2.2111000000000001</v>
      </c>
      <c r="V218" s="30">
        <v>91.597338836999995</v>
      </c>
      <c r="W218" s="32">
        <v>0.2208</v>
      </c>
      <c r="X218" s="30">
        <v>101.165894296</v>
      </c>
      <c r="Y218" s="32">
        <v>0.1045</v>
      </c>
      <c r="Z218" s="30">
        <v>205.89476182999999</v>
      </c>
      <c r="AA218" s="32">
        <v>0.98640000000000005</v>
      </c>
      <c r="AB218" s="30">
        <v>1384.5866410535</v>
      </c>
      <c r="AC218" s="27">
        <v>0.30740000000000001</v>
      </c>
      <c r="AD218" s="30">
        <v>1510.4700361006001</v>
      </c>
      <c r="AE218" s="27">
        <v>9.0999999999999998E-2</v>
      </c>
      <c r="AF218" s="30">
        <v>3391.3250833457</v>
      </c>
      <c r="AG218" s="27">
        <v>1.98</v>
      </c>
      <c r="AH218" s="25">
        <v>6.2373814299999997E-2</v>
      </c>
      <c r="AI218" s="25">
        <v>6.1730751E-2</v>
      </c>
      <c r="AJ218" s="25">
        <v>0.12542799909999999</v>
      </c>
      <c r="AK218" s="25">
        <v>9.6105193800000002E-2</v>
      </c>
      <c r="AL218" s="25">
        <v>0.1030737217</v>
      </c>
      <c r="AM218" s="25">
        <v>0.2067102542</v>
      </c>
      <c r="AN218" s="47">
        <v>0.23210563070000001</v>
      </c>
      <c r="AO218" s="47">
        <v>0.24536203540000001</v>
      </c>
      <c r="AP218" s="47">
        <v>0.2626045239</v>
      </c>
      <c r="AQ218" s="47">
        <v>0.64871607843340295</v>
      </c>
      <c r="AR218" s="47">
        <v>0.69021679990876394</v>
      </c>
      <c r="AS218" s="47">
        <v>0.64803915974523296</v>
      </c>
      <c r="AT218" s="28">
        <v>1000</v>
      </c>
      <c r="AU218" s="28">
        <v>1500</v>
      </c>
      <c r="AV218" s="28">
        <v>0</v>
      </c>
    </row>
    <row r="219" spans="1:48" x14ac:dyDescent="0.25">
      <c r="A219" s="159">
        <v>216</v>
      </c>
      <c r="B219" s="3" t="s">
        <v>192</v>
      </c>
      <c r="C219" s="3" t="s">
        <v>1</v>
      </c>
      <c r="D219" s="28">
        <v>7650</v>
      </c>
      <c r="E219" s="25">
        <v>12.66568</v>
      </c>
      <c r="F219" s="25">
        <v>-11.04651</v>
      </c>
      <c r="G219" s="25">
        <v>28.355699999999999</v>
      </c>
      <c r="H219" s="28">
        <v>692325000000</v>
      </c>
      <c r="I219" s="49">
        <v>90.5</v>
      </c>
      <c r="J219" s="49">
        <v>54.595550000000003</v>
      </c>
      <c r="K219" s="28">
        <v>14564</v>
      </c>
      <c r="L219" s="28">
        <v>128100000</v>
      </c>
      <c r="M219" s="49">
        <v>31.240062648372433</v>
      </c>
      <c r="N219" s="49">
        <v>2.5577980236132971</v>
      </c>
      <c r="O219" s="49">
        <v>0.58257510000000001</v>
      </c>
      <c r="P219" s="30">
        <v>232.581893579</v>
      </c>
      <c r="Q219" s="27">
        <v>0.21879999999999999</v>
      </c>
      <c r="R219" s="30">
        <v>269.581593672</v>
      </c>
      <c r="S219" s="27">
        <v>0.15909999999999999</v>
      </c>
      <c r="T219" s="30">
        <v>276.24669157</v>
      </c>
      <c r="U219" s="27">
        <v>9.7299999999999998E-2</v>
      </c>
      <c r="V219" s="30">
        <v>-455.953311805</v>
      </c>
      <c r="W219" s="32">
        <v>-30.254300000000001</v>
      </c>
      <c r="X219" s="30">
        <v>27.726743611</v>
      </c>
      <c r="Y219" s="32">
        <v>-1.0608</v>
      </c>
      <c r="Z219" s="30">
        <v>33.836370860999999</v>
      </c>
      <c r="AA219" s="32">
        <v>-1.2221</v>
      </c>
      <c r="AB219" s="30">
        <v>-5297.6566299337001</v>
      </c>
      <c r="AC219" s="27">
        <v>-37.3932</v>
      </c>
      <c r="AD219" s="30">
        <v>285.40647441990001</v>
      </c>
      <c r="AE219" s="27">
        <v>-1.054</v>
      </c>
      <c r="AF219" s="30">
        <v>65.670628640900006</v>
      </c>
      <c r="AG219" s="27">
        <v>-0.03</v>
      </c>
      <c r="AH219" s="25">
        <v>-0.51719640990000004</v>
      </c>
      <c r="AI219" s="25">
        <v>4.9165055700000002E-2</v>
      </c>
      <c r="AJ219" s="25">
        <v>1.12484699E-2</v>
      </c>
      <c r="AK219" s="25">
        <v>-0.76405999830000004</v>
      </c>
      <c r="AL219" s="25">
        <v>6.7044021100000004E-2</v>
      </c>
      <c r="AM219" s="25">
        <v>1.52375485E-2</v>
      </c>
      <c r="AN219" s="47">
        <v>0.50364124750000006</v>
      </c>
      <c r="AO219" s="47">
        <v>0.53194001179999995</v>
      </c>
      <c r="AP219" s="47">
        <v>0.52209504159999998</v>
      </c>
      <c r="AQ219" s="47">
        <v>0.37986199313992702</v>
      </c>
      <c r="AR219" s="47">
        <v>0.34724651186026501</v>
      </c>
      <c r="AS219" s="47">
        <v>0.35463299951233002</v>
      </c>
      <c r="AT219" s="28">
        <v>0</v>
      </c>
      <c r="AU219" s="28">
        <v>0</v>
      </c>
      <c r="AV219" s="28">
        <v>0</v>
      </c>
    </row>
    <row r="220" spans="1:48" x14ac:dyDescent="0.25">
      <c r="A220" s="159">
        <v>217</v>
      </c>
      <c r="B220" s="3" t="s">
        <v>193</v>
      </c>
      <c r="C220" s="3" t="s">
        <v>1</v>
      </c>
      <c r="D220" s="28">
        <v>3770</v>
      </c>
      <c r="E220" s="25">
        <v>-5.75</v>
      </c>
      <c r="F220" s="25">
        <v>-3.3333330000000001</v>
      </c>
      <c r="G220" s="25">
        <v>3.5714290000000002</v>
      </c>
      <c r="H220" s="28">
        <v>1130999996230</v>
      </c>
      <c r="I220" s="49">
        <v>300</v>
      </c>
      <c r="J220" s="49">
        <v>77.647930000000002</v>
      </c>
      <c r="K220" s="28">
        <v>664441.5</v>
      </c>
      <c r="L220" s="28">
        <v>2572600000</v>
      </c>
      <c r="M220" s="49">
        <v>55.632960466082018</v>
      </c>
      <c r="N220" s="49">
        <v>4.2680497413284462</v>
      </c>
      <c r="O220" s="49">
        <v>0.75742869999999995</v>
      </c>
      <c r="P220" s="30">
        <v>1135.7679798459999</v>
      </c>
      <c r="Q220" s="27">
        <v>-3.0599999999999999E-2</v>
      </c>
      <c r="R220" s="30">
        <v>1244.0099469930001</v>
      </c>
      <c r="S220" s="27">
        <v>9.5299999999999996E-2</v>
      </c>
      <c r="T220" s="30">
        <v>1234.4210683220001</v>
      </c>
      <c r="U220" s="27">
        <v>7.9500000000000001E-2</v>
      </c>
      <c r="V220" s="30">
        <v>-471.44635290799999</v>
      </c>
      <c r="W220" s="32">
        <v>-0.40639999999999998</v>
      </c>
      <c r="X220" s="30">
        <v>48.324710523999997</v>
      </c>
      <c r="Y220" s="32">
        <v>-1.1025</v>
      </c>
      <c r="Z220" s="30">
        <v>27.891012725</v>
      </c>
      <c r="AA220" s="32">
        <v>-1.1518999999999999</v>
      </c>
      <c r="AB220" s="30">
        <v>-1575.0578362433</v>
      </c>
      <c r="AC220" s="27">
        <v>-0.35089999999999999</v>
      </c>
      <c r="AD220" s="30">
        <v>86.711868493300003</v>
      </c>
      <c r="AE220" s="27">
        <v>-1.0549999999999999</v>
      </c>
      <c r="AF220" s="30">
        <v>96.938717243300005</v>
      </c>
      <c r="AG220" s="27">
        <v>-0.14000000000000001</v>
      </c>
      <c r="AH220" s="25">
        <v>-8.3074814999999996E-2</v>
      </c>
      <c r="AI220" s="25">
        <v>5.1667288999999996E-3</v>
      </c>
      <c r="AJ220" s="25">
        <v>6.2131718999999998E-3</v>
      </c>
      <c r="AK220" s="25">
        <v>-0.46271927169999999</v>
      </c>
      <c r="AL220" s="25">
        <v>3.0267337299999999E-2</v>
      </c>
      <c r="AM220" s="25">
        <v>3.37580138E-2</v>
      </c>
      <c r="AN220" s="47">
        <v>0.54193763530000005</v>
      </c>
      <c r="AO220" s="47">
        <v>0.419039514</v>
      </c>
      <c r="AP220" s="47">
        <v>0.40140596620000002</v>
      </c>
      <c r="AQ220" s="47">
        <v>5.3432771971872999</v>
      </c>
      <c r="AR220" s="47">
        <v>4.3899466912436198</v>
      </c>
      <c r="AS220" s="47">
        <v>4.4332979374979598</v>
      </c>
      <c r="AT220" s="28">
        <v>0</v>
      </c>
      <c r="AU220" s="28">
        <v>0</v>
      </c>
      <c r="AV220" s="28">
        <v>0</v>
      </c>
    </row>
    <row r="221" spans="1:48" x14ac:dyDescent="0.25">
      <c r="A221" s="159">
        <v>218</v>
      </c>
      <c r="B221" s="3" t="s">
        <v>194</v>
      </c>
      <c r="C221" s="3" t="s">
        <v>1</v>
      </c>
      <c r="D221" s="28">
        <v>47000</v>
      </c>
      <c r="E221" s="25">
        <v>1.7316020000000001</v>
      </c>
      <c r="F221" s="25">
        <v>-6</v>
      </c>
      <c r="G221" s="25">
        <v>7.4285709999999998</v>
      </c>
      <c r="H221" s="28">
        <v>1249132160000</v>
      </c>
      <c r="I221" s="49">
        <v>26.577279999999998</v>
      </c>
      <c r="J221" s="49">
        <v>45.717860000000002</v>
      </c>
      <c r="K221" s="28">
        <v>1064</v>
      </c>
      <c r="L221" s="28">
        <v>49346950</v>
      </c>
      <c r="M221" s="49">
        <v>13.150856606031661</v>
      </c>
      <c r="N221" s="49">
        <v>1.9569391358299677</v>
      </c>
      <c r="O221" s="49">
        <v>0.31624560000000002</v>
      </c>
      <c r="P221" s="30">
        <v>963.92925750999996</v>
      </c>
      <c r="Q221" s="27">
        <v>0.21510000000000001</v>
      </c>
      <c r="R221" s="30">
        <v>1005.11383376</v>
      </c>
      <c r="S221" s="27">
        <v>4.2700000000000002E-2</v>
      </c>
      <c r="T221" s="30">
        <v>978.93687858999999</v>
      </c>
      <c r="U221" s="27">
        <v>-1.46E-2</v>
      </c>
      <c r="V221" s="30">
        <v>87.417909171000005</v>
      </c>
      <c r="W221" s="32">
        <v>0.11119999999999999</v>
      </c>
      <c r="X221" s="30">
        <v>100.762072264</v>
      </c>
      <c r="Y221" s="32">
        <v>0.15260000000000001</v>
      </c>
      <c r="Z221" s="30">
        <v>107.23030331699999</v>
      </c>
      <c r="AA221" s="32">
        <v>0.1653</v>
      </c>
      <c r="AB221" s="30">
        <v>3091.9460841343998</v>
      </c>
      <c r="AC221" s="27">
        <v>0.114</v>
      </c>
      <c r="AD221" s="30">
        <v>3342.2835956500999</v>
      </c>
      <c r="AE221" s="27">
        <v>8.1000000000000003E-2</v>
      </c>
      <c r="AF221" s="30">
        <v>3818.2629214968001</v>
      </c>
      <c r="AG221" s="27">
        <v>1.05</v>
      </c>
      <c r="AH221" s="25">
        <v>9.4515906199999999E-2</v>
      </c>
      <c r="AI221" s="25">
        <v>8.7161486499999996E-2</v>
      </c>
      <c r="AJ221" s="25">
        <v>8.5456821399999994E-2</v>
      </c>
      <c r="AK221" s="25">
        <v>0.1557051747</v>
      </c>
      <c r="AL221" s="25">
        <v>0.16398660039999999</v>
      </c>
      <c r="AM221" s="25">
        <v>0.15454725550000001</v>
      </c>
      <c r="AN221" s="47">
        <v>0.42226201569999999</v>
      </c>
      <c r="AO221" s="47">
        <v>0.430001458</v>
      </c>
      <c r="AP221" s="47">
        <v>0.42311569640000002</v>
      </c>
      <c r="AQ221" s="47">
        <v>0.86109488581121396</v>
      </c>
      <c r="AR221" s="47">
        <v>0.89994121740514499</v>
      </c>
      <c r="AS221" s="47">
        <v>0.80848354833854297</v>
      </c>
      <c r="AT221" s="28">
        <v>2000</v>
      </c>
      <c r="AU221" s="28">
        <v>2000</v>
      </c>
      <c r="AV221" s="28">
        <v>0</v>
      </c>
    </row>
    <row r="222" spans="1:48" x14ac:dyDescent="0.25">
      <c r="A222" s="159">
        <v>219</v>
      </c>
      <c r="B222" s="3" t="s">
        <v>195</v>
      </c>
      <c r="C222" s="3" t="s">
        <v>1</v>
      </c>
      <c r="D222" s="28">
        <v>26300</v>
      </c>
      <c r="E222" s="25">
        <v>-2.5925929999999999</v>
      </c>
      <c r="F222" s="25">
        <v>-8.6805559999999993</v>
      </c>
      <c r="G222" s="25">
        <v>-38.979120000000002</v>
      </c>
      <c r="H222" s="28">
        <v>1222205894100.0002</v>
      </c>
      <c r="I222" s="49">
        <v>46.471709999999995</v>
      </c>
      <c r="J222" s="49">
        <v>33.827289999999998</v>
      </c>
      <c r="K222" s="28">
        <v>20142.5</v>
      </c>
      <c r="L222" s="28">
        <v>530250000</v>
      </c>
      <c r="M222" s="49">
        <v>7.7557573823946324</v>
      </c>
      <c r="N222" s="49">
        <v>1.807649135503939</v>
      </c>
      <c r="O222" s="49">
        <v>0.59851189999999999</v>
      </c>
      <c r="P222" s="30">
        <v>2863.5582527749998</v>
      </c>
      <c r="Q222" s="27">
        <v>0.1285</v>
      </c>
      <c r="R222" s="30">
        <v>3273.5826609159999</v>
      </c>
      <c r="S222" s="27">
        <v>0.14319999999999999</v>
      </c>
      <c r="T222" s="30">
        <v>3381.5433804700001</v>
      </c>
      <c r="U222" s="27">
        <v>0.1079</v>
      </c>
      <c r="V222" s="30">
        <v>135.80765770799999</v>
      </c>
      <c r="W222" s="32">
        <v>-0.39179999999999998</v>
      </c>
      <c r="X222" s="30">
        <v>157.90321971700001</v>
      </c>
      <c r="Y222" s="32">
        <v>0.16270000000000001</v>
      </c>
      <c r="Z222" s="30">
        <v>178.468923343</v>
      </c>
      <c r="AA222" s="32">
        <v>0.61929999999999996</v>
      </c>
      <c r="AB222" s="30">
        <v>2513.0888363322001</v>
      </c>
      <c r="AC222" s="27">
        <v>-0.45319999999999999</v>
      </c>
      <c r="AD222" s="30">
        <v>3058.0520260424</v>
      </c>
      <c r="AE222" s="27">
        <v>0.217</v>
      </c>
      <c r="AF222" s="30">
        <v>3839.9333345296</v>
      </c>
      <c r="AG222" s="27">
        <v>1.62</v>
      </c>
      <c r="AH222" s="25">
        <v>7.8143981700000004E-2</v>
      </c>
      <c r="AI222" s="25">
        <v>7.7910271399999995E-2</v>
      </c>
      <c r="AJ222" s="25">
        <v>7.9769984299999999E-2</v>
      </c>
      <c r="AK222" s="25">
        <v>0.20287756539999999</v>
      </c>
      <c r="AL222" s="25">
        <v>0.24866239439999999</v>
      </c>
      <c r="AM222" s="25">
        <v>0.28606399850000003</v>
      </c>
      <c r="AN222" s="47">
        <v>0.12194193120000001</v>
      </c>
      <c r="AO222" s="47">
        <v>0.1403528392</v>
      </c>
      <c r="AP222" s="47">
        <v>0.15388736829999999</v>
      </c>
      <c r="AQ222" s="47">
        <v>1.6566643745622001</v>
      </c>
      <c r="AR222" s="47">
        <v>2.7895201358783002</v>
      </c>
      <c r="AS222" s="47">
        <v>2.5861107552812399</v>
      </c>
      <c r="AT222" s="28">
        <v>5000</v>
      </c>
      <c r="AU222" s="28">
        <v>1500</v>
      </c>
      <c r="AV222" s="28">
        <v>0</v>
      </c>
    </row>
    <row r="223" spans="1:48" x14ac:dyDescent="0.25">
      <c r="A223" s="159">
        <v>220</v>
      </c>
      <c r="B223" s="3" t="s">
        <v>196</v>
      </c>
      <c r="C223" s="3" t="s">
        <v>1</v>
      </c>
      <c r="D223" s="28">
        <v>28500</v>
      </c>
      <c r="E223" s="25">
        <v>-1.7241379999999999</v>
      </c>
      <c r="F223" s="25">
        <v>-1.7241379999999999</v>
      </c>
      <c r="G223" s="25">
        <v>-14.772729999999999</v>
      </c>
      <c r="H223" s="28">
        <v>4846201018499.999</v>
      </c>
      <c r="I223" s="49">
        <v>170.0421</v>
      </c>
      <c r="J223" s="49">
        <v>78.914469999999994</v>
      </c>
      <c r="K223" s="28">
        <v>10200</v>
      </c>
      <c r="L223" s="28">
        <v>294050000</v>
      </c>
      <c r="M223" s="49">
        <v>14.033745652026619</v>
      </c>
      <c r="N223" s="49">
        <v>1.3092834598823835</v>
      </c>
      <c r="O223" s="49">
        <v>0.78070300000000004</v>
      </c>
      <c r="P223" s="30">
        <v>4175.8823449450001</v>
      </c>
      <c r="Q223" s="27">
        <v>0.45619999999999999</v>
      </c>
      <c r="R223" s="30">
        <v>7941.910435926</v>
      </c>
      <c r="S223" s="27">
        <v>0.90190000000000003</v>
      </c>
      <c r="T223" s="30">
        <v>7761.5975381879998</v>
      </c>
      <c r="U223" s="27">
        <v>0.24840000000000001</v>
      </c>
      <c r="V223" s="30">
        <v>502.921931852</v>
      </c>
      <c r="W223" s="32">
        <v>0.495</v>
      </c>
      <c r="X223" s="30">
        <v>567.15660071800005</v>
      </c>
      <c r="Y223" s="32">
        <v>0.12770000000000001</v>
      </c>
      <c r="Z223" s="30">
        <v>536.31502588900003</v>
      </c>
      <c r="AA223" s="32">
        <v>-0.1101</v>
      </c>
      <c r="AB223" s="30">
        <v>2691.3206059140002</v>
      </c>
      <c r="AC223" s="27">
        <v>9.6100000000000005E-2</v>
      </c>
      <c r="AD223" s="30">
        <v>2447.9787268601999</v>
      </c>
      <c r="AE223" s="27">
        <v>-0.09</v>
      </c>
      <c r="AF223" s="30">
        <v>1864.6253176154</v>
      </c>
      <c r="AG223" s="27">
        <v>0.51</v>
      </c>
      <c r="AH223" s="25">
        <v>7.6419204599999999E-2</v>
      </c>
      <c r="AI223" s="25">
        <v>4.3370110199999999E-2</v>
      </c>
      <c r="AJ223" s="25">
        <v>3.3182343400000001E-2</v>
      </c>
      <c r="AK223" s="25">
        <v>0.1050364565</v>
      </c>
      <c r="AL223" s="25">
        <v>6.59701392E-2</v>
      </c>
      <c r="AM223" s="25">
        <v>5.3453803600000002E-2</v>
      </c>
      <c r="AN223" s="47">
        <v>0.2300822454</v>
      </c>
      <c r="AO223" s="47">
        <v>0.1771885275</v>
      </c>
      <c r="AP223" s="47">
        <v>0.19848033139999999</v>
      </c>
      <c r="AQ223" s="47">
        <v>0.43603753939965201</v>
      </c>
      <c r="AR223" s="47">
        <v>0.58042996620385101</v>
      </c>
      <c r="AS223" s="47">
        <v>0.61091104940076602</v>
      </c>
      <c r="AT223" s="28">
        <v>0</v>
      </c>
      <c r="AU223" s="28">
        <v>0</v>
      </c>
      <c r="AV223" s="28">
        <v>0</v>
      </c>
    </row>
    <row r="224" spans="1:48" x14ac:dyDescent="0.25">
      <c r="A224" s="159">
        <v>221</v>
      </c>
      <c r="B224" s="3" t="s">
        <v>4693</v>
      </c>
      <c r="C224" s="3" t="s">
        <v>1</v>
      </c>
      <c r="D224" s="28" t="s">
        <v>4664</v>
      </c>
      <c r="E224" s="25" t="s">
        <v>4664</v>
      </c>
      <c r="F224" s="25" t="s">
        <v>4664</v>
      </c>
      <c r="G224" s="25" t="s">
        <v>4664</v>
      </c>
      <c r="H224" s="28" t="s">
        <v>4664</v>
      </c>
      <c r="I224" s="49" t="s">
        <v>4664</v>
      </c>
      <c r="J224" s="49" t="s">
        <v>4664</v>
      </c>
      <c r="K224" s="28" t="s">
        <v>4664</v>
      </c>
      <c r="L224" s="28" t="s">
        <v>4664</v>
      </c>
      <c r="M224" s="49" t="s">
        <v>4664</v>
      </c>
      <c r="N224" s="49" t="s">
        <v>4664</v>
      </c>
      <c r="O224" s="49" t="s">
        <v>4664</v>
      </c>
      <c r="P224" s="30">
        <v>813.27084512800002</v>
      </c>
      <c r="Q224" s="27">
        <v>2.7699999999999999E-2</v>
      </c>
      <c r="R224" s="30">
        <v>1012.521129174</v>
      </c>
      <c r="S224" s="27">
        <v>0.245</v>
      </c>
      <c r="T224" s="30">
        <v>1023.827766301</v>
      </c>
      <c r="U224" s="27" t="s">
        <v>1989</v>
      </c>
      <c r="V224" s="30">
        <v>18.141548146000002</v>
      </c>
      <c r="W224" s="32">
        <v>4.7899999999999998E-2</v>
      </c>
      <c r="X224" s="30">
        <v>18.663829951</v>
      </c>
      <c r="Y224" s="32">
        <v>2.8799999999999999E-2</v>
      </c>
      <c r="Z224" s="30">
        <v>23.213935029000002</v>
      </c>
      <c r="AA224" s="32" t="s">
        <v>1989</v>
      </c>
      <c r="AB224" s="30">
        <v>711.43326062749998</v>
      </c>
      <c r="AC224" s="27">
        <v>4.7899999999999998E-2</v>
      </c>
      <c r="AD224" s="30">
        <v>731.91490003920001</v>
      </c>
      <c r="AE224" s="27">
        <v>2.9000000000000001E-2</v>
      </c>
      <c r="AF224" s="30">
        <v>0</v>
      </c>
      <c r="AG224" s="27" t="s">
        <v>1989</v>
      </c>
      <c r="AH224" s="25">
        <v>4.2311100900000002E-2</v>
      </c>
      <c r="AI224" s="25">
        <v>3.6701298600000001E-2</v>
      </c>
      <c r="AJ224" s="25">
        <v>0</v>
      </c>
      <c r="AK224" s="25">
        <v>6.18978325E-2</v>
      </c>
      <c r="AL224" s="25">
        <v>5.99176654E-2</v>
      </c>
      <c r="AM224" s="25">
        <v>0</v>
      </c>
      <c r="AN224" s="47">
        <v>4.2200450799999997E-2</v>
      </c>
      <c r="AO224" s="47">
        <v>4.1045131200000001E-2</v>
      </c>
      <c r="AP224" s="47">
        <v>0</v>
      </c>
      <c r="AQ224" s="47">
        <v>0.44433852746929697</v>
      </c>
      <c r="AR224" s="47">
        <v>0.80986311949839895</v>
      </c>
      <c r="AS224" s="47">
        <v>0.93538235653256396</v>
      </c>
      <c r="AT224" s="28">
        <v>0</v>
      </c>
      <c r="AU224" s="28">
        <v>0</v>
      </c>
      <c r="AV224" s="28">
        <v>0</v>
      </c>
    </row>
    <row r="225" spans="1:49" x14ac:dyDescent="0.25">
      <c r="A225" s="159">
        <v>222</v>
      </c>
      <c r="B225" s="3" t="s">
        <v>2019</v>
      </c>
      <c r="C225" s="3" t="s">
        <v>1</v>
      </c>
      <c r="D225" s="28">
        <v>18200</v>
      </c>
      <c r="E225" s="25">
        <v>-7.3791349999999998</v>
      </c>
      <c r="F225" s="25">
        <v>3.7037040000000001</v>
      </c>
      <c r="G225" s="25">
        <v>-2.499997</v>
      </c>
      <c r="H225" s="28">
        <v>2899687645400.0005</v>
      </c>
      <c r="I225" s="49">
        <v>159.3235</v>
      </c>
      <c r="J225" s="49">
        <v>62.781840000000003</v>
      </c>
      <c r="K225" s="28">
        <v>251431</v>
      </c>
      <c r="L225" s="28">
        <v>4848950000</v>
      </c>
      <c r="M225" s="49">
        <v>8.1026792562250911</v>
      </c>
      <c r="N225" s="49">
        <v>0.85734556389400451</v>
      </c>
      <c r="O225" s="49">
        <v>0.57058779999999998</v>
      </c>
      <c r="P225" s="30">
        <v>3160.5560154949999</v>
      </c>
      <c r="Q225" s="27">
        <v>5.0599999999999999E-2</v>
      </c>
      <c r="R225" s="30">
        <v>5084.4218369050004</v>
      </c>
      <c r="S225" s="27">
        <v>0.60870000000000002</v>
      </c>
      <c r="T225" s="30">
        <v>5661.1432368010001</v>
      </c>
      <c r="U225" s="27">
        <v>0.33989999999999998</v>
      </c>
      <c r="V225" s="30">
        <v>256.30187631199999</v>
      </c>
      <c r="W225" s="32">
        <v>-0.15859999999999999</v>
      </c>
      <c r="X225" s="30">
        <v>491.40147687400002</v>
      </c>
      <c r="Y225" s="32">
        <v>0.9173</v>
      </c>
      <c r="Z225" s="30">
        <v>430.24886134799999</v>
      </c>
      <c r="AA225" s="32">
        <v>2.5999999999999999E-2</v>
      </c>
      <c r="AB225" s="30">
        <v>2049.850698279</v>
      </c>
      <c r="AC225" s="27">
        <v>-0.46039999999999998</v>
      </c>
      <c r="AD225" s="30">
        <v>3513.9637365041999</v>
      </c>
      <c r="AE225" s="27">
        <v>0.71399999999999997</v>
      </c>
      <c r="AF225" s="30">
        <v>2551.9769741245</v>
      </c>
      <c r="AG225" s="27">
        <v>0.82</v>
      </c>
      <c r="AH225" s="25">
        <v>4.40573337E-2</v>
      </c>
      <c r="AI225" s="25">
        <v>7.2837673000000006E-2</v>
      </c>
      <c r="AJ225" s="25">
        <v>5.8296477100000001E-2</v>
      </c>
      <c r="AK225" s="25">
        <v>9.7058551300000004E-2</v>
      </c>
      <c r="AL225" s="25">
        <v>0.15313739740000001</v>
      </c>
      <c r="AM225" s="25">
        <v>0.12151340369999999</v>
      </c>
      <c r="AN225" s="47">
        <v>0.1522518189</v>
      </c>
      <c r="AO225" s="47">
        <v>0.17027577899999999</v>
      </c>
      <c r="AP225" s="47">
        <v>0.1490483628</v>
      </c>
      <c r="AQ225" s="47">
        <v>1.2081696076311601</v>
      </c>
      <c r="AR225" s="47">
        <v>1.0117249361513301</v>
      </c>
      <c r="AS225" s="47">
        <v>1.0844038904352</v>
      </c>
      <c r="AT225" s="28">
        <v>0</v>
      </c>
      <c r="AU225" s="28">
        <v>0</v>
      </c>
      <c r="AV225" s="28">
        <v>0</v>
      </c>
    </row>
    <row r="226" spans="1:49" x14ac:dyDescent="0.25">
      <c r="A226" s="159">
        <v>223</v>
      </c>
      <c r="B226" s="3" t="s">
        <v>197</v>
      </c>
      <c r="C226" s="3" t="s">
        <v>1</v>
      </c>
      <c r="D226" s="28">
        <v>68200</v>
      </c>
      <c r="E226" s="25">
        <v>-0.87209300000000001</v>
      </c>
      <c r="F226" s="25">
        <v>-7.8378379999999996</v>
      </c>
      <c r="G226" s="25">
        <v>59.345790000000001</v>
      </c>
      <c r="H226" s="28">
        <v>1263197262800.0002</v>
      </c>
      <c r="I226" s="49">
        <v>18.52195</v>
      </c>
      <c r="J226" s="49">
        <v>26.156860000000002</v>
      </c>
      <c r="K226" s="28">
        <v>1308</v>
      </c>
      <c r="L226" s="28">
        <v>87350000</v>
      </c>
      <c r="M226" s="49">
        <v>8.8941052082981713</v>
      </c>
      <c r="N226" s="49">
        <v>2.3870125993138576</v>
      </c>
      <c r="O226" s="49">
        <v>0.32434459999999998</v>
      </c>
      <c r="P226" s="30">
        <v>517.499519792</v>
      </c>
      <c r="Q226" s="27">
        <v>0.22650000000000001</v>
      </c>
      <c r="R226" s="30">
        <v>666.51823211600004</v>
      </c>
      <c r="S226" s="27">
        <v>0.28799999999999998</v>
      </c>
      <c r="T226" s="30">
        <v>690.74008992500001</v>
      </c>
      <c r="U226" s="27">
        <v>0.15620000000000001</v>
      </c>
      <c r="V226" s="30">
        <v>76.492644456999997</v>
      </c>
      <c r="W226" s="32">
        <v>0.15920000000000001</v>
      </c>
      <c r="X226" s="30">
        <v>111.089250255</v>
      </c>
      <c r="Y226" s="32">
        <v>0.45229999999999998</v>
      </c>
      <c r="Z226" s="30">
        <v>121.00864443099999</v>
      </c>
      <c r="AA226" s="32">
        <v>0.32500000000000001</v>
      </c>
      <c r="AB226" s="30">
        <v>5594.3088907527999</v>
      </c>
      <c r="AC226" s="27">
        <v>0.14940000000000001</v>
      </c>
      <c r="AD226" s="30">
        <v>8088.3979109307002</v>
      </c>
      <c r="AE226" s="27">
        <v>0.44600000000000001</v>
      </c>
      <c r="AF226" s="30">
        <v>6533.2547759810004</v>
      </c>
      <c r="AG226" s="27">
        <v>0.88</v>
      </c>
      <c r="AH226" s="25">
        <v>9.6982444500000001E-2</v>
      </c>
      <c r="AI226" s="25">
        <v>0.131364337</v>
      </c>
      <c r="AJ226" s="25">
        <v>0.13287019459999999</v>
      </c>
      <c r="AK226" s="25">
        <v>0.19350925660000001</v>
      </c>
      <c r="AL226" s="25">
        <v>0.25066337230000002</v>
      </c>
      <c r="AM226" s="25">
        <v>0.2521596391</v>
      </c>
      <c r="AN226" s="47">
        <v>0.29448760829999998</v>
      </c>
      <c r="AO226" s="47">
        <v>0.29911332730000001</v>
      </c>
      <c r="AP226" s="47">
        <v>0.31106060810000002</v>
      </c>
      <c r="AQ226" s="47">
        <v>1.0263623112458</v>
      </c>
      <c r="AR226" s="47">
        <v>0.803054358818176</v>
      </c>
      <c r="AS226" s="47">
        <v>0.89778934182410897</v>
      </c>
      <c r="AT226" s="28">
        <v>3000</v>
      </c>
      <c r="AU226" s="28">
        <v>3500</v>
      </c>
      <c r="AV226" s="28">
        <v>0</v>
      </c>
    </row>
    <row r="227" spans="1:49" x14ac:dyDescent="0.25">
      <c r="A227" s="159">
        <v>224</v>
      </c>
      <c r="B227" s="3" t="s">
        <v>198</v>
      </c>
      <c r="C227" s="3" t="s">
        <v>1</v>
      </c>
      <c r="D227" s="28">
        <v>25800</v>
      </c>
      <c r="E227" s="25">
        <v>-1.3384320000000001</v>
      </c>
      <c r="F227" s="25">
        <v>-1.901141</v>
      </c>
      <c r="G227" s="25">
        <v>19.75095</v>
      </c>
      <c r="H227" s="28">
        <v>8453575677600</v>
      </c>
      <c r="I227" s="49">
        <v>327.65799999999996</v>
      </c>
      <c r="J227" s="49">
        <v>37.168170000000003</v>
      </c>
      <c r="K227" s="28">
        <v>605422</v>
      </c>
      <c r="L227" s="28">
        <v>15775300000</v>
      </c>
      <c r="M227" s="49">
        <v>12.117961770638532</v>
      </c>
      <c r="N227" s="49">
        <v>2.2089190826585612</v>
      </c>
      <c r="O227" s="49">
        <v>0.88992020000000005</v>
      </c>
      <c r="P227" s="30">
        <v>1542.0323948769999</v>
      </c>
      <c r="Q227" s="27">
        <v>1.18E-2</v>
      </c>
      <c r="R227" s="30">
        <v>2268.7465440249998</v>
      </c>
      <c r="S227" s="27">
        <v>0.4713</v>
      </c>
      <c r="T227" s="30">
        <v>3682.7976771429999</v>
      </c>
      <c r="U227" s="27">
        <v>2.0918000000000001</v>
      </c>
      <c r="V227" s="30">
        <v>439.87987004600001</v>
      </c>
      <c r="W227" s="32">
        <v>0.81379999999999997</v>
      </c>
      <c r="X227" s="30">
        <v>643.31669702600004</v>
      </c>
      <c r="Y227" s="32">
        <v>0.46250000000000002</v>
      </c>
      <c r="Z227" s="30">
        <v>644.51778826500004</v>
      </c>
      <c r="AA227" s="32">
        <v>0.14449999999999999</v>
      </c>
      <c r="AB227" s="30">
        <v>1882.4187241476</v>
      </c>
      <c r="AC227" s="27">
        <v>0.6653</v>
      </c>
      <c r="AD227" s="30">
        <v>2366.9020885159998</v>
      </c>
      <c r="AE227" s="27">
        <v>0.25700000000000001</v>
      </c>
      <c r="AF227" s="30">
        <v>1967.0454933169999</v>
      </c>
      <c r="AG227" s="27">
        <v>0.93</v>
      </c>
      <c r="AH227" s="25">
        <v>4.6422363699999997E-2</v>
      </c>
      <c r="AI227" s="25">
        <v>6.1249936300000002E-2</v>
      </c>
      <c r="AJ227" s="25">
        <v>5.8760352299999999E-2</v>
      </c>
      <c r="AK227" s="25">
        <v>0.1681922793</v>
      </c>
      <c r="AL227" s="25">
        <v>0.20298680080000001</v>
      </c>
      <c r="AM227" s="25">
        <v>0.18270324299999999</v>
      </c>
      <c r="AN227" s="47">
        <v>0.39125264589999997</v>
      </c>
      <c r="AO227" s="47">
        <v>0.31715231649999998</v>
      </c>
      <c r="AP227" s="47">
        <v>0.2154758249</v>
      </c>
      <c r="AQ227" s="47">
        <v>2.5193746842917699</v>
      </c>
      <c r="AR227" s="47">
        <v>2.1488050348946799</v>
      </c>
      <c r="AS227" s="47">
        <v>2.10929454734806</v>
      </c>
      <c r="AT227" s="28">
        <v>0</v>
      </c>
      <c r="AU227" s="28">
        <v>0</v>
      </c>
      <c r="AV227" s="28">
        <v>0</v>
      </c>
    </row>
    <row r="228" spans="1:49" s="48" customFormat="1" x14ac:dyDescent="0.25">
      <c r="A228" s="160">
        <v>225</v>
      </c>
      <c r="B228" s="3" t="s">
        <v>199</v>
      </c>
      <c r="C228" s="3" t="s">
        <v>1</v>
      </c>
      <c r="D228" s="28">
        <v>7680</v>
      </c>
      <c r="E228" s="25">
        <v>-0.25974029999999998</v>
      </c>
      <c r="F228" s="25">
        <v>-0.25974029999999998</v>
      </c>
      <c r="G228" s="25">
        <v>-9.1124259999999992</v>
      </c>
      <c r="H228" s="28">
        <v>652875371520</v>
      </c>
      <c r="I228" s="49">
        <v>85.009810000000002</v>
      </c>
      <c r="J228" s="49">
        <v>71.872370000000004</v>
      </c>
      <c r="K228" s="28">
        <v>43815.5</v>
      </c>
      <c r="L228" s="28">
        <v>336150000</v>
      </c>
      <c r="M228" s="49">
        <v>6.2613103172262052</v>
      </c>
      <c r="N228" s="49">
        <v>0.44800635795429494</v>
      </c>
      <c r="O228" s="49">
        <v>0.65871630000000003</v>
      </c>
      <c r="P228" s="30">
        <v>10834.566185375001</v>
      </c>
      <c r="Q228" s="27">
        <v>7.7100000000000002E-2</v>
      </c>
      <c r="R228" s="30">
        <v>11237.35347853</v>
      </c>
      <c r="S228" s="27">
        <v>3.7199999999999997E-2</v>
      </c>
      <c r="T228" s="30">
        <v>11247.476594870999</v>
      </c>
      <c r="U228" s="27">
        <v>-1.8E-3</v>
      </c>
      <c r="V228" s="30">
        <v>143.81926596400001</v>
      </c>
      <c r="W228" s="32">
        <v>-0.13869999999999999</v>
      </c>
      <c r="X228" s="30">
        <v>129.94249782</v>
      </c>
      <c r="Y228" s="32">
        <v>-9.6500000000000002E-2</v>
      </c>
      <c r="Z228" s="30">
        <v>137.67969656400001</v>
      </c>
      <c r="AA228" s="32">
        <v>0.15160000000000001</v>
      </c>
      <c r="AB228" s="30">
        <v>1441.1861623778</v>
      </c>
      <c r="AC228" s="27">
        <v>-8.0600000000000005E-2</v>
      </c>
      <c r="AD228" s="30">
        <v>1305.7859289324001</v>
      </c>
      <c r="AE228" s="27">
        <v>-9.4E-2</v>
      </c>
      <c r="AF228" s="30">
        <v>1904.0516167256999</v>
      </c>
      <c r="AG228" s="27">
        <v>1.43</v>
      </c>
      <c r="AH228" s="25">
        <v>2.1187880199999998E-2</v>
      </c>
      <c r="AI228" s="25">
        <v>1.92710902E-2</v>
      </c>
      <c r="AJ228" s="25">
        <v>2.96547697E-2</v>
      </c>
      <c r="AK228" s="25">
        <v>7.9410587399999996E-2</v>
      </c>
      <c r="AL228" s="25">
        <v>6.8931153499999995E-2</v>
      </c>
      <c r="AM228" s="25">
        <v>9.8572561399999994E-2</v>
      </c>
      <c r="AN228" s="47">
        <v>6.9876712899999999E-2</v>
      </c>
      <c r="AO228" s="47">
        <v>5.97225495E-2</v>
      </c>
      <c r="AP228" s="47">
        <v>6.2033825299999998E-2</v>
      </c>
      <c r="AQ228" s="47">
        <v>2.7172412161524702</v>
      </c>
      <c r="AR228" s="47">
        <v>2.4331207045339398</v>
      </c>
      <c r="AS228" s="47">
        <v>2.3240036053584201</v>
      </c>
      <c r="AT228" s="28">
        <v>1200</v>
      </c>
      <c r="AU228" s="28">
        <v>1000</v>
      </c>
      <c r="AV228" s="28">
        <v>0</v>
      </c>
      <c r="AW228" s="1"/>
    </row>
    <row r="229" spans="1:49" x14ac:dyDescent="0.25">
      <c r="A229" s="159">
        <v>226</v>
      </c>
      <c r="B229" s="3" t="s">
        <v>2021</v>
      </c>
      <c r="C229" s="3" t="s">
        <v>1</v>
      </c>
      <c r="D229" s="28">
        <v>58000</v>
      </c>
      <c r="E229" s="25">
        <v>-0.51457980000000003</v>
      </c>
      <c r="F229" s="25">
        <v>-4.9180330000000003</v>
      </c>
      <c r="G229" s="25">
        <v>1.045296</v>
      </c>
      <c r="H229" s="28">
        <v>69067167630000.008</v>
      </c>
      <c r="I229" s="49">
        <v>1190.8129999999999</v>
      </c>
      <c r="J229" s="49">
        <v>8.8585770000000004</v>
      </c>
      <c r="K229" s="28">
        <v>268436</v>
      </c>
      <c r="L229" s="28">
        <v>15973100000</v>
      </c>
      <c r="M229" s="49">
        <v>16.730347122502643</v>
      </c>
      <c r="N229" s="49">
        <v>3.1407127931435124</v>
      </c>
      <c r="O229" s="49">
        <v>1.3635139999999999</v>
      </c>
      <c r="P229" s="30">
        <v>153736.21056832201</v>
      </c>
      <c r="Q229" s="27">
        <v>0.24859999999999999</v>
      </c>
      <c r="R229" s="30">
        <v>191979.275263458</v>
      </c>
      <c r="S229" s="27">
        <v>0.24879999999999999</v>
      </c>
      <c r="T229" s="30">
        <v>186969.29105455201</v>
      </c>
      <c r="U229" s="27">
        <v>4.9299999999999997E-2</v>
      </c>
      <c r="V229" s="30">
        <v>3911.66270046</v>
      </c>
      <c r="W229" s="32">
        <v>-0.24010000000000001</v>
      </c>
      <c r="X229" s="30">
        <v>4048.0843035859998</v>
      </c>
      <c r="Y229" s="32">
        <v>3.49E-2</v>
      </c>
      <c r="Z229" s="30">
        <v>4344.7876283380001</v>
      </c>
      <c r="AA229" s="32">
        <v>1.84E-2</v>
      </c>
      <c r="AB229" s="30">
        <v>2680.5227332180002</v>
      </c>
      <c r="AC229" s="27">
        <v>-0.25319999999999998</v>
      </c>
      <c r="AD229" s="30">
        <v>2820.7906457904</v>
      </c>
      <c r="AE229" s="27">
        <v>5.1999999999999998E-2</v>
      </c>
      <c r="AF229" s="30">
        <v>3399.1615794689001</v>
      </c>
      <c r="AG229" s="27">
        <v>1.04</v>
      </c>
      <c r="AH229" s="25">
        <v>5.9790795799999998E-2</v>
      </c>
      <c r="AI229" s="25">
        <v>6.1891667499999997E-2</v>
      </c>
      <c r="AJ229" s="25">
        <v>6.6686818600000003E-2</v>
      </c>
      <c r="AK229" s="25">
        <v>0.14890201219999999</v>
      </c>
      <c r="AL229" s="25">
        <v>0.15742486529999999</v>
      </c>
      <c r="AM229" s="25">
        <v>0.16990639029999999</v>
      </c>
      <c r="AN229" s="47">
        <v>8.0004946100000002E-2</v>
      </c>
      <c r="AO229" s="47">
        <v>7.2373125799999993E-2</v>
      </c>
      <c r="AP229" s="47">
        <v>7.4610176599999994E-2</v>
      </c>
      <c r="AQ229" s="47">
        <v>1.64151130172366</v>
      </c>
      <c r="AR229" s="47">
        <v>1.44389537890779</v>
      </c>
      <c r="AS229" s="47">
        <v>1.54782570174122</v>
      </c>
      <c r="AT229" s="28">
        <v>3000</v>
      </c>
      <c r="AU229" s="28">
        <v>2600</v>
      </c>
      <c r="AV229" s="28">
        <v>0</v>
      </c>
    </row>
    <row r="230" spans="1:49" x14ac:dyDescent="0.25">
      <c r="A230" s="159">
        <v>227</v>
      </c>
      <c r="B230" s="3" t="s">
        <v>200</v>
      </c>
      <c r="C230" s="3" t="s">
        <v>1</v>
      </c>
      <c r="D230" s="28">
        <v>13800</v>
      </c>
      <c r="E230" s="25">
        <v>0</v>
      </c>
      <c r="F230" s="25">
        <v>-2.8169010000000001</v>
      </c>
      <c r="G230" s="25">
        <v>-0.71942450000000002</v>
      </c>
      <c r="H230" s="28">
        <v>832682132999.99988</v>
      </c>
      <c r="I230" s="49">
        <v>60.339289999999998</v>
      </c>
      <c r="J230" s="49">
        <v>37.863410000000002</v>
      </c>
      <c r="K230" s="28">
        <v>7122</v>
      </c>
      <c r="L230" s="28">
        <v>98006930</v>
      </c>
      <c r="M230" s="49">
        <v>5.7764755127668481</v>
      </c>
      <c r="N230" s="49">
        <v>1.0159600235791086</v>
      </c>
      <c r="O230" s="49">
        <v>0.57362899999999994</v>
      </c>
      <c r="P230" s="30">
        <v>2986.9105151099998</v>
      </c>
      <c r="Q230" s="27">
        <v>0.2432</v>
      </c>
      <c r="R230" s="30">
        <v>3294.6509882700002</v>
      </c>
      <c r="S230" s="27">
        <v>0.10299999999999999</v>
      </c>
      <c r="T230" s="30">
        <v>3302.7668161289998</v>
      </c>
      <c r="U230" s="27">
        <v>4.5699999999999998E-2</v>
      </c>
      <c r="V230" s="30">
        <v>151.06677226900001</v>
      </c>
      <c r="W230" s="32">
        <v>0.34599999999999997</v>
      </c>
      <c r="X230" s="30">
        <v>152.91481131800001</v>
      </c>
      <c r="Y230" s="32">
        <v>1.2200000000000001E-2</v>
      </c>
      <c r="Z230" s="30">
        <v>150.228974139</v>
      </c>
      <c r="AA230" s="32">
        <v>-6.25E-2</v>
      </c>
      <c r="AB230" s="30">
        <v>2193.0456559091999</v>
      </c>
      <c r="AC230" s="27">
        <v>0.4194</v>
      </c>
      <c r="AD230" s="30">
        <v>2447.1364683626002</v>
      </c>
      <c r="AE230" s="27">
        <v>0.11600000000000001</v>
      </c>
      <c r="AF230" s="30">
        <v>2380.1990077111</v>
      </c>
      <c r="AG230" s="27">
        <v>0.93</v>
      </c>
      <c r="AH230" s="25">
        <v>6.6319514400000001E-2</v>
      </c>
      <c r="AI230" s="25">
        <v>6.8574597799999998E-2</v>
      </c>
      <c r="AJ230" s="25">
        <v>7.0724558199999996E-2</v>
      </c>
      <c r="AK230" s="25">
        <v>0.18658186539999999</v>
      </c>
      <c r="AL230" s="25">
        <v>0.179683547</v>
      </c>
      <c r="AM230" s="25">
        <v>0.17153588889999999</v>
      </c>
      <c r="AN230" s="47">
        <v>0.21363841489999999</v>
      </c>
      <c r="AO230" s="47">
        <v>0.19338663859999999</v>
      </c>
      <c r="AP230" s="47">
        <v>0.19223739989999999</v>
      </c>
      <c r="AQ230" s="47">
        <v>1.9175701678380499</v>
      </c>
      <c r="AR230" s="47">
        <v>1.34435831540561</v>
      </c>
      <c r="AS230" s="47">
        <v>1.4254077120769699</v>
      </c>
      <c r="AT230" s="28">
        <v>1200</v>
      </c>
      <c r="AU230" s="28">
        <v>2000</v>
      </c>
      <c r="AV230" s="28">
        <v>0</v>
      </c>
    </row>
    <row r="231" spans="1:49" x14ac:dyDescent="0.25">
      <c r="A231" s="159">
        <v>228</v>
      </c>
      <c r="B231" s="3" t="s">
        <v>201</v>
      </c>
      <c r="C231" s="3" t="s">
        <v>1</v>
      </c>
      <c r="D231" s="28">
        <v>36000</v>
      </c>
      <c r="E231" s="25">
        <v>-8.8607589999999998</v>
      </c>
      <c r="F231" s="25">
        <v>12.5</v>
      </c>
      <c r="G231" s="25">
        <v>-4.887715</v>
      </c>
      <c r="H231" s="28">
        <v>3239930520000</v>
      </c>
      <c r="I231" s="49">
        <v>89.998069999999998</v>
      </c>
      <c r="J231" s="49">
        <v>24.585360000000001</v>
      </c>
      <c r="K231" s="28">
        <v>6805</v>
      </c>
      <c r="L231" s="28">
        <v>253269700</v>
      </c>
      <c r="M231" s="49">
        <v>14.589128111379381</v>
      </c>
      <c r="N231" s="49">
        <v>2.4624894783780951</v>
      </c>
      <c r="O231" s="49">
        <v>0.38425100000000001</v>
      </c>
      <c r="P231" s="30">
        <v>6785.86540341</v>
      </c>
      <c r="Q231" s="27">
        <v>0.4425</v>
      </c>
      <c r="R231" s="30">
        <v>8141.7403176529997</v>
      </c>
      <c r="S231" s="27">
        <v>0.19980000000000001</v>
      </c>
      <c r="T231" s="30">
        <v>8183.933097608</v>
      </c>
      <c r="U231" s="27">
        <v>0.10589999999999999</v>
      </c>
      <c r="V231" s="30">
        <v>208.688741088</v>
      </c>
      <c r="W231" s="32">
        <v>-4.87E-2</v>
      </c>
      <c r="X231" s="30">
        <v>243.121179899</v>
      </c>
      <c r="Y231" s="32">
        <v>0.16500000000000001</v>
      </c>
      <c r="Z231" s="30">
        <v>216.08029779</v>
      </c>
      <c r="AA231" s="32">
        <v>-0.20380000000000001</v>
      </c>
      <c r="AB231" s="30">
        <v>2132.3424457986998</v>
      </c>
      <c r="AC231" s="27">
        <v>-5.8400000000000001E-2</v>
      </c>
      <c r="AD231" s="30">
        <v>2527.2627108904999</v>
      </c>
      <c r="AE231" s="27">
        <v>0.185</v>
      </c>
      <c r="AF231" s="30">
        <v>2400.9436845700998</v>
      </c>
      <c r="AG231" s="27">
        <v>0.8</v>
      </c>
      <c r="AH231" s="25">
        <v>7.2143084999999996E-2</v>
      </c>
      <c r="AI231" s="25">
        <v>8.6773192599999993E-2</v>
      </c>
      <c r="AJ231" s="25">
        <v>7.2142244999999994E-2</v>
      </c>
      <c r="AK231" s="25">
        <v>0.14906492090000001</v>
      </c>
      <c r="AL231" s="25">
        <v>0.17443197569999999</v>
      </c>
      <c r="AM231" s="25">
        <v>0.15467468670000001</v>
      </c>
      <c r="AN231" s="47">
        <v>0.10784798399999999</v>
      </c>
      <c r="AO231" s="47">
        <v>0.1010442909</v>
      </c>
      <c r="AP231" s="47">
        <v>9.2082170000000005E-2</v>
      </c>
      <c r="AQ231" s="47">
        <v>1.0909166600220701</v>
      </c>
      <c r="AR231" s="47">
        <v>0.92696488333244498</v>
      </c>
      <c r="AS231" s="47">
        <v>1.1440237492646099</v>
      </c>
      <c r="AT231" s="28">
        <v>3000</v>
      </c>
      <c r="AU231" s="28">
        <v>2500</v>
      </c>
      <c r="AV231" s="28">
        <v>0</v>
      </c>
    </row>
    <row r="232" spans="1:49" x14ac:dyDescent="0.25">
      <c r="A232" s="159">
        <v>229</v>
      </c>
      <c r="B232" s="3" t="s">
        <v>202</v>
      </c>
      <c r="C232" s="3" t="s">
        <v>1</v>
      </c>
      <c r="D232" s="28">
        <v>16950</v>
      </c>
      <c r="E232" s="25">
        <v>2.7272729999999998</v>
      </c>
      <c r="F232" s="25">
        <v>-0.29411759999999998</v>
      </c>
      <c r="G232" s="25">
        <v>-0.29411759999999998</v>
      </c>
      <c r="H232" s="28">
        <v>1503766252350</v>
      </c>
      <c r="I232" s="49">
        <v>88.717770000000002</v>
      </c>
      <c r="J232" s="49">
        <v>51.551119999999997</v>
      </c>
      <c r="K232" s="28">
        <v>5813</v>
      </c>
      <c r="L232" s="28">
        <v>98532220</v>
      </c>
      <c r="M232" s="49">
        <v>9.9072624242065341</v>
      </c>
      <c r="N232" s="49">
        <v>1.0085493794149922</v>
      </c>
      <c r="O232" s="49">
        <v>0.46416940000000001</v>
      </c>
      <c r="P232" s="30">
        <v>0</v>
      </c>
      <c r="Q232" s="27" t="s">
        <v>1989</v>
      </c>
      <c r="R232" s="30">
        <v>0</v>
      </c>
      <c r="S232" s="27" t="s">
        <v>1989</v>
      </c>
      <c r="T232" s="30">
        <v>0</v>
      </c>
      <c r="U232" s="27" t="s">
        <v>1989</v>
      </c>
      <c r="V232" s="30">
        <v>127.360130289</v>
      </c>
      <c r="W232" s="32">
        <v>0.249</v>
      </c>
      <c r="X232" s="30">
        <v>141.60146976199999</v>
      </c>
      <c r="Y232" s="32">
        <v>0.1118</v>
      </c>
      <c r="Z232" s="30">
        <v>149.06263286199999</v>
      </c>
      <c r="AA232" s="32">
        <v>0.22009999999999999</v>
      </c>
      <c r="AB232" s="30">
        <v>1435.5650055486001</v>
      </c>
      <c r="AC232" s="27">
        <v>0.23300000000000001</v>
      </c>
      <c r="AD232" s="30">
        <v>1468.401964745</v>
      </c>
      <c r="AE232" s="27">
        <v>2.3E-2</v>
      </c>
      <c r="AF232" s="30">
        <v>1680.1890739751</v>
      </c>
      <c r="AG232" s="27">
        <v>1.2</v>
      </c>
      <c r="AH232" s="25">
        <v>2.7352382799999998E-2</v>
      </c>
      <c r="AI232" s="25">
        <v>2.7283255100000001E-2</v>
      </c>
      <c r="AJ232" s="25">
        <v>2.7169518600000001E-2</v>
      </c>
      <c r="AK232" s="25">
        <v>0.10692865560000001</v>
      </c>
      <c r="AL232" s="25">
        <v>9.5752285500000006E-2</v>
      </c>
      <c r="AM232" s="25">
        <v>0.1024396971</v>
      </c>
      <c r="AN232" s="47">
        <v>0</v>
      </c>
      <c r="AO232" s="47">
        <v>0</v>
      </c>
      <c r="AP232" s="47">
        <v>0</v>
      </c>
      <c r="AQ232" s="47">
        <v>2.4195154241162902</v>
      </c>
      <c r="AR232" s="47">
        <v>2.5982866299556302</v>
      </c>
      <c r="AS232" s="47">
        <v>2.7703905817112799</v>
      </c>
      <c r="AT232" s="28">
        <v>1200</v>
      </c>
      <c r="AU232" s="28">
        <v>1200</v>
      </c>
      <c r="AV232" s="28">
        <v>0</v>
      </c>
    </row>
    <row r="233" spans="1:49" x14ac:dyDescent="0.25">
      <c r="A233" s="159">
        <v>230</v>
      </c>
      <c r="B233" s="3" t="s">
        <v>2020</v>
      </c>
      <c r="C233" s="3" t="s">
        <v>1</v>
      </c>
      <c r="D233" s="28">
        <v>9510</v>
      </c>
      <c r="E233" s="25">
        <v>-5.8415840000000001</v>
      </c>
      <c r="F233" s="25">
        <v>-9.8578200000000002</v>
      </c>
      <c r="G233" s="25">
        <v>-29.683610000000002</v>
      </c>
      <c r="H233" s="28">
        <v>237750000000</v>
      </c>
      <c r="I233" s="49">
        <v>25</v>
      </c>
      <c r="J233" s="49">
        <v>93.84</v>
      </c>
      <c r="K233" s="28">
        <v>20470.5</v>
      </c>
      <c r="L233" s="28">
        <v>207805100</v>
      </c>
      <c r="M233" s="49">
        <v>2.6630127336778373</v>
      </c>
      <c r="N233" s="49">
        <v>0.60745918837461976</v>
      </c>
      <c r="O233" s="49">
        <v>0.96391930000000003</v>
      </c>
      <c r="P233" s="30">
        <v>314.06584095199997</v>
      </c>
      <c r="Q233" s="27">
        <v>1.3399000000000001</v>
      </c>
      <c r="R233" s="30">
        <v>525.68652263499996</v>
      </c>
      <c r="S233" s="27">
        <v>0.67379999999999995</v>
      </c>
      <c r="T233" s="30">
        <v>574.50586797300002</v>
      </c>
      <c r="U233" s="27">
        <v>0.37030000000000002</v>
      </c>
      <c r="V233" s="30">
        <v>51.724339456000003</v>
      </c>
      <c r="W233" s="32">
        <v>5.8163</v>
      </c>
      <c r="X233" s="30">
        <v>59.410854725999997</v>
      </c>
      <c r="Y233" s="32">
        <v>0.14860000000000001</v>
      </c>
      <c r="Z233" s="30">
        <v>41.293067487000002</v>
      </c>
      <c r="AA233" s="32">
        <v>-0.32800000000000001</v>
      </c>
      <c r="AB233" s="30">
        <v>3275.8748322667002</v>
      </c>
      <c r="AC233" s="27">
        <v>3.3170000000000002</v>
      </c>
      <c r="AD233" s="30">
        <v>3762.6874659999999</v>
      </c>
      <c r="AE233" s="27">
        <v>0.14899999999999999</v>
      </c>
      <c r="AF233" s="30">
        <v>2245.5444554863998</v>
      </c>
      <c r="AG233" s="27">
        <v>0.55000000000000004</v>
      </c>
      <c r="AH233" s="25">
        <v>0.15369920009999999</v>
      </c>
      <c r="AI233" s="25">
        <v>0.1156887271</v>
      </c>
      <c r="AJ233" s="25">
        <v>6.3126759700000007E-2</v>
      </c>
      <c r="AK233" s="25">
        <v>0.33098881549999998</v>
      </c>
      <c r="AL233" s="25">
        <v>0.25604128869999998</v>
      </c>
      <c r="AM233" s="25">
        <v>0.14440306189999999</v>
      </c>
      <c r="AN233" s="47">
        <v>0.3009829825</v>
      </c>
      <c r="AO233" s="47">
        <v>0.21392532480000001</v>
      </c>
      <c r="AP233" s="47">
        <v>0.1799844807</v>
      </c>
      <c r="AQ233" s="47">
        <v>1.0402327378665599</v>
      </c>
      <c r="AR233" s="47">
        <v>1.3484138475369301</v>
      </c>
      <c r="AS233" s="47">
        <v>1.2875094896835799</v>
      </c>
      <c r="AT233" s="28">
        <v>0</v>
      </c>
      <c r="AU233" s="28">
        <v>0</v>
      </c>
      <c r="AV233" s="28">
        <v>0</v>
      </c>
    </row>
    <row r="234" spans="1:49" x14ac:dyDescent="0.25">
      <c r="A234" s="159">
        <v>231</v>
      </c>
      <c r="B234" s="3" t="s">
        <v>4537</v>
      </c>
      <c r="C234" s="3" t="s">
        <v>1</v>
      </c>
      <c r="D234" s="28">
        <v>11450</v>
      </c>
      <c r="E234" s="25">
        <v>-5.761317</v>
      </c>
      <c r="F234" s="25">
        <v>1.572578</v>
      </c>
      <c r="G234" s="25">
        <v>-9.3884869999999996</v>
      </c>
      <c r="H234" s="28">
        <v>294817577000</v>
      </c>
      <c r="I234" s="49">
        <v>25.748259999999998</v>
      </c>
      <c r="J234" s="49">
        <v>61.432490000000001</v>
      </c>
      <c r="K234" s="28">
        <v>185155.5</v>
      </c>
      <c r="L234" s="28">
        <v>2201100000</v>
      </c>
      <c r="M234" s="49">
        <v>4.118067414235548</v>
      </c>
      <c r="N234" s="49">
        <v>0.75383251092084025</v>
      </c>
      <c r="O234" s="49">
        <v>0.64100049999999997</v>
      </c>
      <c r="P234" s="30">
        <v>2111.4597379830002</v>
      </c>
      <c r="Q234" s="27">
        <v>0.43730000000000002</v>
      </c>
      <c r="R234" s="30">
        <v>3158.7694826219999</v>
      </c>
      <c r="S234" s="27">
        <v>0.496</v>
      </c>
      <c r="T234" s="30">
        <v>3299.1644106600002</v>
      </c>
      <c r="U234" s="27">
        <v>0.28249999999999997</v>
      </c>
      <c r="V234" s="30">
        <v>31.737606141000001</v>
      </c>
      <c r="W234" s="32">
        <v>0.75619999999999998</v>
      </c>
      <c r="X234" s="30">
        <v>68.225722156000003</v>
      </c>
      <c r="Y234" s="32">
        <v>1.1496999999999999</v>
      </c>
      <c r="Z234" s="30">
        <v>74.890210757999995</v>
      </c>
      <c r="AA234" s="32">
        <v>0.67500000000000004</v>
      </c>
      <c r="AB234" s="30">
        <v>1239.4933341008</v>
      </c>
      <c r="AC234" s="27">
        <v>-3.4099999999999998E-2</v>
      </c>
      <c r="AD234" s="30">
        <v>2558.9390787797001</v>
      </c>
      <c r="AE234" s="27">
        <v>1.0649999999999999</v>
      </c>
      <c r="AF234" s="30">
        <v>2812.2515066907999</v>
      </c>
      <c r="AG234" s="27">
        <v>1.57</v>
      </c>
      <c r="AH234" s="25">
        <v>2.1858450799999998E-2</v>
      </c>
      <c r="AI234" s="25">
        <v>3.0203134699999998E-2</v>
      </c>
      <c r="AJ234" s="25">
        <v>2.5882153099999999E-2</v>
      </c>
      <c r="AK234" s="25">
        <v>0.1001703808</v>
      </c>
      <c r="AL234" s="25">
        <v>0.1592950689</v>
      </c>
      <c r="AM234" s="25">
        <v>0.16350904939999999</v>
      </c>
      <c r="AN234" s="47">
        <v>6.8413867200000006E-2</v>
      </c>
      <c r="AO234" s="47">
        <v>7.6243430900000006E-2</v>
      </c>
      <c r="AP234" s="47">
        <v>7.5273436999999999E-2</v>
      </c>
      <c r="AQ234" s="47">
        <v>3.52324352509148</v>
      </c>
      <c r="AR234" s="47">
        <v>4.9194545813124702</v>
      </c>
      <c r="AS234" s="47">
        <v>5.3174438605326397</v>
      </c>
      <c r="AT234" s="28">
        <v>0</v>
      </c>
      <c r="AU234" s="28">
        <v>0</v>
      </c>
      <c r="AV234" s="28">
        <v>0</v>
      </c>
    </row>
    <row r="235" spans="1:49" x14ac:dyDescent="0.25">
      <c r="A235" s="159">
        <v>232</v>
      </c>
      <c r="B235" s="3" t="s">
        <v>203</v>
      </c>
      <c r="C235" s="3" t="s">
        <v>1</v>
      </c>
      <c r="D235" s="28">
        <v>56800</v>
      </c>
      <c r="E235" s="25">
        <v>-5.3333329999999997</v>
      </c>
      <c r="F235" s="25">
        <v>-18.972899999999999</v>
      </c>
      <c r="G235" s="25">
        <v>86.842110000000005</v>
      </c>
      <c r="H235" s="28">
        <v>7696354446400.001</v>
      </c>
      <c r="I235" s="49">
        <v>135.4992</v>
      </c>
      <c r="J235" s="49">
        <v>32.861199999999997</v>
      </c>
      <c r="K235" s="28">
        <v>411702</v>
      </c>
      <c r="L235" s="28">
        <v>23686100000</v>
      </c>
      <c r="M235" s="49">
        <v>8.8851187772587874</v>
      </c>
      <c r="N235" s="49">
        <v>2.4965320122095935</v>
      </c>
      <c r="O235" s="49">
        <v>0.87246409999999996</v>
      </c>
      <c r="P235" s="30">
        <v>1653.808780783</v>
      </c>
      <c r="Q235" s="27">
        <v>0.40239999999999998</v>
      </c>
      <c r="R235" s="30">
        <v>1560.9400996060001</v>
      </c>
      <c r="S235" s="27">
        <v>-5.62E-2</v>
      </c>
      <c r="T235" s="30">
        <v>1598.529346972</v>
      </c>
      <c r="U235" s="27">
        <v>4.5499999999999999E-2</v>
      </c>
      <c r="V235" s="30">
        <v>330.47397990500002</v>
      </c>
      <c r="W235" s="32">
        <v>0.48070000000000002</v>
      </c>
      <c r="X235" s="30">
        <v>643.555146863</v>
      </c>
      <c r="Y235" s="32">
        <v>0.94740000000000002</v>
      </c>
      <c r="Z235" s="30">
        <v>594.336378287</v>
      </c>
      <c r="AA235" s="32">
        <v>0.44400000000000001</v>
      </c>
      <c r="AB235" s="30">
        <v>3171.2052543172999</v>
      </c>
      <c r="AC235" s="27">
        <v>0.53080000000000005</v>
      </c>
      <c r="AD235" s="30">
        <v>4014.1808365611</v>
      </c>
      <c r="AE235" s="27">
        <v>0.26600000000000001</v>
      </c>
      <c r="AF235" s="30">
        <v>4195.6070912409004</v>
      </c>
      <c r="AG235" s="27">
        <v>1.38</v>
      </c>
      <c r="AH235" s="25">
        <v>7.9823596499999996E-2</v>
      </c>
      <c r="AI235" s="25">
        <v>0.1339361771</v>
      </c>
      <c r="AJ235" s="25">
        <v>0.1123557713</v>
      </c>
      <c r="AK235" s="25">
        <v>0.13830986410000001</v>
      </c>
      <c r="AL235" s="25">
        <v>0.2464971061</v>
      </c>
      <c r="AM235" s="25">
        <v>0.2076801771</v>
      </c>
      <c r="AN235" s="47">
        <v>0.1715810036</v>
      </c>
      <c r="AO235" s="47">
        <v>0.17612851160000001</v>
      </c>
      <c r="AP235" s="47">
        <v>0.15322755909999999</v>
      </c>
      <c r="AQ235" s="47">
        <v>0.78132213755685498</v>
      </c>
      <c r="AR235" s="47">
        <v>0.89342970041948699</v>
      </c>
      <c r="AS235" s="47">
        <v>0.84841574832925504</v>
      </c>
      <c r="AT235" s="28">
        <v>2300</v>
      </c>
      <c r="AU235" s="28">
        <v>2000</v>
      </c>
      <c r="AV235" s="28">
        <v>0</v>
      </c>
    </row>
    <row r="236" spans="1:49" x14ac:dyDescent="0.25">
      <c r="A236" s="159">
        <v>233</v>
      </c>
      <c r="B236" s="3" t="s">
        <v>204</v>
      </c>
      <c r="C236" s="3" t="s">
        <v>1</v>
      </c>
      <c r="D236" s="28">
        <v>3590</v>
      </c>
      <c r="E236" s="25">
        <v>-10.47382</v>
      </c>
      <c r="F236" s="25">
        <v>-31.74905</v>
      </c>
      <c r="G236" s="25">
        <v>-35.892859999999999</v>
      </c>
      <c r="H236" s="28">
        <v>51014707750</v>
      </c>
      <c r="I236" s="49">
        <v>14.210229999999999</v>
      </c>
      <c r="J236" s="49">
        <v>27.34937</v>
      </c>
      <c r="K236" s="28">
        <v>848</v>
      </c>
      <c r="L236" s="28">
        <v>3313145</v>
      </c>
      <c r="M236" s="49">
        <v>15.601493121125674</v>
      </c>
      <c r="N236" s="49">
        <v>0.43160107483477012</v>
      </c>
      <c r="O236" s="49">
        <v>0.34830270000000002</v>
      </c>
      <c r="P236" s="30">
        <v>2112.50683123</v>
      </c>
      <c r="Q236" s="27">
        <v>-0.17580000000000001</v>
      </c>
      <c r="R236" s="30">
        <v>1523.7506259270001</v>
      </c>
      <c r="S236" s="27">
        <v>-0.2787</v>
      </c>
      <c r="T236" s="30">
        <v>1236.159916932</v>
      </c>
      <c r="U236" s="27">
        <v>-0.30520000000000003</v>
      </c>
      <c r="V236" s="30">
        <v>-47.202000716000001</v>
      </c>
      <c r="W236" s="32">
        <v>-7.0054999999999996</v>
      </c>
      <c r="X236" s="30">
        <v>-30.160304645</v>
      </c>
      <c r="Y236" s="32">
        <v>-0.36099999999999999</v>
      </c>
      <c r="Z236" s="30">
        <v>-18.697114362000001</v>
      </c>
      <c r="AA236" s="32">
        <v>-0.58389999999999997</v>
      </c>
      <c r="AB236" s="30">
        <v>-3105.5286077129999</v>
      </c>
      <c r="AC236" s="27">
        <v>-7.0054999999999996</v>
      </c>
      <c r="AD236" s="30">
        <v>-1984.3160771073001</v>
      </c>
      <c r="AE236" s="27">
        <v>-0.36099999999999999</v>
      </c>
      <c r="AF236" s="30">
        <v>-1315.7433539956</v>
      </c>
      <c r="AG236" s="27">
        <v>0.42</v>
      </c>
      <c r="AH236" s="25">
        <v>-7.1938516399999999E-2</v>
      </c>
      <c r="AI236" s="25">
        <v>-6.0436334600000002E-2</v>
      </c>
      <c r="AJ236" s="25">
        <v>-4.3005852900000002E-2</v>
      </c>
      <c r="AK236" s="25">
        <v>-0.27743152300000001</v>
      </c>
      <c r="AL236" s="25">
        <v>-0.2332470254</v>
      </c>
      <c r="AM236" s="25">
        <v>-0.16271895010000001</v>
      </c>
      <c r="AN236" s="47">
        <v>3.2805373899999997E-2</v>
      </c>
      <c r="AO236" s="47">
        <v>5.0913973699999997E-2</v>
      </c>
      <c r="AP236" s="47">
        <v>6.4373877600000004E-2</v>
      </c>
      <c r="AQ236" s="47">
        <v>3.1458507521954999</v>
      </c>
      <c r="AR236" s="47">
        <v>2.4848258218474699</v>
      </c>
      <c r="AS236" s="47">
        <v>2.7836466193081799</v>
      </c>
      <c r="AT236" s="28">
        <v>0</v>
      </c>
      <c r="AU236" s="28">
        <v>0</v>
      </c>
      <c r="AV236" s="28">
        <v>0</v>
      </c>
    </row>
    <row r="237" spans="1:49" x14ac:dyDescent="0.25">
      <c r="A237" s="159">
        <v>234</v>
      </c>
      <c r="B237" s="3" t="s">
        <v>205</v>
      </c>
      <c r="C237" s="3" t="s">
        <v>1</v>
      </c>
      <c r="D237" s="28">
        <v>11000</v>
      </c>
      <c r="E237" s="25">
        <v>-4.3478260000000004</v>
      </c>
      <c r="F237" s="25">
        <v>-7.1729960000000004</v>
      </c>
      <c r="G237" s="25">
        <v>-12.698410000000001</v>
      </c>
      <c r="H237" s="28">
        <v>168965258000</v>
      </c>
      <c r="I237" s="49">
        <v>15.360479999999999</v>
      </c>
      <c r="J237" s="49">
        <v>27.18824</v>
      </c>
      <c r="K237" s="28">
        <v>931.5</v>
      </c>
      <c r="L237" s="28">
        <v>9895200</v>
      </c>
      <c r="M237" s="49">
        <v>5.4010457211104734</v>
      </c>
      <c r="N237" s="49">
        <v>0.79432197477276167</v>
      </c>
      <c r="O237" s="49">
        <v>0.40751470000000001</v>
      </c>
      <c r="P237" s="30">
        <v>563.16911990699998</v>
      </c>
      <c r="Q237" s="27">
        <v>0.26979999999999998</v>
      </c>
      <c r="R237" s="30">
        <v>626.31505811</v>
      </c>
      <c r="S237" s="27">
        <v>0.11210000000000001</v>
      </c>
      <c r="T237" s="30">
        <v>709.923836607</v>
      </c>
      <c r="U237" s="27">
        <v>0.26050000000000001</v>
      </c>
      <c r="V237" s="30">
        <v>33.756085255000002</v>
      </c>
      <c r="W237" s="32">
        <v>5.9799999999999999E-2</v>
      </c>
      <c r="X237" s="30">
        <v>36.357576969999997</v>
      </c>
      <c r="Y237" s="32">
        <v>7.7100000000000002E-2</v>
      </c>
      <c r="Z237" s="30">
        <v>31.186757360000001</v>
      </c>
      <c r="AA237" s="32">
        <v>-0.1817</v>
      </c>
      <c r="AB237" s="30">
        <v>1933.8822174023001</v>
      </c>
      <c r="AC237" s="27">
        <v>-0.34320000000000001</v>
      </c>
      <c r="AD237" s="30">
        <v>1988.2431373555</v>
      </c>
      <c r="AE237" s="27">
        <v>2.8000000000000001E-2</v>
      </c>
      <c r="AF237" s="30">
        <v>2030.3246656777001</v>
      </c>
      <c r="AG237" s="27">
        <v>0.82</v>
      </c>
      <c r="AH237" s="25">
        <v>9.6370988699999993E-2</v>
      </c>
      <c r="AI237" s="25">
        <v>8.9487296999999993E-2</v>
      </c>
      <c r="AJ237" s="25">
        <v>7.9688281299999997E-2</v>
      </c>
      <c r="AK237" s="25">
        <v>0.18825821349999999</v>
      </c>
      <c r="AL237" s="25">
        <v>0.1694503453</v>
      </c>
      <c r="AM237" s="25">
        <v>0.1451068177</v>
      </c>
      <c r="AN237" s="47">
        <v>0.12950590440000001</v>
      </c>
      <c r="AO237" s="47">
        <v>0.12760598300000001</v>
      </c>
      <c r="AP237" s="47">
        <v>0.10405481279999999</v>
      </c>
      <c r="AQ237" s="47">
        <v>0.99886859932804795</v>
      </c>
      <c r="AR237" s="47">
        <v>0.79172982766788302</v>
      </c>
      <c r="AS237" s="47">
        <v>0.82093044672653603</v>
      </c>
      <c r="AT237" s="28">
        <v>1600</v>
      </c>
      <c r="AU237" s="28">
        <v>1500</v>
      </c>
      <c r="AV237" s="28">
        <v>0</v>
      </c>
    </row>
    <row r="238" spans="1:49" x14ac:dyDescent="0.25">
      <c r="A238" s="159">
        <v>235</v>
      </c>
      <c r="B238" s="3" t="s">
        <v>4191</v>
      </c>
      <c r="C238" s="3" t="s">
        <v>1</v>
      </c>
      <c r="D238" s="28">
        <v>18750</v>
      </c>
      <c r="E238" s="25">
        <v>-1.8324609999999999</v>
      </c>
      <c r="F238" s="25">
        <v>-1.574803</v>
      </c>
      <c r="G238" s="25">
        <v>6.0098600000000002E-2</v>
      </c>
      <c r="H238" s="28">
        <v>789826762500</v>
      </c>
      <c r="I238" s="49">
        <v>42.124089999999995</v>
      </c>
      <c r="J238" s="49">
        <v>100</v>
      </c>
      <c r="K238" s="28">
        <v>7831.5</v>
      </c>
      <c r="L238" s="28">
        <v>147700000</v>
      </c>
      <c r="M238" s="49">
        <v>10.127963097104011</v>
      </c>
      <c r="N238" s="49">
        <v>1.8635629256826804</v>
      </c>
      <c r="O238" s="49">
        <v>0.83711550000000001</v>
      </c>
      <c r="P238" s="30">
        <v>919.62000290499998</v>
      </c>
      <c r="Q238" s="27">
        <v>0.96109999999999995</v>
      </c>
      <c r="R238" s="30">
        <v>1258.5610382089999</v>
      </c>
      <c r="S238" s="27">
        <v>0.36859999999999998</v>
      </c>
      <c r="T238" s="30">
        <v>1374.7978118250001</v>
      </c>
      <c r="U238" s="27">
        <v>0.21160000000000001</v>
      </c>
      <c r="V238" s="30">
        <v>46.518861887</v>
      </c>
      <c r="W238" s="32">
        <v>1.0741000000000001</v>
      </c>
      <c r="X238" s="30">
        <v>87.187508347000005</v>
      </c>
      <c r="Y238" s="32">
        <v>0.87419999999999998</v>
      </c>
      <c r="Z238" s="30">
        <v>77.961322495000005</v>
      </c>
      <c r="AA238" s="32">
        <v>6.2300000000000001E-2</v>
      </c>
      <c r="AB238" s="30">
        <v>1473.9753713636001</v>
      </c>
      <c r="AC238" s="27">
        <v>1.1662999999999999</v>
      </c>
      <c r="AD238" s="30">
        <v>2049.6899968002999</v>
      </c>
      <c r="AE238" s="27">
        <v>0.39100000000000001</v>
      </c>
      <c r="AF238" s="30">
        <v>1776.3936227091001</v>
      </c>
      <c r="AG238" s="27">
        <v>0.98</v>
      </c>
      <c r="AH238" s="25">
        <v>4.3298521899999998E-2</v>
      </c>
      <c r="AI238" s="25">
        <v>6.0059284099999999E-2</v>
      </c>
      <c r="AJ238" s="25">
        <v>5.3739407500000003E-2</v>
      </c>
      <c r="AK238" s="25">
        <v>0.103790221</v>
      </c>
      <c r="AL238" s="25">
        <v>0.15914773300000001</v>
      </c>
      <c r="AM238" s="25">
        <v>0.14517854259999999</v>
      </c>
      <c r="AN238" s="47">
        <v>0.17347813879999999</v>
      </c>
      <c r="AO238" s="47">
        <v>0.16911190509999999</v>
      </c>
      <c r="AP238" s="47">
        <v>0.16750195349999999</v>
      </c>
      <c r="AQ238" s="47">
        <v>1.53141859073943</v>
      </c>
      <c r="AR238" s="47">
        <v>1.7757003702977501</v>
      </c>
      <c r="AS238" s="47">
        <v>1.7015285321023601</v>
      </c>
      <c r="AT238" s="28">
        <v>0</v>
      </c>
      <c r="AU238" s="28">
        <v>0</v>
      </c>
      <c r="AV238" s="28">
        <v>0</v>
      </c>
    </row>
    <row r="239" spans="1:49" x14ac:dyDescent="0.25">
      <c r="A239" s="159">
        <v>236</v>
      </c>
      <c r="B239" s="3" t="s">
        <v>3962</v>
      </c>
      <c r="C239" s="3" t="s">
        <v>1</v>
      </c>
      <c r="D239" s="28">
        <v>54000</v>
      </c>
      <c r="E239" s="25">
        <v>0.93457939999999995</v>
      </c>
      <c r="F239" s="25">
        <v>-5.2631579999999998</v>
      </c>
      <c r="G239" s="25">
        <v>-22.857140000000001</v>
      </c>
      <c r="H239" s="28">
        <v>4050627749999.9995</v>
      </c>
      <c r="I239" s="49">
        <v>75.011619999999994</v>
      </c>
      <c r="J239" s="49">
        <v>25.427669999999999</v>
      </c>
      <c r="K239" s="28">
        <v>5899.5</v>
      </c>
      <c r="L239" s="28">
        <v>310700000</v>
      </c>
      <c r="M239" s="49">
        <v>13.222331047992165</v>
      </c>
      <c r="N239" s="49">
        <v>2.2685852095447823</v>
      </c>
      <c r="O239" s="49">
        <v>0.3332871</v>
      </c>
      <c r="P239" s="30">
        <v>1655.1086944440001</v>
      </c>
      <c r="Q239" s="27">
        <v>7.5899999999999995E-2</v>
      </c>
      <c r="R239" s="30">
        <v>1711.291180125</v>
      </c>
      <c r="S239" s="27">
        <v>3.39E-2</v>
      </c>
      <c r="T239" s="30">
        <v>1756.980697879</v>
      </c>
      <c r="U239" s="27">
        <v>5.8999999999999997E-2</v>
      </c>
      <c r="V239" s="30">
        <v>286.43101196399999</v>
      </c>
      <c r="W239" s="32">
        <v>0.19719999999999999</v>
      </c>
      <c r="X239" s="30">
        <v>309.37769701799999</v>
      </c>
      <c r="Y239" s="32">
        <v>8.0100000000000005E-2</v>
      </c>
      <c r="Z239" s="30">
        <v>302.22600380300003</v>
      </c>
      <c r="AA239" s="32">
        <v>2.3400000000000001E-2</v>
      </c>
      <c r="AB239" s="30">
        <v>4345.2686668045999</v>
      </c>
      <c r="AC239" s="27">
        <v>-7.7200000000000005E-2</v>
      </c>
      <c r="AD239" s="30">
        <v>4097.7341447809004</v>
      </c>
      <c r="AE239" s="27">
        <v>-5.7000000000000002E-2</v>
      </c>
      <c r="AF239" s="30">
        <v>4029.0555470969002</v>
      </c>
      <c r="AG239" s="27">
        <v>1.02</v>
      </c>
      <c r="AH239" s="25">
        <v>0.16014901549999999</v>
      </c>
      <c r="AI239" s="25">
        <v>0.1513115575</v>
      </c>
      <c r="AJ239" s="25">
        <v>0.14196439629999999</v>
      </c>
      <c r="AK239" s="25">
        <v>0.1951308289</v>
      </c>
      <c r="AL239" s="25">
        <v>0.18224749400000001</v>
      </c>
      <c r="AM239" s="25">
        <v>0.16959539770000001</v>
      </c>
      <c r="AN239" s="47">
        <v>0.48116327240000001</v>
      </c>
      <c r="AO239" s="47">
        <v>0.48158383560000001</v>
      </c>
      <c r="AP239" s="47">
        <v>0.48960926560000001</v>
      </c>
      <c r="AQ239" s="47">
        <v>0.215164129859689</v>
      </c>
      <c r="AR239" s="47">
        <v>0.194795127060368</v>
      </c>
      <c r="AS239" s="47">
        <v>0.194633317384444</v>
      </c>
      <c r="AT239" s="28">
        <v>2000</v>
      </c>
      <c r="AU239" s="28">
        <v>2000</v>
      </c>
      <c r="AV239" s="28">
        <v>0</v>
      </c>
    </row>
    <row r="240" spans="1:49" x14ac:dyDescent="0.25">
      <c r="A240" s="159">
        <v>237</v>
      </c>
      <c r="B240" s="3" t="s">
        <v>206</v>
      </c>
      <c r="C240" s="3" t="s">
        <v>1</v>
      </c>
      <c r="D240" s="28">
        <v>12000</v>
      </c>
      <c r="E240" s="25">
        <v>1.6949149999999999</v>
      </c>
      <c r="F240" s="25">
        <v>-18.644069999999999</v>
      </c>
      <c r="G240" s="25">
        <v>-24.050630000000002</v>
      </c>
      <c r="H240" s="28">
        <v>129592212000</v>
      </c>
      <c r="I240" s="49">
        <v>10.799349999999999</v>
      </c>
      <c r="J240" s="49">
        <v>72.99239</v>
      </c>
      <c r="K240" s="28">
        <v>226</v>
      </c>
      <c r="L240" s="28">
        <v>2742525</v>
      </c>
      <c r="M240" s="49">
        <v>10.56673000951675</v>
      </c>
      <c r="N240" s="49">
        <v>0.78665224684977175</v>
      </c>
      <c r="O240" s="49">
        <v>0.1629466</v>
      </c>
      <c r="P240" s="30">
        <v>606.31090993500004</v>
      </c>
      <c r="Q240" s="27">
        <v>0.1173</v>
      </c>
      <c r="R240" s="30">
        <v>708.40094655799999</v>
      </c>
      <c r="S240" s="27">
        <v>0.16839999999999999</v>
      </c>
      <c r="T240" s="30">
        <v>687.00285706299996</v>
      </c>
      <c r="U240" s="27">
        <v>1.9099999999999999E-2</v>
      </c>
      <c r="V240" s="30">
        <v>-66.510589730999996</v>
      </c>
      <c r="W240" s="32">
        <v>-35.645400000000002</v>
      </c>
      <c r="X240" s="30">
        <v>146.273986764</v>
      </c>
      <c r="Y240" s="32">
        <v>-3.1993</v>
      </c>
      <c r="Z240" s="30">
        <v>139.12749681599999</v>
      </c>
      <c r="AA240" s="32">
        <v>-3.6396000000000002</v>
      </c>
      <c r="AB240" s="30">
        <v>-6024.3784289673004</v>
      </c>
      <c r="AC240" s="27">
        <v>-35.645400000000002</v>
      </c>
      <c r="AD240" s="30">
        <v>13249.1660973705</v>
      </c>
      <c r="AE240" s="27">
        <v>-3.1989999999999998</v>
      </c>
      <c r="AF240" s="30">
        <v>12873.413366143101</v>
      </c>
      <c r="AG240" s="27">
        <v>-2.64</v>
      </c>
      <c r="AH240" s="25">
        <v>-0.12814596019999999</v>
      </c>
      <c r="AI240" s="25">
        <v>0.31286365189999998</v>
      </c>
      <c r="AJ240" s="25">
        <v>0.31334196440000001</v>
      </c>
      <c r="AK240" s="25">
        <v>-1.0742578330999999</v>
      </c>
      <c r="AL240" s="25">
        <v>1.6074875718999999</v>
      </c>
      <c r="AM240" s="25">
        <v>0.87971759100000002</v>
      </c>
      <c r="AN240" s="47">
        <v>0.2980382473</v>
      </c>
      <c r="AO240" s="47">
        <v>0.392984795</v>
      </c>
      <c r="AP240" s="47">
        <v>0.39012408529999998</v>
      </c>
      <c r="AQ240" s="47">
        <v>16.820054563540101</v>
      </c>
      <c r="AR240" s="47">
        <v>1.7677167690456901</v>
      </c>
      <c r="AS240" s="47">
        <v>1.8075319970242101</v>
      </c>
      <c r="AT240" s="28">
        <v>0</v>
      </c>
      <c r="AU240" s="28">
        <v>2000</v>
      </c>
      <c r="AV240" s="28">
        <v>0</v>
      </c>
    </row>
    <row r="241" spans="1:48" x14ac:dyDescent="0.25">
      <c r="A241" s="159">
        <v>238</v>
      </c>
      <c r="B241" s="3" t="s">
        <v>207</v>
      </c>
      <c r="C241" s="3" t="s">
        <v>1</v>
      </c>
      <c r="D241" s="28">
        <v>81100</v>
      </c>
      <c r="E241" s="25">
        <v>-1.8159810000000001</v>
      </c>
      <c r="F241" s="25">
        <v>-0.97680100000000003</v>
      </c>
      <c r="G241" s="25">
        <v>18.437360000000002</v>
      </c>
      <c r="H241" s="28">
        <v>18049822886100</v>
      </c>
      <c r="I241" s="49">
        <v>222.5626</v>
      </c>
      <c r="J241" s="49">
        <v>73.137960000000007</v>
      </c>
      <c r="K241" s="28">
        <v>511992.5</v>
      </c>
      <c r="L241" s="28">
        <v>43148950000</v>
      </c>
      <c r="M241" s="49">
        <v>16.759312335200519</v>
      </c>
      <c r="N241" s="49">
        <v>4.3807064228699462</v>
      </c>
      <c r="O241" s="49">
        <v>0.96607739999999998</v>
      </c>
      <c r="P241" s="30">
        <v>11049.024104831</v>
      </c>
      <c r="Q241" s="27">
        <v>0.28249999999999997</v>
      </c>
      <c r="R241" s="30">
        <v>14678.799605798</v>
      </c>
      <c r="S241" s="27">
        <v>0.32850000000000001</v>
      </c>
      <c r="T241" s="30">
        <v>15079.537616723001</v>
      </c>
      <c r="U241" s="27">
        <v>0.16470000000000001</v>
      </c>
      <c r="V241" s="30">
        <v>724.85644806000005</v>
      </c>
      <c r="W241" s="32">
        <v>0.60899999999999999</v>
      </c>
      <c r="X241" s="30">
        <v>959.92334714699996</v>
      </c>
      <c r="Y241" s="32">
        <v>0.32429999999999998</v>
      </c>
      <c r="Z241" s="30">
        <v>1041.3642894540001</v>
      </c>
      <c r="AA241" s="32">
        <v>0.2044</v>
      </c>
      <c r="AB241" s="30">
        <v>6370.0600495639001</v>
      </c>
      <c r="AC241" s="27">
        <v>0.54390000000000005</v>
      </c>
      <c r="AD241" s="30">
        <v>5460.5452922211998</v>
      </c>
      <c r="AE241" s="27">
        <v>-0.14299999999999999</v>
      </c>
      <c r="AF241" s="30">
        <v>4721.3905633047998</v>
      </c>
      <c r="AG241" s="27">
        <v>0.88</v>
      </c>
      <c r="AH241" s="25">
        <v>0.17941474490000001</v>
      </c>
      <c r="AI241" s="25">
        <v>0.17564701369999999</v>
      </c>
      <c r="AJ241" s="25">
        <v>0.17027533819999999</v>
      </c>
      <c r="AK241" s="25">
        <v>0.32578730810000001</v>
      </c>
      <c r="AL241" s="25">
        <v>0.28677447189999999</v>
      </c>
      <c r="AM241" s="25">
        <v>0.272959901</v>
      </c>
      <c r="AN241" s="47">
        <v>0.17418168549999999</v>
      </c>
      <c r="AO241" s="47">
        <v>0.19072525370000001</v>
      </c>
      <c r="AP241" s="47">
        <v>0.2079531241</v>
      </c>
      <c r="AQ241" s="47">
        <v>0.52302825094227801</v>
      </c>
      <c r="AR241" s="47">
        <v>0.71903052918433397</v>
      </c>
      <c r="AS241" s="47">
        <v>0.60305011787820095</v>
      </c>
      <c r="AT241" s="28">
        <v>2000</v>
      </c>
      <c r="AU241" s="28">
        <v>2000</v>
      </c>
      <c r="AV241" s="28">
        <v>800</v>
      </c>
    </row>
    <row r="242" spans="1:48" x14ac:dyDescent="0.25">
      <c r="A242" s="159">
        <v>239</v>
      </c>
      <c r="B242" s="3" t="s">
        <v>208</v>
      </c>
      <c r="C242" s="3" t="s">
        <v>1</v>
      </c>
      <c r="D242" s="28">
        <v>5760</v>
      </c>
      <c r="E242" s="25">
        <v>-4</v>
      </c>
      <c r="F242" s="25">
        <v>-8.5714290000000002</v>
      </c>
      <c r="G242" s="25">
        <v>-35.353540000000002</v>
      </c>
      <c r="H242" s="28">
        <v>1395142053120</v>
      </c>
      <c r="I242" s="49">
        <v>242.2122</v>
      </c>
      <c r="J242" s="49">
        <v>14.22035</v>
      </c>
      <c r="K242" s="28">
        <v>5543</v>
      </c>
      <c r="L242" s="28">
        <v>32250000</v>
      </c>
      <c r="M242" s="49" t="s">
        <v>4501</v>
      </c>
      <c r="N242" s="49">
        <v>0.39353390559786827</v>
      </c>
      <c r="O242" s="49">
        <v>0.81141680000000005</v>
      </c>
      <c r="P242" s="30">
        <v>11383.653585528</v>
      </c>
      <c r="Q242" s="27">
        <v>0.217</v>
      </c>
      <c r="R242" s="30">
        <v>13467.945588843</v>
      </c>
      <c r="S242" s="27">
        <v>0.18310000000000001</v>
      </c>
      <c r="T242" s="30">
        <v>13016.608806339</v>
      </c>
      <c r="U242" s="27">
        <v>8.8000000000000005E-3</v>
      </c>
      <c r="V242" s="30">
        <v>697.70293515399999</v>
      </c>
      <c r="W242" s="32">
        <v>1.3132999999999999</v>
      </c>
      <c r="X242" s="30">
        <v>433.645942031</v>
      </c>
      <c r="Y242" s="32">
        <v>-0.3785</v>
      </c>
      <c r="Z242" s="30">
        <v>-72.395204168000006</v>
      </c>
      <c r="AA242" s="32">
        <v>-1.0896999999999999</v>
      </c>
      <c r="AB242" s="30">
        <v>3714.2376699314</v>
      </c>
      <c r="AC242" s="27">
        <v>1.3123</v>
      </c>
      <c r="AD242" s="30">
        <v>1776.4733912048</v>
      </c>
      <c r="AE242" s="27">
        <v>-0.52200000000000002</v>
      </c>
      <c r="AF242" s="30">
        <v>-298.57784660710001</v>
      </c>
      <c r="AG242" s="27">
        <v>-0.09</v>
      </c>
      <c r="AH242" s="25">
        <v>9.4643519800000006E-2</v>
      </c>
      <c r="AI242" s="25">
        <v>4.6307967800000002E-2</v>
      </c>
      <c r="AJ242" s="25">
        <v>-7.0517519999999997E-3</v>
      </c>
      <c r="AK242" s="25">
        <v>0.2303054168</v>
      </c>
      <c r="AL242" s="25">
        <v>0.1204610646</v>
      </c>
      <c r="AM242" s="25">
        <v>-1.9299963900000001E-2</v>
      </c>
      <c r="AN242" s="47">
        <v>9.7079940200000006E-2</v>
      </c>
      <c r="AO242" s="47">
        <v>5.7398957E-2</v>
      </c>
      <c r="AP242" s="47">
        <v>2.4416908899999999E-2</v>
      </c>
      <c r="AQ242" s="47">
        <v>1.27251772484962</v>
      </c>
      <c r="AR242" s="47">
        <v>1.8926368025877001</v>
      </c>
      <c r="AS242" s="47">
        <v>1.73690337654491</v>
      </c>
      <c r="AT242" s="28">
        <v>0</v>
      </c>
      <c r="AU242" s="28">
        <v>0</v>
      </c>
      <c r="AV242" s="28">
        <v>0</v>
      </c>
    </row>
    <row r="243" spans="1:48" x14ac:dyDescent="0.25">
      <c r="A243" s="159">
        <v>240</v>
      </c>
      <c r="B243" s="3" t="s">
        <v>209</v>
      </c>
      <c r="C243" s="3" t="s">
        <v>1</v>
      </c>
      <c r="D243" s="28">
        <v>28300</v>
      </c>
      <c r="E243" s="25">
        <v>11.857710000000001</v>
      </c>
      <c r="F243" s="25">
        <v>13.65462</v>
      </c>
      <c r="G243" s="25">
        <v>48.947369999999999</v>
      </c>
      <c r="H243" s="28">
        <v>9073349428200</v>
      </c>
      <c r="I243" s="49">
        <v>320.61309999999997</v>
      </c>
      <c r="J243" s="49">
        <v>24.647010000000002</v>
      </c>
      <c r="K243" s="28">
        <v>310857</v>
      </c>
      <c r="L243" s="28">
        <v>8389150000</v>
      </c>
      <c r="M243" s="49">
        <v>8.8924566053231597</v>
      </c>
      <c r="N243" s="49">
        <v>1.5182267816658839</v>
      </c>
      <c r="O243" s="49">
        <v>0.78070200000000001</v>
      </c>
      <c r="P243" s="30">
        <v>6235.9815603269999</v>
      </c>
      <c r="Q243" s="27">
        <v>4.3299999999999998E-2</v>
      </c>
      <c r="R243" s="30">
        <v>7116.8319658090004</v>
      </c>
      <c r="S243" s="27">
        <v>0.14130000000000001</v>
      </c>
      <c r="T243" s="30">
        <v>7050.2652448440003</v>
      </c>
      <c r="U243" s="27">
        <v>-6.3E-3</v>
      </c>
      <c r="V243" s="30">
        <v>853.99849981800003</v>
      </c>
      <c r="W243" s="32">
        <v>0.54049999999999998</v>
      </c>
      <c r="X243" s="30">
        <v>1122.4519547269999</v>
      </c>
      <c r="Y243" s="32">
        <v>0.31430000000000002</v>
      </c>
      <c r="Z243" s="30">
        <v>1023.779998355</v>
      </c>
      <c r="AA243" s="32">
        <v>6.9000000000000006E-2</v>
      </c>
      <c r="AB243" s="30">
        <v>2460.2197464036999</v>
      </c>
      <c r="AC243" s="27">
        <v>0.55720000000000003</v>
      </c>
      <c r="AD243" s="30">
        <v>3272.3820781859999</v>
      </c>
      <c r="AE243" s="27">
        <v>0.33</v>
      </c>
      <c r="AF243" s="30">
        <v>3193.1911474297999</v>
      </c>
      <c r="AG243" s="27">
        <v>1.07</v>
      </c>
      <c r="AH243" s="25">
        <v>9.4176623000000001E-2</v>
      </c>
      <c r="AI243" s="25">
        <v>0.15457163330000001</v>
      </c>
      <c r="AJ243" s="25">
        <v>0.1416706519</v>
      </c>
      <c r="AK243" s="25">
        <v>0.1600637831</v>
      </c>
      <c r="AL243" s="25">
        <v>0.20175449030000001</v>
      </c>
      <c r="AM243" s="25">
        <v>0.17636114759999999</v>
      </c>
      <c r="AN243" s="47">
        <v>0.12679831580000001</v>
      </c>
      <c r="AO243" s="47">
        <v>0.16118893500000001</v>
      </c>
      <c r="AP243" s="47">
        <v>0.16523092480000001</v>
      </c>
      <c r="AQ243" s="47">
        <v>0.37822243998996602</v>
      </c>
      <c r="AR243" s="47">
        <v>0.23451051835043199</v>
      </c>
      <c r="AS243" s="47">
        <v>0.24486719893942899</v>
      </c>
      <c r="AT243" s="28">
        <v>2500</v>
      </c>
      <c r="AU243" s="28">
        <v>2700</v>
      </c>
      <c r="AV243" s="28">
        <v>0</v>
      </c>
    </row>
    <row r="244" spans="1:48" x14ac:dyDescent="0.25">
      <c r="A244" s="159">
        <v>241</v>
      </c>
      <c r="B244" s="3" t="s">
        <v>211</v>
      </c>
      <c r="C244" s="3" t="s">
        <v>1</v>
      </c>
      <c r="D244" s="28">
        <v>72300</v>
      </c>
      <c r="E244" s="25">
        <v>-1.7663040000000001</v>
      </c>
      <c r="F244" s="25">
        <v>5.0872089999999996</v>
      </c>
      <c r="G244" s="25">
        <v>15.86538</v>
      </c>
      <c r="H244" s="28">
        <v>3419749584300</v>
      </c>
      <c r="I244" s="49">
        <v>47.299439999999997</v>
      </c>
      <c r="J244" s="49">
        <v>74.328869999999995</v>
      </c>
      <c r="K244" s="28">
        <v>61947.5</v>
      </c>
      <c r="L244" s="28">
        <v>4567400000</v>
      </c>
      <c r="M244" s="49">
        <v>8.047076429990538</v>
      </c>
      <c r="N244" s="49">
        <v>2.0695614432880123</v>
      </c>
      <c r="O244" s="49">
        <v>0.66634139999999997</v>
      </c>
      <c r="P244" s="30">
        <v>3971.32765513</v>
      </c>
      <c r="Q244" s="27">
        <v>8.4599999999999995E-2</v>
      </c>
      <c r="R244" s="30">
        <v>4719.0650310210003</v>
      </c>
      <c r="S244" s="27">
        <v>0.1883</v>
      </c>
      <c r="T244" s="30">
        <v>5356.4370483330003</v>
      </c>
      <c r="U244" s="27">
        <v>0.34860000000000002</v>
      </c>
      <c r="V244" s="30">
        <v>361.15908992800001</v>
      </c>
      <c r="W244" s="32">
        <v>0.29809999999999998</v>
      </c>
      <c r="X244" s="30">
        <v>399.80877289799997</v>
      </c>
      <c r="Y244" s="32">
        <v>0.107</v>
      </c>
      <c r="Z244" s="30">
        <v>424.84681364800002</v>
      </c>
      <c r="AA244" s="32">
        <v>0.1103</v>
      </c>
      <c r="AB244" s="30">
        <v>12668.7091154873</v>
      </c>
      <c r="AC244" s="27">
        <v>0.20960000000000001</v>
      </c>
      <c r="AD244" s="30">
        <v>7534.0252318539997</v>
      </c>
      <c r="AE244" s="27">
        <v>-0.40500000000000003</v>
      </c>
      <c r="AF244" s="30">
        <v>8428.3668409259008</v>
      </c>
      <c r="AG244" s="27">
        <v>0.99</v>
      </c>
      <c r="AH244" s="25">
        <v>0.15689544859999999</v>
      </c>
      <c r="AI244" s="25">
        <v>0.12862350389999999</v>
      </c>
      <c r="AJ244" s="25">
        <v>0.1167067848</v>
      </c>
      <c r="AK244" s="25">
        <v>0.36406189420000001</v>
      </c>
      <c r="AL244" s="25">
        <v>0.27898043169999998</v>
      </c>
      <c r="AM244" s="25">
        <v>0.24966914160000001</v>
      </c>
      <c r="AN244" s="47">
        <v>0.1755179181</v>
      </c>
      <c r="AO244" s="47">
        <v>0.1786417451</v>
      </c>
      <c r="AP244" s="47">
        <v>0.17193873609999999</v>
      </c>
      <c r="AQ244" s="47">
        <v>1.3542776661865401</v>
      </c>
      <c r="AR244" s="47">
        <v>1.0466329906277501</v>
      </c>
      <c r="AS244" s="47">
        <v>1.1392855781095299</v>
      </c>
      <c r="AT244" s="28">
        <v>1000</v>
      </c>
      <c r="AU244" s="28">
        <v>3200</v>
      </c>
      <c r="AV244" s="28">
        <v>0</v>
      </c>
    </row>
    <row r="245" spans="1:48" x14ac:dyDescent="0.25">
      <c r="A245" s="159">
        <v>242</v>
      </c>
      <c r="B245" s="3" t="s">
        <v>212</v>
      </c>
      <c r="C245" s="3" t="s">
        <v>1</v>
      </c>
      <c r="D245" s="28">
        <v>6000</v>
      </c>
      <c r="E245" s="25">
        <v>-6.5420559999999996</v>
      </c>
      <c r="F245" s="25">
        <v>-0.33222590000000002</v>
      </c>
      <c r="G245" s="25">
        <v>0</v>
      </c>
      <c r="H245" s="28">
        <v>97259994000</v>
      </c>
      <c r="I245" s="49">
        <v>16.21</v>
      </c>
      <c r="J245" s="49">
        <v>17.690270000000002</v>
      </c>
      <c r="K245" s="28">
        <v>917.5</v>
      </c>
      <c r="L245" s="28">
        <v>5586030</v>
      </c>
      <c r="M245" s="49">
        <v>4.3622390765956478</v>
      </c>
      <c r="N245" s="49">
        <v>0.40577581564251536</v>
      </c>
      <c r="O245" s="49">
        <v>0.71656370000000003</v>
      </c>
      <c r="P245" s="30">
        <v>155.420825275</v>
      </c>
      <c r="Q245" s="27">
        <v>-0.51900000000000002</v>
      </c>
      <c r="R245" s="30">
        <v>29.267719672999998</v>
      </c>
      <c r="S245" s="27">
        <v>-0.81169999999999998</v>
      </c>
      <c r="T245" s="30">
        <v>12.275403095</v>
      </c>
      <c r="U245" s="27">
        <v>-0.91069999999999995</v>
      </c>
      <c r="V245" s="30">
        <v>2.5583206629999999</v>
      </c>
      <c r="W245" s="32">
        <v>-0.85350000000000004</v>
      </c>
      <c r="X245" s="30">
        <v>-53.177693859999998</v>
      </c>
      <c r="Y245" s="32">
        <v>-21.786200000000001</v>
      </c>
      <c r="Z245" s="30">
        <v>-26.620776600999999</v>
      </c>
      <c r="AA245" s="32">
        <v>1.1126</v>
      </c>
      <c r="AB245" s="30">
        <v>278.26041729219997</v>
      </c>
      <c r="AC245" s="27">
        <v>-0.77349999999999997</v>
      </c>
      <c r="AD245" s="30">
        <v>-2903.2204264566999</v>
      </c>
      <c r="AE245" s="27">
        <v>-11.433</v>
      </c>
      <c r="AF245" s="30">
        <v>-1651.9257661274</v>
      </c>
      <c r="AG245" s="27">
        <v>2.16</v>
      </c>
      <c r="AH245" s="25">
        <v>8.3096642000000005E-3</v>
      </c>
      <c r="AI245" s="25">
        <v>-9.7256289900000001E-2</v>
      </c>
      <c r="AJ245" s="25">
        <v>-5.0723355599999999E-2</v>
      </c>
      <c r="AK245" s="25">
        <v>2.15452132E-2</v>
      </c>
      <c r="AL245" s="25">
        <v>-0.25832795790000002</v>
      </c>
      <c r="AM245" s="25">
        <v>-0.14100426020000001</v>
      </c>
      <c r="AN245" s="47">
        <v>8.7100409099999998E-2</v>
      </c>
      <c r="AO245" s="47">
        <v>8.8077991600000002E-2</v>
      </c>
      <c r="AP245" s="47">
        <v>-2.5834783528999998</v>
      </c>
      <c r="AQ245" s="47">
        <v>1.53669409164031</v>
      </c>
      <c r="AR245" s="47">
        <v>1.8197168333343601</v>
      </c>
      <c r="AS245" s="47">
        <v>1.7798685328472199</v>
      </c>
      <c r="AT245" s="28">
        <v>0</v>
      </c>
      <c r="AU245" s="28">
        <v>0</v>
      </c>
      <c r="AV245" s="28">
        <v>0</v>
      </c>
    </row>
    <row r="246" spans="1:48" x14ac:dyDescent="0.25">
      <c r="A246" s="159">
        <v>243</v>
      </c>
      <c r="B246" s="3" t="s">
        <v>213</v>
      </c>
      <c r="C246" s="3" t="s">
        <v>1</v>
      </c>
      <c r="D246" s="28">
        <v>4670</v>
      </c>
      <c r="E246" s="25">
        <v>-12.05273</v>
      </c>
      <c r="F246" s="25">
        <v>16.75</v>
      </c>
      <c r="G246" s="25">
        <v>67.985609999999994</v>
      </c>
      <c r="H246" s="28">
        <v>461699923600.00006</v>
      </c>
      <c r="I246" s="49">
        <v>98.865079999999992</v>
      </c>
      <c r="J246" s="49">
        <v>16.90024</v>
      </c>
      <c r="K246" s="28">
        <v>26472</v>
      </c>
      <c r="L246" s="28">
        <v>118524200</v>
      </c>
      <c r="M246" s="49" t="s">
        <v>4501</v>
      </c>
      <c r="N246" s="49">
        <v>0.59340792911261708</v>
      </c>
      <c r="O246" s="49">
        <v>0.19755010000000001</v>
      </c>
      <c r="P246" s="30">
        <v>139.47246905700001</v>
      </c>
      <c r="Q246" s="27">
        <v>0.1681</v>
      </c>
      <c r="R246" s="30">
        <v>48.212258638000002</v>
      </c>
      <c r="S246" s="27">
        <v>-0.65429999999999999</v>
      </c>
      <c r="T246" s="30">
        <v>42.581302514000001</v>
      </c>
      <c r="U246" s="27">
        <v>-0.64649999999999996</v>
      </c>
      <c r="V246" s="30">
        <v>-65.159640096000004</v>
      </c>
      <c r="W246" s="32">
        <v>-11783.016299999999</v>
      </c>
      <c r="X246" s="30">
        <v>-17.770572421000001</v>
      </c>
      <c r="Y246" s="32">
        <v>-0.72729999999999995</v>
      </c>
      <c r="Z246" s="30">
        <v>-10.648436633999999</v>
      </c>
      <c r="AA246" s="32">
        <v>1.2282999999999999</v>
      </c>
      <c r="AB246" s="30">
        <v>-628.26932026999998</v>
      </c>
      <c r="AC246" s="27">
        <v>-61.717599999999997</v>
      </c>
      <c r="AD246" s="30">
        <v>-173.15788599999999</v>
      </c>
      <c r="AE246" s="27">
        <v>-0.72399999999999998</v>
      </c>
      <c r="AF246" s="30">
        <v>-104.0037608324</v>
      </c>
      <c r="AG246" s="27">
        <v>2.5499999999999998</v>
      </c>
      <c r="AH246" s="25">
        <v>-4.0127464199999997E-2</v>
      </c>
      <c r="AI246" s="25">
        <v>-1.3182651199999999E-2</v>
      </c>
      <c r="AJ246" s="25">
        <v>-8.5802291999999992E-3</v>
      </c>
      <c r="AK246" s="25">
        <v>-6.4315944299999997E-2</v>
      </c>
      <c r="AL246" s="25">
        <v>-1.98276678E-2</v>
      </c>
      <c r="AM246" s="25">
        <v>-1.2752811100000001E-2</v>
      </c>
      <c r="AN246" s="47">
        <v>5.1542717199999998E-2</v>
      </c>
      <c r="AO246" s="47">
        <v>4.4004476399999999E-2</v>
      </c>
      <c r="AP246" s="47">
        <v>0.1051568693</v>
      </c>
      <c r="AQ246" s="47">
        <v>0.54040992079456296</v>
      </c>
      <c r="AR246" s="47">
        <v>0.46130909310367102</v>
      </c>
      <c r="AS246" s="47">
        <v>0.48630191301838099</v>
      </c>
      <c r="AT246" s="28">
        <v>0</v>
      </c>
      <c r="AU246" s="28">
        <v>0</v>
      </c>
      <c r="AV246" s="28">
        <v>0</v>
      </c>
    </row>
    <row r="247" spans="1:48" x14ac:dyDescent="0.25">
      <c r="A247" s="159">
        <v>244</v>
      </c>
      <c r="B247" s="3" t="s">
        <v>74</v>
      </c>
      <c r="C247" s="3" t="s">
        <v>1</v>
      </c>
      <c r="D247" s="28">
        <v>17500</v>
      </c>
      <c r="E247" s="25">
        <v>4.4776119999999997</v>
      </c>
      <c r="F247" s="25">
        <v>-2.7777780000000001</v>
      </c>
      <c r="G247" s="25">
        <v>0.28653299999999998</v>
      </c>
      <c r="H247" s="28">
        <v>805094727499.99988</v>
      </c>
      <c r="I247" s="49">
        <v>46.005409999999998</v>
      </c>
      <c r="J247" s="49">
        <v>12.61359</v>
      </c>
      <c r="K247" s="28">
        <v>0.5</v>
      </c>
      <c r="L247" s="28">
        <v>8750</v>
      </c>
      <c r="M247" s="49">
        <v>12.00664765405549</v>
      </c>
      <c r="N247" s="49">
        <v>1.4015266751699671</v>
      </c>
      <c r="O247" s="49" t="s">
        <v>4501</v>
      </c>
      <c r="P247" s="30">
        <v>1436.018711356</v>
      </c>
      <c r="Q247" s="27">
        <v>0.52</v>
      </c>
      <c r="R247" s="30">
        <v>1586.8433482139999</v>
      </c>
      <c r="S247" s="27">
        <v>0.105</v>
      </c>
      <c r="T247" s="30">
        <v>1853.4076915860001</v>
      </c>
      <c r="U247" s="27">
        <v>0.1615</v>
      </c>
      <c r="V247" s="30">
        <v>25.363885576000001</v>
      </c>
      <c r="W247" s="32">
        <v>3.8800000000000001E-2</v>
      </c>
      <c r="X247" s="30">
        <v>51.513702586999997</v>
      </c>
      <c r="Y247" s="32">
        <v>1.0309999999999999</v>
      </c>
      <c r="Z247" s="30">
        <v>56.294251142</v>
      </c>
      <c r="AA247" s="32">
        <v>0.8</v>
      </c>
      <c r="AB247" s="30">
        <v>578.88695394169997</v>
      </c>
      <c r="AC247" s="27">
        <v>-9.6699999999999994E-2</v>
      </c>
      <c r="AD247" s="30">
        <v>1175.7114377249</v>
      </c>
      <c r="AE247" s="27">
        <v>1.0309999999999999</v>
      </c>
      <c r="AF247" s="30">
        <v>1223.6440773176</v>
      </c>
      <c r="AG247" s="27">
        <v>1.71</v>
      </c>
      <c r="AH247" s="25">
        <v>2.0982130500000001E-2</v>
      </c>
      <c r="AI247" s="25">
        <v>3.8307765700000003E-2</v>
      </c>
      <c r="AJ247" s="25">
        <v>4.0198028599999998E-2</v>
      </c>
      <c r="AK247" s="25">
        <v>5.4795682599999999E-2</v>
      </c>
      <c r="AL247" s="25">
        <v>0.10275615170000001</v>
      </c>
      <c r="AM247" s="25">
        <v>0.1058436101</v>
      </c>
      <c r="AN247" s="47">
        <v>6.0530933799999999E-2</v>
      </c>
      <c r="AO247" s="47">
        <v>7.3627040099999999E-2</v>
      </c>
      <c r="AP247" s="47">
        <v>6.6055725699999998E-2</v>
      </c>
      <c r="AQ247" s="47">
        <v>1.77998062663141</v>
      </c>
      <c r="AR247" s="47">
        <v>1.59432664302478</v>
      </c>
      <c r="AS247" s="47">
        <v>1.6330547498821799</v>
      </c>
      <c r="AT247" s="28">
        <v>0</v>
      </c>
      <c r="AU247" s="28">
        <v>0</v>
      </c>
      <c r="AV247" s="28">
        <v>0</v>
      </c>
    </row>
    <row r="248" spans="1:48" x14ac:dyDescent="0.25">
      <c r="A248" s="159">
        <v>245</v>
      </c>
      <c r="B248" s="3" t="s">
        <v>214</v>
      </c>
      <c r="C248" s="3" t="s">
        <v>1</v>
      </c>
      <c r="D248" s="28">
        <v>15450</v>
      </c>
      <c r="E248" s="25">
        <v>-5.5045869999999999</v>
      </c>
      <c r="F248" s="25">
        <v>-16.711590000000001</v>
      </c>
      <c r="G248" s="25">
        <v>10.357139999999999</v>
      </c>
      <c r="H248" s="28">
        <v>6506455240050</v>
      </c>
      <c r="I248" s="49">
        <v>421.12979999999999</v>
      </c>
      <c r="J248" s="49">
        <v>49.458930000000002</v>
      </c>
      <c r="K248" s="28">
        <v>1594918</v>
      </c>
      <c r="L248" s="28">
        <v>25963750000</v>
      </c>
      <c r="M248" s="49">
        <v>14.489791922188642</v>
      </c>
      <c r="N248" s="49">
        <v>0.47699026882714979</v>
      </c>
      <c r="O248" s="49">
        <v>1.4920850000000001</v>
      </c>
      <c r="P248" s="30">
        <v>3890.7092750400002</v>
      </c>
      <c r="Q248" s="27">
        <v>-0.27410000000000001</v>
      </c>
      <c r="R248" s="30">
        <v>5500.1443316639998</v>
      </c>
      <c r="S248" s="27">
        <v>0.41370000000000001</v>
      </c>
      <c r="T248" s="30">
        <v>4654.8288751549999</v>
      </c>
      <c r="U248" s="27">
        <v>-0.1013</v>
      </c>
      <c r="V248" s="30">
        <v>35.56171836</v>
      </c>
      <c r="W248" s="32">
        <v>-0.80840000000000001</v>
      </c>
      <c r="X248" s="30">
        <v>172.69139452799999</v>
      </c>
      <c r="Y248" s="32">
        <v>3.8561000000000001</v>
      </c>
      <c r="Z248" s="30">
        <v>508.589648109</v>
      </c>
      <c r="AA248" s="32">
        <v>-13.502800000000001</v>
      </c>
      <c r="AB248" s="30">
        <v>118.1429268423</v>
      </c>
      <c r="AC248" s="27">
        <v>-0.65010000000000001</v>
      </c>
      <c r="AD248" s="30">
        <v>513.44537285529998</v>
      </c>
      <c r="AE248" s="27">
        <v>3.3460000000000001</v>
      </c>
      <c r="AF248" s="30">
        <v>1233.3409329384001</v>
      </c>
      <c r="AG248" s="27">
        <v>-16.579999999999998</v>
      </c>
      <c r="AH248" s="25">
        <v>2.0142355999999998E-3</v>
      </c>
      <c r="AI248" s="25">
        <v>9.1910501000000006E-3</v>
      </c>
      <c r="AJ248" s="25">
        <v>2.49562186E-2</v>
      </c>
      <c r="AK248" s="25">
        <v>3.3605182999999999E-3</v>
      </c>
      <c r="AL248" s="25">
        <v>1.4404380899999999E-2</v>
      </c>
      <c r="AM248" s="25">
        <v>3.7800234799999999E-2</v>
      </c>
      <c r="AN248" s="47">
        <v>4.9316340700000003E-2</v>
      </c>
      <c r="AO248" s="47">
        <v>7.2180787499999996E-2</v>
      </c>
      <c r="AP248" s="47">
        <v>0.12729243000000001</v>
      </c>
      <c r="AQ248" s="47">
        <v>0.61935487942041101</v>
      </c>
      <c r="AR248" s="47">
        <v>0.51650154472866505</v>
      </c>
      <c r="AS248" s="47">
        <v>0.51466195244201196</v>
      </c>
      <c r="AT248" s="28">
        <v>0</v>
      </c>
      <c r="AU248" s="28">
        <v>0</v>
      </c>
      <c r="AV248" s="28">
        <v>0</v>
      </c>
    </row>
    <row r="249" spans="1:48" x14ac:dyDescent="0.25">
      <c r="A249" s="159">
        <v>246</v>
      </c>
      <c r="B249" s="3" t="s">
        <v>4238</v>
      </c>
      <c r="C249" s="3" t="s">
        <v>1</v>
      </c>
      <c r="D249" s="28">
        <v>12900</v>
      </c>
      <c r="E249" s="25">
        <v>0</v>
      </c>
      <c r="F249" s="25">
        <v>0.78125</v>
      </c>
      <c r="G249" s="25">
        <v>-12.244899999999999</v>
      </c>
      <c r="H249" s="28">
        <v>30210143640000</v>
      </c>
      <c r="I249" s="49">
        <v>2341.8719999999998</v>
      </c>
      <c r="J249" s="49">
        <v>87.891900000000007</v>
      </c>
      <c r="K249" s="28">
        <v>2055532</v>
      </c>
      <c r="L249" s="28">
        <v>27796600000</v>
      </c>
      <c r="M249" s="49">
        <v>15.723530678444593</v>
      </c>
      <c r="N249" s="49">
        <v>1.2327412552433894</v>
      </c>
      <c r="O249" s="49" t="s">
        <v>4501</v>
      </c>
      <c r="P249" s="30">
        <v>29710.052036601999</v>
      </c>
      <c r="Q249" s="27">
        <v>5.3100000000000001E-2</v>
      </c>
      <c r="R249" s="30">
        <v>32662.188613406001</v>
      </c>
      <c r="S249" s="27">
        <v>9.9400000000000002E-2</v>
      </c>
      <c r="T249" s="30">
        <v>33150.216295079998</v>
      </c>
      <c r="U249" s="27">
        <v>3.4500000000000003E-2</v>
      </c>
      <c r="V249" s="30">
        <v>2601.6886009240002</v>
      </c>
      <c r="W249" s="32">
        <v>0.71450000000000002</v>
      </c>
      <c r="X249" s="30">
        <v>2286.842146731</v>
      </c>
      <c r="Y249" s="32">
        <v>-0.121</v>
      </c>
      <c r="Z249" s="30">
        <v>2280.5675570640001</v>
      </c>
      <c r="AA249" s="32">
        <v>-0.24340000000000001</v>
      </c>
      <c r="AB249" s="30">
        <v>1025.6388904251</v>
      </c>
      <c r="AC249" s="27">
        <v>1.0777000000000001</v>
      </c>
      <c r="AD249" s="30">
        <v>820.42642143099999</v>
      </c>
      <c r="AE249" s="27">
        <v>-0.2</v>
      </c>
      <c r="AF249" s="30">
        <v>833.4543458544</v>
      </c>
      <c r="AG249" s="27">
        <v>0.74</v>
      </c>
      <c r="AH249" s="25">
        <v>3.4274597400000002E-2</v>
      </c>
      <c r="AI249" s="25">
        <v>3.2374349199999999E-2</v>
      </c>
      <c r="AJ249" s="25">
        <v>3.2834282700000002E-2</v>
      </c>
      <c r="AK249" s="25">
        <v>8.1923384200000005E-2</v>
      </c>
      <c r="AL249" s="25">
        <v>7.0456865499999993E-2</v>
      </c>
      <c r="AM249" s="25">
        <v>7.1234805299999995E-2</v>
      </c>
      <c r="AN249" s="47">
        <v>0.1656901704</v>
      </c>
      <c r="AO249" s="47">
        <v>0.13705540720000001</v>
      </c>
      <c r="AP249" s="47">
        <v>0.13344069510000001</v>
      </c>
      <c r="AQ249" s="47">
        <v>1.18524000160419</v>
      </c>
      <c r="AR249" s="47">
        <v>1.16709287200413</v>
      </c>
      <c r="AS249" s="47">
        <v>1.1695252470175299</v>
      </c>
      <c r="AT249" s="28">
        <v>0</v>
      </c>
      <c r="AU249" s="28">
        <v>0</v>
      </c>
      <c r="AV249" s="28">
        <v>0</v>
      </c>
    </row>
    <row r="250" spans="1:48" x14ac:dyDescent="0.25">
      <c r="A250" s="159">
        <v>247</v>
      </c>
      <c r="B250" s="3" t="s">
        <v>215</v>
      </c>
      <c r="C250" s="3" t="s">
        <v>1</v>
      </c>
      <c r="D250" s="28">
        <v>16950</v>
      </c>
      <c r="E250" s="25">
        <v>-1.1661809999999999</v>
      </c>
      <c r="F250" s="25">
        <v>-2.5862069999999999</v>
      </c>
      <c r="G250" s="25">
        <v>5.9375</v>
      </c>
      <c r="H250" s="28">
        <v>4770410745900</v>
      </c>
      <c r="I250" s="49">
        <v>281.4402</v>
      </c>
      <c r="J250" s="49">
        <v>37.995899999999999</v>
      </c>
      <c r="K250" s="28">
        <v>522172.5</v>
      </c>
      <c r="L250" s="28">
        <v>9050900000</v>
      </c>
      <c r="M250" s="49">
        <v>6.5922579006412176</v>
      </c>
      <c r="N250" s="49">
        <v>1.1399627282787159</v>
      </c>
      <c r="O250" s="49">
        <v>0.74069759999999996</v>
      </c>
      <c r="P250" s="30">
        <v>6147.6402100710002</v>
      </c>
      <c r="Q250" s="27">
        <v>-8.7099999999999997E-2</v>
      </c>
      <c r="R250" s="30">
        <v>7523.1053828730001</v>
      </c>
      <c r="S250" s="27">
        <v>0.22370000000000001</v>
      </c>
      <c r="T250" s="30">
        <v>7741.5872501809999</v>
      </c>
      <c r="U250" s="27">
        <v>0.1089</v>
      </c>
      <c r="V250" s="30">
        <v>533.68611883100004</v>
      </c>
      <c r="W250" s="32">
        <v>0.10390000000000001</v>
      </c>
      <c r="X250" s="30">
        <v>780.07073052999999</v>
      </c>
      <c r="Y250" s="32">
        <v>0.4617</v>
      </c>
      <c r="Z250" s="30">
        <v>802.69524134899996</v>
      </c>
      <c r="AA250" s="32">
        <v>0.15890000000000001</v>
      </c>
      <c r="AB250" s="30">
        <v>1515.5336080213999</v>
      </c>
      <c r="AC250" s="27">
        <v>0.1363</v>
      </c>
      <c r="AD250" s="30">
        <v>2316.9857599676998</v>
      </c>
      <c r="AE250" s="27">
        <v>0.52900000000000003</v>
      </c>
      <c r="AF250" s="30">
        <v>2399.1155205347</v>
      </c>
      <c r="AG250" s="27">
        <v>1.1599999999999999</v>
      </c>
      <c r="AH250" s="25">
        <v>4.9262696199999997E-2</v>
      </c>
      <c r="AI250" s="25">
        <v>6.7206065400000001E-2</v>
      </c>
      <c r="AJ250" s="25">
        <v>6.5503169999999999E-2</v>
      </c>
      <c r="AK250" s="25">
        <v>0.1000783656</v>
      </c>
      <c r="AL250" s="25">
        <v>0.13306307010000001</v>
      </c>
      <c r="AM250" s="25">
        <v>0.13302970359999999</v>
      </c>
      <c r="AN250" s="47">
        <v>0.1376115493</v>
      </c>
      <c r="AO250" s="47">
        <v>0.14401022120000001</v>
      </c>
      <c r="AP250" s="47">
        <v>0.15174316430000001</v>
      </c>
      <c r="AQ250" s="47">
        <v>0.97428806851252003</v>
      </c>
      <c r="AR250" s="47">
        <v>0.98504069732282595</v>
      </c>
      <c r="AS250" s="47">
        <v>1.03088955358642</v>
      </c>
      <c r="AT250" s="28">
        <v>1000</v>
      </c>
      <c r="AU250" s="28">
        <v>1000</v>
      </c>
      <c r="AV250" s="28">
        <v>0</v>
      </c>
    </row>
    <row r="251" spans="1:48" x14ac:dyDescent="0.25">
      <c r="A251" s="159">
        <v>248</v>
      </c>
      <c r="B251" s="3" t="s">
        <v>216</v>
      </c>
      <c r="C251" s="3" t="s">
        <v>1</v>
      </c>
      <c r="D251" s="28">
        <v>2400</v>
      </c>
      <c r="E251" s="25">
        <v>34.078209999999999</v>
      </c>
      <c r="F251" s="25">
        <v>2.5641029999999998</v>
      </c>
      <c r="G251" s="25">
        <v>-8.0459770000000006</v>
      </c>
      <c r="H251" s="28">
        <v>72000000000</v>
      </c>
      <c r="I251" s="49">
        <v>30</v>
      </c>
      <c r="J251" s="49">
        <v>48.605339999999998</v>
      </c>
      <c r="K251" s="28">
        <v>13798.5</v>
      </c>
      <c r="L251" s="28">
        <v>30714240</v>
      </c>
      <c r="M251" s="49">
        <v>10.86537629005122</v>
      </c>
      <c r="N251" s="49">
        <v>0.25908592917214773</v>
      </c>
      <c r="O251" s="49">
        <v>0.42627530000000002</v>
      </c>
      <c r="P251" s="30">
        <v>298.46369380700003</v>
      </c>
      <c r="Q251" s="27">
        <v>-0.35589999999999999</v>
      </c>
      <c r="R251" s="30">
        <v>566.47822360700002</v>
      </c>
      <c r="S251" s="27">
        <v>0.89800000000000002</v>
      </c>
      <c r="T251" s="30">
        <v>849.05611490800004</v>
      </c>
      <c r="U251" s="27">
        <v>5.8479000000000001</v>
      </c>
      <c r="V251" s="30">
        <v>-43.025288652</v>
      </c>
      <c r="W251" s="32">
        <v>1.9602999999999999</v>
      </c>
      <c r="X251" s="30">
        <v>0.53515573000000005</v>
      </c>
      <c r="Y251" s="32">
        <v>-1.0124</v>
      </c>
      <c r="Z251" s="30">
        <v>12.137790283999999</v>
      </c>
      <c r="AA251" s="32">
        <v>-1.3691</v>
      </c>
      <c r="AB251" s="30">
        <v>-1434.1762884</v>
      </c>
      <c r="AC251" s="27">
        <v>1.9602999999999999</v>
      </c>
      <c r="AD251" s="30">
        <v>17.838524333300001</v>
      </c>
      <c r="AE251" s="27">
        <v>-1.012</v>
      </c>
      <c r="AF251" s="30">
        <v>404.59300946669998</v>
      </c>
      <c r="AG251" s="27">
        <v>-0.37</v>
      </c>
      <c r="AH251" s="25">
        <v>-3.5186226199999997E-2</v>
      </c>
      <c r="AI251" s="25">
        <v>4.8982249999999995E-4</v>
      </c>
      <c r="AJ251" s="25">
        <v>1.27795906E-2</v>
      </c>
      <c r="AK251" s="25">
        <v>-0.1545046182</v>
      </c>
      <c r="AL251" s="25">
        <v>2.0804768000000002E-3</v>
      </c>
      <c r="AM251" s="25">
        <v>4.6431847399999997E-2</v>
      </c>
      <c r="AN251" s="47">
        <v>-1.5844008600000001E-2</v>
      </c>
      <c r="AO251" s="47">
        <v>1.9790791299999999E-2</v>
      </c>
      <c r="AP251" s="47">
        <v>2.3480476100000001E-2</v>
      </c>
      <c r="AQ251" s="47">
        <v>3.6954665040474799</v>
      </c>
      <c r="AR251" s="47">
        <v>2.80028386982849</v>
      </c>
      <c r="AS251" s="47">
        <v>2.63328130242409</v>
      </c>
      <c r="AT251" s="28">
        <v>0</v>
      </c>
      <c r="AU251" s="28">
        <v>0</v>
      </c>
      <c r="AV251" s="28">
        <v>0</v>
      </c>
    </row>
    <row r="252" spans="1:48" x14ac:dyDescent="0.25">
      <c r="A252" s="159">
        <v>249</v>
      </c>
      <c r="B252" s="3" t="s">
        <v>217</v>
      </c>
      <c r="C252" s="3" t="s">
        <v>1</v>
      </c>
      <c r="D252" s="28">
        <v>5950</v>
      </c>
      <c r="E252" s="25">
        <v>25</v>
      </c>
      <c r="F252" s="25">
        <v>12.264150000000001</v>
      </c>
      <c r="G252" s="25">
        <v>13.549620000000001</v>
      </c>
      <c r="H252" s="28">
        <v>356999988100</v>
      </c>
      <c r="I252" s="49">
        <v>60</v>
      </c>
      <c r="J252" s="49">
        <v>38.656480000000002</v>
      </c>
      <c r="K252" s="28">
        <v>204846.5</v>
      </c>
      <c r="L252" s="28">
        <v>1205650000</v>
      </c>
      <c r="M252" s="49" t="s">
        <v>4501</v>
      </c>
      <c r="N252" s="49">
        <v>0.66780030406257485</v>
      </c>
      <c r="O252" s="49">
        <v>1.324227</v>
      </c>
      <c r="P252" s="30">
        <v>835.86526857900003</v>
      </c>
      <c r="Q252" s="27">
        <v>-0.4602</v>
      </c>
      <c r="R252" s="30">
        <v>232.54292760499999</v>
      </c>
      <c r="S252" s="27">
        <v>-0.7218</v>
      </c>
      <c r="T252" s="30">
        <v>299.03453180399998</v>
      </c>
      <c r="U252" s="27">
        <v>0.82230000000000003</v>
      </c>
      <c r="V252" s="30">
        <v>0.94381544299999998</v>
      </c>
      <c r="W252" s="32">
        <v>-0.98929999999999996</v>
      </c>
      <c r="X252" s="30">
        <v>-139.4050067</v>
      </c>
      <c r="Y252" s="32">
        <v>-148.7037</v>
      </c>
      <c r="Z252" s="30">
        <v>-142.71200353</v>
      </c>
      <c r="AA252" s="32">
        <v>0.80969999999999998</v>
      </c>
      <c r="AB252" s="30">
        <v>15.7302573833</v>
      </c>
      <c r="AC252" s="27">
        <v>-0.98909999999999998</v>
      </c>
      <c r="AD252" s="30">
        <v>-2323.4167783333</v>
      </c>
      <c r="AE252" s="27">
        <v>-148.70400000000001</v>
      </c>
      <c r="AF252" s="30">
        <v>-2378.5334714511</v>
      </c>
      <c r="AG252" s="27">
        <v>1.81</v>
      </c>
      <c r="AH252" s="25">
        <v>5.1358670000000003E-4</v>
      </c>
      <c r="AI252" s="25">
        <v>-8.2193744099999994E-2</v>
      </c>
      <c r="AJ252" s="25">
        <v>-9.3302425300000005E-2</v>
      </c>
      <c r="AK252" s="25">
        <v>1.2035005999999999E-3</v>
      </c>
      <c r="AL252" s="25">
        <v>-0.20649095889999999</v>
      </c>
      <c r="AM252" s="25">
        <v>-0.23670488510000001</v>
      </c>
      <c r="AN252" s="47">
        <v>9.5369890400000004E-2</v>
      </c>
      <c r="AO252" s="47">
        <v>-0.36892533039999997</v>
      </c>
      <c r="AP252" s="47">
        <v>-0.32879971079999998</v>
      </c>
      <c r="AQ252" s="47">
        <v>1.3634056430074599</v>
      </c>
      <c r="AR252" s="47">
        <v>1.6953605118819799</v>
      </c>
      <c r="AS252" s="47">
        <v>1.5369639044427701</v>
      </c>
      <c r="AT252" s="28">
        <v>0</v>
      </c>
      <c r="AU252" s="28">
        <v>0</v>
      </c>
      <c r="AV252" s="28">
        <v>0</v>
      </c>
    </row>
    <row r="253" spans="1:48" x14ac:dyDescent="0.25">
      <c r="A253" s="159">
        <v>250</v>
      </c>
      <c r="B253" s="3" t="s">
        <v>218</v>
      </c>
      <c r="C253" s="3" t="s">
        <v>1</v>
      </c>
      <c r="D253" s="28">
        <v>1800</v>
      </c>
      <c r="E253" s="25">
        <v>45.161290000000001</v>
      </c>
      <c r="F253" s="25">
        <v>39.534880000000001</v>
      </c>
      <c r="G253" s="25">
        <v>0</v>
      </c>
      <c r="H253" s="28">
        <v>36000000000</v>
      </c>
      <c r="I253" s="49">
        <v>20</v>
      </c>
      <c r="J253" s="49">
        <v>48.434950000000001</v>
      </c>
      <c r="K253" s="28">
        <v>26202</v>
      </c>
      <c r="L253" s="28">
        <v>41201820</v>
      </c>
      <c r="M253" s="49" t="s">
        <v>4501</v>
      </c>
      <c r="N253" s="49">
        <v>0.4417272349702302</v>
      </c>
      <c r="O253" s="49">
        <v>0.91565280000000004</v>
      </c>
      <c r="P253" s="30">
        <v>214.179216207</v>
      </c>
      <c r="Q253" s="27">
        <v>-0.51170000000000004</v>
      </c>
      <c r="R253" s="30">
        <v>182.554127491</v>
      </c>
      <c r="S253" s="27">
        <v>-0.1477</v>
      </c>
      <c r="T253" s="30">
        <v>170.083036101</v>
      </c>
      <c r="U253" s="27">
        <v>0.13039999999999999</v>
      </c>
      <c r="V253" s="30">
        <v>21.365162647999998</v>
      </c>
      <c r="W253" s="32">
        <v>-0.309</v>
      </c>
      <c r="X253" s="30">
        <v>1.9666624150000001</v>
      </c>
      <c r="Y253" s="32">
        <v>-0.90800000000000003</v>
      </c>
      <c r="Z253" s="30">
        <v>-21.320674171</v>
      </c>
      <c r="AA253" s="32">
        <v>-2.2563</v>
      </c>
      <c r="AB253" s="30">
        <v>1068.2581324</v>
      </c>
      <c r="AC253" s="27">
        <v>-0.309</v>
      </c>
      <c r="AD253" s="30">
        <v>98.333120750000006</v>
      </c>
      <c r="AE253" s="27">
        <v>-0.90800000000000003</v>
      </c>
      <c r="AF253" s="30">
        <v>-1066.03370855</v>
      </c>
      <c r="AG253" s="27">
        <v>-1.26</v>
      </c>
      <c r="AH253" s="25">
        <v>4.8778765299999999E-2</v>
      </c>
      <c r="AI253" s="25">
        <v>4.7109739000000001E-3</v>
      </c>
      <c r="AJ253" s="25">
        <v>-5.5590549599999997E-2</v>
      </c>
      <c r="AK253" s="25">
        <v>0.2357915998</v>
      </c>
      <c r="AL253" s="25">
        <v>1.92289208E-2</v>
      </c>
      <c r="AM253" s="25">
        <v>-0.2262710336</v>
      </c>
      <c r="AN253" s="47">
        <v>0.31472010109999998</v>
      </c>
      <c r="AO253" s="47">
        <v>0.17879531330000001</v>
      </c>
      <c r="AP253" s="47">
        <v>6.1315297599999999E-2</v>
      </c>
      <c r="AQ253" s="47">
        <v>3.3493437474782302</v>
      </c>
      <c r="AR253" s="47">
        <v>2.8192121098360801</v>
      </c>
      <c r="AS253" s="47">
        <v>3.0703147406652298</v>
      </c>
      <c r="AT253" s="28">
        <v>0</v>
      </c>
      <c r="AU253" s="28">
        <v>0</v>
      </c>
      <c r="AV253" s="28">
        <v>0</v>
      </c>
    </row>
    <row r="254" spans="1:48" x14ac:dyDescent="0.25">
      <c r="A254" s="159">
        <v>251</v>
      </c>
      <c r="B254" s="3" t="s">
        <v>219</v>
      </c>
      <c r="C254" s="3" t="s">
        <v>1</v>
      </c>
      <c r="D254" s="6">
        <v>2900</v>
      </c>
      <c r="E254" s="168">
        <v>-0.34364260000000002</v>
      </c>
      <c r="F254" s="168">
        <v>-7.0512819999999996</v>
      </c>
      <c r="G254" s="168">
        <v>-41.767069999999997</v>
      </c>
      <c r="H254" s="6">
        <v>201056791199.99997</v>
      </c>
      <c r="I254" s="151">
        <v>69.32992999999999</v>
      </c>
      <c r="J254" s="151">
        <v>75.033259999999999</v>
      </c>
      <c r="K254" s="6">
        <v>40638</v>
      </c>
      <c r="L254" s="6">
        <v>118607300</v>
      </c>
      <c r="M254" s="151" t="s">
        <v>4501</v>
      </c>
      <c r="N254" s="151">
        <v>0.25943405727186475</v>
      </c>
      <c r="O254" s="151">
        <v>0.84841789999999995</v>
      </c>
      <c r="P254" s="169">
        <v>3494.7843162559998</v>
      </c>
      <c r="Q254" s="165">
        <v>-0.22259999999999999</v>
      </c>
      <c r="R254" s="169">
        <v>2186.512434406</v>
      </c>
      <c r="S254" s="165">
        <v>-0.37430000000000002</v>
      </c>
      <c r="T254" s="169">
        <v>1915.460909633</v>
      </c>
      <c r="U254" s="165">
        <v>-0.39910000000000001</v>
      </c>
      <c r="V254" s="169">
        <v>22.538600127999999</v>
      </c>
      <c r="W254" s="170">
        <v>0.66200000000000003</v>
      </c>
      <c r="X254" s="169">
        <v>59.331234594999998</v>
      </c>
      <c r="Y254" s="170">
        <v>1.6324000000000001</v>
      </c>
      <c r="Z254" s="169">
        <v>-12.871105045</v>
      </c>
      <c r="AA254" s="170">
        <v>1.2334000000000001</v>
      </c>
      <c r="AB254" s="169">
        <v>325.09193039979999</v>
      </c>
      <c r="AC254" s="165">
        <v>1.0983000000000001</v>
      </c>
      <c r="AD254" s="169">
        <v>812.63628102999996</v>
      </c>
      <c r="AE254" s="165">
        <v>1.5</v>
      </c>
      <c r="AF254" s="169">
        <v>-153.71686050209999</v>
      </c>
      <c r="AG254" s="165">
        <v>1.58</v>
      </c>
      <c r="AH254" s="168">
        <v>1.05699924E-2</v>
      </c>
      <c r="AI254" s="168">
        <v>2.9796906200000001E-2</v>
      </c>
      <c r="AJ254" s="168">
        <v>-5.2338962000000001E-3</v>
      </c>
      <c r="AK254" s="168">
        <v>2.7533248199999999E-2</v>
      </c>
      <c r="AL254" s="168">
        <v>6.9885109599999995E-2</v>
      </c>
      <c r="AM254" s="168">
        <v>-1.2456259000000001E-2</v>
      </c>
      <c r="AN254" s="167">
        <v>5.0929155400000002E-2</v>
      </c>
      <c r="AO254" s="167">
        <v>3.4736429999999999E-2</v>
      </c>
      <c r="AP254" s="167">
        <v>1.7163078700000001E-2</v>
      </c>
      <c r="AQ254" s="167">
        <v>1.5090321557934701</v>
      </c>
      <c r="AR254" s="167">
        <v>1.19628933769459</v>
      </c>
      <c r="AS254" s="167">
        <v>1.3799209061736399</v>
      </c>
      <c r="AT254" s="6">
        <v>0</v>
      </c>
      <c r="AU254" s="6">
        <v>0</v>
      </c>
      <c r="AV254" s="6">
        <v>0</v>
      </c>
    </row>
    <row r="255" spans="1:48" x14ac:dyDescent="0.25">
      <c r="A255" s="159">
        <v>252</v>
      </c>
      <c r="B255" s="3" t="s">
        <v>220</v>
      </c>
      <c r="C255" s="3" t="s">
        <v>1</v>
      </c>
      <c r="D255" s="28">
        <v>4390</v>
      </c>
      <c r="E255" s="25">
        <v>-4.3572980000000001</v>
      </c>
      <c r="F255" s="25">
        <v>-4.3572980000000001</v>
      </c>
      <c r="G255" s="25">
        <v>-15.738960000000001</v>
      </c>
      <c r="H255" s="28">
        <v>1207816928990</v>
      </c>
      <c r="I255" s="49">
        <v>275.12909999999999</v>
      </c>
      <c r="J255" s="49">
        <v>40.731810000000003</v>
      </c>
      <c r="K255" s="28">
        <v>89677.5</v>
      </c>
      <c r="L255" s="28">
        <v>400500000</v>
      </c>
      <c r="M255" s="49">
        <v>9.251881053888809</v>
      </c>
      <c r="N255" s="49">
        <v>0.2985252646780262</v>
      </c>
      <c r="O255" s="49">
        <v>1.071563</v>
      </c>
      <c r="P255" s="30">
        <v>856.70593333399995</v>
      </c>
      <c r="Q255" s="27">
        <v>-0.46060000000000001</v>
      </c>
      <c r="R255" s="30">
        <v>732.18111508000004</v>
      </c>
      <c r="S255" s="27">
        <v>-0.1454</v>
      </c>
      <c r="T255" s="30">
        <v>868.95800208100002</v>
      </c>
      <c r="U255" s="27">
        <v>0.26869999999999999</v>
      </c>
      <c r="V255" s="30">
        <v>406.50041581699998</v>
      </c>
      <c r="W255" s="32">
        <v>8.1081000000000003</v>
      </c>
      <c r="X255" s="30">
        <v>101.051996906</v>
      </c>
      <c r="Y255" s="32">
        <v>-0.75139999999999996</v>
      </c>
      <c r="Z255" s="30">
        <v>92.748169564999998</v>
      </c>
      <c r="AA255" s="32">
        <v>-0.61080000000000001</v>
      </c>
      <c r="AB255" s="30">
        <v>1472.6447012352</v>
      </c>
      <c r="AC255" s="27">
        <v>8.0367999999999995</v>
      </c>
      <c r="AD255" s="30">
        <v>352.13157766069997</v>
      </c>
      <c r="AE255" s="27">
        <v>-0.76100000000000001</v>
      </c>
      <c r="AF255" s="30">
        <v>337.16139401610002</v>
      </c>
      <c r="AG255" s="27">
        <v>0.4</v>
      </c>
      <c r="AH255" s="25">
        <v>4.1290730900000003E-2</v>
      </c>
      <c r="AI255" s="25">
        <v>8.6402613999999999E-3</v>
      </c>
      <c r="AJ255" s="25">
        <v>8.2575176999999996E-3</v>
      </c>
      <c r="AK255" s="25">
        <v>9.9881017799999999E-2</v>
      </c>
      <c r="AL255" s="25">
        <v>2.3386587800000001E-2</v>
      </c>
      <c r="AM255" s="25">
        <v>2.2487739600000001E-2</v>
      </c>
      <c r="AN255" s="47">
        <v>0.17343556660000001</v>
      </c>
      <c r="AO255" s="47">
        <v>0.32447656079999998</v>
      </c>
      <c r="AP255" s="47">
        <v>0.1233945925</v>
      </c>
      <c r="AQ255" s="47">
        <v>1.7784437240206901</v>
      </c>
      <c r="AR255" s="47">
        <v>1.6362090465090899</v>
      </c>
      <c r="AS255" s="47">
        <v>1.7233050392579199</v>
      </c>
      <c r="AT255" s="28">
        <v>1500</v>
      </c>
      <c r="AU255" s="28">
        <v>0</v>
      </c>
      <c r="AV255" s="28">
        <v>0</v>
      </c>
    </row>
    <row r="256" spans="1:48" x14ac:dyDescent="0.25">
      <c r="A256" s="159">
        <v>253</v>
      </c>
      <c r="B256" s="3" t="s">
        <v>221</v>
      </c>
      <c r="C256" s="3" t="s">
        <v>1</v>
      </c>
      <c r="D256" s="28">
        <v>69000</v>
      </c>
      <c r="E256" s="25">
        <v>-7.2580650000000002</v>
      </c>
      <c r="F256" s="25">
        <v>-15.750920000000001</v>
      </c>
      <c r="G256" s="25">
        <v>-17.562719999999999</v>
      </c>
      <c r="H256" s="28">
        <v>793500000000</v>
      </c>
      <c r="I256" s="49">
        <v>11.5</v>
      </c>
      <c r="J256" s="49">
        <v>28.523119999999999</v>
      </c>
      <c r="K256" s="28">
        <v>3459</v>
      </c>
      <c r="L256" s="28">
        <v>252300000</v>
      </c>
      <c r="M256" s="49">
        <v>3.422122694354202</v>
      </c>
      <c r="N256" s="49">
        <v>0.91185840928975592</v>
      </c>
      <c r="O256" s="49">
        <v>0.57301639999999998</v>
      </c>
      <c r="P256" s="30">
        <v>3275.1365475759999</v>
      </c>
      <c r="Q256" s="27">
        <v>0.1137</v>
      </c>
      <c r="R256" s="30">
        <v>3637.1052794060001</v>
      </c>
      <c r="S256" s="27">
        <v>0.1105</v>
      </c>
      <c r="T256" s="30">
        <v>3951.0090515239999</v>
      </c>
      <c r="U256" s="27">
        <v>0.17560000000000001</v>
      </c>
      <c r="V256" s="30">
        <v>214.314086035</v>
      </c>
      <c r="W256" s="32">
        <v>0.45739999999999997</v>
      </c>
      <c r="X256" s="30">
        <v>204.327255372</v>
      </c>
      <c r="Y256" s="32">
        <v>-4.6600000000000003E-2</v>
      </c>
      <c r="Z256" s="30">
        <v>220.40152887599999</v>
      </c>
      <c r="AA256" s="32">
        <v>4.4200000000000003E-2</v>
      </c>
      <c r="AB256" s="30">
        <v>13977.005610956499</v>
      </c>
      <c r="AC256" s="27">
        <v>0.45739999999999997</v>
      </c>
      <c r="AD256" s="30">
        <v>13325.690567739101</v>
      </c>
      <c r="AE256" s="27">
        <v>-4.7E-2</v>
      </c>
      <c r="AF256" s="30">
        <v>19165.350337043499</v>
      </c>
      <c r="AG256" s="27">
        <v>1.04</v>
      </c>
      <c r="AH256" s="25">
        <v>9.5725060099999995E-2</v>
      </c>
      <c r="AI256" s="25">
        <v>7.9805299699999999E-2</v>
      </c>
      <c r="AJ256" s="25">
        <v>8.2739093700000002E-2</v>
      </c>
      <c r="AK256" s="25">
        <v>0.31638795190000002</v>
      </c>
      <c r="AL256" s="25">
        <v>0.26181928999999998</v>
      </c>
      <c r="AM256" s="25">
        <v>0.26866008190000001</v>
      </c>
      <c r="AN256" s="47">
        <v>0.27436748439999997</v>
      </c>
      <c r="AO256" s="47">
        <v>0.27244561719999999</v>
      </c>
      <c r="AP256" s="47">
        <v>0.29009918740000001</v>
      </c>
      <c r="AQ256" s="47">
        <v>2.2225598606989401</v>
      </c>
      <c r="AR256" s="47">
        <v>2.33300327176996</v>
      </c>
      <c r="AS256" s="47">
        <v>2.2470754731701099</v>
      </c>
      <c r="AT256" s="28">
        <v>5000</v>
      </c>
      <c r="AU256" s="28">
        <v>5000</v>
      </c>
      <c r="AV256" s="28">
        <v>2500</v>
      </c>
    </row>
    <row r="257" spans="1:48" x14ac:dyDescent="0.25">
      <c r="A257" s="159">
        <v>254</v>
      </c>
      <c r="B257" s="3" t="s">
        <v>222</v>
      </c>
      <c r="C257" s="3" t="s">
        <v>1</v>
      </c>
      <c r="D257" s="28">
        <v>8000</v>
      </c>
      <c r="E257" s="25">
        <v>0.37641150000000001</v>
      </c>
      <c r="F257" s="25">
        <v>-1.0123759999999999</v>
      </c>
      <c r="G257" s="25">
        <v>-28.455290000000002</v>
      </c>
      <c r="H257" s="28">
        <v>298693728000</v>
      </c>
      <c r="I257" s="49">
        <v>37.33672</v>
      </c>
      <c r="J257" s="49">
        <v>37.094659999999998</v>
      </c>
      <c r="K257" s="28">
        <v>812.5</v>
      </c>
      <c r="L257" s="28">
        <v>6255875</v>
      </c>
      <c r="M257" s="49">
        <v>11.620402113239848</v>
      </c>
      <c r="N257" s="49">
        <v>0.62224425694247576</v>
      </c>
      <c r="O257" s="49">
        <v>0.71299230000000002</v>
      </c>
      <c r="P257" s="30">
        <v>1336.3420260620001</v>
      </c>
      <c r="Q257" s="27">
        <v>0.1193</v>
      </c>
      <c r="R257" s="30">
        <v>1560.702567371</v>
      </c>
      <c r="S257" s="27">
        <v>0.16789999999999999</v>
      </c>
      <c r="T257" s="30">
        <v>1646.548149168</v>
      </c>
      <c r="U257" s="27">
        <v>0.23430000000000001</v>
      </c>
      <c r="V257" s="30">
        <v>-55.282402210000001</v>
      </c>
      <c r="W257" s="32">
        <v>-2.0417000000000001</v>
      </c>
      <c r="X257" s="30">
        <v>12.095737771</v>
      </c>
      <c r="Y257" s="32">
        <v>-1.2188000000000001</v>
      </c>
      <c r="Z257" s="30">
        <v>2.7317064260000001</v>
      </c>
      <c r="AA257" s="32">
        <v>-0.97130000000000005</v>
      </c>
      <c r="AB257" s="30">
        <v>-1936.9912139457001</v>
      </c>
      <c r="AC257" s="27">
        <v>-1.8597999999999999</v>
      </c>
      <c r="AD257" s="30">
        <v>680.67008695380002</v>
      </c>
      <c r="AE257" s="27">
        <v>-1.351</v>
      </c>
      <c r="AF257" s="30">
        <v>261.50179445679998</v>
      </c>
      <c r="AG257" s="27">
        <v>0.08</v>
      </c>
      <c r="AH257" s="25">
        <v>-4.1561428999999997E-2</v>
      </c>
      <c r="AI257" s="25">
        <v>1.38704945E-2</v>
      </c>
      <c r="AJ257" s="25">
        <v>4.9554543000000003E-3</v>
      </c>
      <c r="AK257" s="25">
        <v>-0.11406840059999999</v>
      </c>
      <c r="AL257" s="25">
        <v>4.2750281299999998E-2</v>
      </c>
      <c r="AM257" s="25">
        <v>1.5986619300000001E-2</v>
      </c>
      <c r="AN257" s="47">
        <v>8.1702319400000001E-2</v>
      </c>
      <c r="AO257" s="47">
        <v>9.0096597599999995E-2</v>
      </c>
      <c r="AP257" s="47">
        <v>9.5765603300000002E-2</v>
      </c>
      <c r="AQ257" s="47">
        <v>1.9175049872038801</v>
      </c>
      <c r="AR257" s="47">
        <v>2.2430581949795201</v>
      </c>
      <c r="AS257" s="47">
        <v>2.22606532200545</v>
      </c>
      <c r="AT257" s="28">
        <v>0</v>
      </c>
      <c r="AU257" s="28">
        <v>0</v>
      </c>
      <c r="AV257" s="28">
        <v>0</v>
      </c>
    </row>
    <row r="258" spans="1:48" x14ac:dyDescent="0.25">
      <c r="A258" s="159">
        <v>255</v>
      </c>
      <c r="B258" s="3" t="s">
        <v>0</v>
      </c>
      <c r="C258" s="3" t="s">
        <v>1</v>
      </c>
      <c r="D258" s="28">
        <v>35900</v>
      </c>
      <c r="E258" s="25">
        <v>-5.4018449999999998</v>
      </c>
      <c r="F258" s="25">
        <v>-1.2379640000000001</v>
      </c>
      <c r="G258" s="25">
        <v>10.80247</v>
      </c>
      <c r="H258" s="28">
        <v>11130828243400</v>
      </c>
      <c r="I258" s="49">
        <v>310.05090000000001</v>
      </c>
      <c r="J258" s="49">
        <v>84.871639999999999</v>
      </c>
      <c r="K258" s="28">
        <v>816959.5</v>
      </c>
      <c r="L258" s="28">
        <v>30673000000</v>
      </c>
      <c r="M258" s="49">
        <v>6.3952040510034216</v>
      </c>
      <c r="N258" s="49">
        <v>1.1189583403070422</v>
      </c>
      <c r="O258" s="49">
        <v>0.98645740000000004</v>
      </c>
      <c r="P258" s="30">
        <v>4999.2354365230003</v>
      </c>
      <c r="Q258" s="27">
        <v>0.36470000000000002</v>
      </c>
      <c r="R258" s="30">
        <v>5104.6058534069998</v>
      </c>
      <c r="S258" s="27">
        <v>2.1100000000000001E-2</v>
      </c>
      <c r="T258" s="30">
        <v>5171.3366078259996</v>
      </c>
      <c r="U258" s="27">
        <v>2.87E-2</v>
      </c>
      <c r="V258" s="30">
        <v>1522.825180753</v>
      </c>
      <c r="W258" s="32">
        <v>0.29749999999999999</v>
      </c>
      <c r="X258" s="30">
        <v>1884.7586386840001</v>
      </c>
      <c r="Y258" s="32">
        <v>0.23769999999999999</v>
      </c>
      <c r="Z258" s="30">
        <v>1724.487475051</v>
      </c>
      <c r="AA258" s="32">
        <v>-4.7500000000000001E-2</v>
      </c>
      <c r="AB258" s="30">
        <v>4441.3743776362999</v>
      </c>
      <c r="AC258" s="27">
        <v>0.2596</v>
      </c>
      <c r="AD258" s="30">
        <v>5753.6558119206002</v>
      </c>
      <c r="AE258" s="27">
        <v>0.29499999999999998</v>
      </c>
      <c r="AF258" s="30">
        <v>5260.2775123034999</v>
      </c>
      <c r="AG258" s="27">
        <v>0.99</v>
      </c>
      <c r="AH258" s="25">
        <v>0.10720261389999999</v>
      </c>
      <c r="AI258" s="25">
        <v>0.1197524378</v>
      </c>
      <c r="AJ258" s="25">
        <v>9.86942705E-2</v>
      </c>
      <c r="AK258" s="25">
        <v>0.1677899706</v>
      </c>
      <c r="AL258" s="25">
        <v>0.1916019558</v>
      </c>
      <c r="AM258" s="25">
        <v>0.16650358270000001</v>
      </c>
      <c r="AN258" s="47">
        <v>0.28615600330000002</v>
      </c>
      <c r="AO258" s="47">
        <v>0.24076783190000001</v>
      </c>
      <c r="AP258" s="47">
        <v>0.25773852310000001</v>
      </c>
      <c r="AQ258" s="47">
        <v>0.64433584917015196</v>
      </c>
      <c r="AR258" s="47">
        <v>0.56114908177787703</v>
      </c>
      <c r="AS258" s="47">
        <v>0.68706432394527495</v>
      </c>
      <c r="AT258" s="28">
        <v>1600</v>
      </c>
      <c r="AU258" s="28">
        <v>1800</v>
      </c>
      <c r="AV258" s="28">
        <v>0</v>
      </c>
    </row>
    <row r="259" spans="1:48" x14ac:dyDescent="0.25">
      <c r="A259" s="159">
        <v>256</v>
      </c>
      <c r="B259" s="3" t="s">
        <v>223</v>
      </c>
      <c r="C259" s="3" t="s">
        <v>1</v>
      </c>
      <c r="D259" s="28">
        <v>5280</v>
      </c>
      <c r="E259" s="25">
        <v>-14.28571</v>
      </c>
      <c r="F259" s="25">
        <v>-24.571429999999999</v>
      </c>
      <c r="G259" s="25">
        <v>-18.392579999999999</v>
      </c>
      <c r="H259" s="28">
        <v>371547021120</v>
      </c>
      <c r="I259" s="49">
        <v>70.368749999999991</v>
      </c>
      <c r="J259" s="49">
        <v>24.231539999999999</v>
      </c>
      <c r="K259" s="28">
        <v>348</v>
      </c>
      <c r="L259" s="28">
        <v>1950800</v>
      </c>
      <c r="M259" s="49" t="s">
        <v>4501</v>
      </c>
      <c r="N259" s="49">
        <v>0.41998260172602042</v>
      </c>
      <c r="O259" s="49">
        <v>3.8208150000000003E-2</v>
      </c>
      <c r="P259" s="30">
        <v>194.37579095999999</v>
      </c>
      <c r="Q259" s="27">
        <v>-0.37419999999999998</v>
      </c>
      <c r="R259" s="30">
        <v>288.27132834499997</v>
      </c>
      <c r="S259" s="27">
        <v>0.48309999999999997</v>
      </c>
      <c r="T259" s="30">
        <v>236.059537347</v>
      </c>
      <c r="U259" s="27">
        <v>0.28910000000000002</v>
      </c>
      <c r="V259" s="30">
        <v>-132.63534798000001</v>
      </c>
      <c r="W259" s="32">
        <v>6.1496000000000004</v>
      </c>
      <c r="X259" s="30">
        <v>17.398043662999999</v>
      </c>
      <c r="Y259" s="32">
        <v>-1.1312</v>
      </c>
      <c r="Z259" s="30">
        <v>-61.121936695999999</v>
      </c>
      <c r="AA259" s="32">
        <v>-0.35880000000000001</v>
      </c>
      <c r="AB259" s="30">
        <v>-1884.8613971479001</v>
      </c>
      <c r="AC259" s="27">
        <v>6.1496000000000004</v>
      </c>
      <c r="AD259" s="30">
        <v>247.24103631279999</v>
      </c>
      <c r="AE259" s="27">
        <v>-1.131</v>
      </c>
      <c r="AF259" s="30">
        <v>-868.59484105690001</v>
      </c>
      <c r="AG259" s="27">
        <v>0.64</v>
      </c>
      <c r="AH259" s="25">
        <v>-0.1062555724</v>
      </c>
      <c r="AI259" s="25">
        <v>1.5246074700000001E-2</v>
      </c>
      <c r="AJ259" s="25">
        <v>-5.56414644E-2</v>
      </c>
      <c r="AK259" s="25">
        <v>-0.1346214664</v>
      </c>
      <c r="AL259" s="25">
        <v>1.8581047400000002E-2</v>
      </c>
      <c r="AM259" s="25">
        <v>-6.65294632E-2</v>
      </c>
      <c r="AN259" s="47">
        <v>-0.26957232889999999</v>
      </c>
      <c r="AO259" s="47">
        <v>0.24565851890000001</v>
      </c>
      <c r="AP259" s="47">
        <v>6.8526396E-3</v>
      </c>
      <c r="AQ259" s="47">
        <v>0.22745668797586699</v>
      </c>
      <c r="AR259" s="47">
        <v>0.210369730705253</v>
      </c>
      <c r="AS259" s="47">
        <v>0.19568138317092401</v>
      </c>
      <c r="AT259" s="28">
        <v>0</v>
      </c>
      <c r="AU259" s="28">
        <v>0</v>
      </c>
      <c r="AV259" s="28">
        <v>0</v>
      </c>
    </row>
    <row r="260" spans="1:48" x14ac:dyDescent="0.25">
      <c r="A260" s="159">
        <v>257</v>
      </c>
      <c r="B260" s="3" t="s">
        <v>4457</v>
      </c>
      <c r="C260" s="3" t="s">
        <v>1</v>
      </c>
      <c r="D260" s="28">
        <v>86000</v>
      </c>
      <c r="E260" s="25">
        <v>0.46728969999999997</v>
      </c>
      <c r="F260" s="25">
        <v>-4.3381540000000003</v>
      </c>
      <c r="G260" s="25">
        <v>-3.679996</v>
      </c>
      <c r="H260" s="28">
        <v>2884490826000</v>
      </c>
      <c r="I260" s="49">
        <v>33.540590000000002</v>
      </c>
      <c r="J260" s="49">
        <v>37.430999999999997</v>
      </c>
      <c r="K260" s="28">
        <v>3722.5</v>
      </c>
      <c r="L260" s="28">
        <v>315250000</v>
      </c>
      <c r="M260" s="49">
        <v>11.177125881916078</v>
      </c>
      <c r="N260" s="49">
        <v>4.5711954127683825</v>
      </c>
      <c r="O260" s="49">
        <v>0.36314239999999998</v>
      </c>
      <c r="P260" s="30">
        <v>1105.949893875</v>
      </c>
      <c r="Q260" s="27">
        <v>0.26169999999999999</v>
      </c>
      <c r="R260" s="30">
        <v>1276.5656541020001</v>
      </c>
      <c r="S260" s="27">
        <v>0.15429999999999999</v>
      </c>
      <c r="T260" s="30">
        <v>1402.7485945010001</v>
      </c>
      <c r="U260" s="27">
        <v>0.1757</v>
      </c>
      <c r="V260" s="30">
        <v>230.308023486</v>
      </c>
      <c r="W260" s="32">
        <v>0.3221</v>
      </c>
      <c r="X260" s="30">
        <v>292.926648312</v>
      </c>
      <c r="Y260" s="32">
        <v>0.27189999999999998</v>
      </c>
      <c r="Z260" s="30">
        <v>304.33921177399998</v>
      </c>
      <c r="AA260" s="32">
        <v>0.15939999999999999</v>
      </c>
      <c r="AB260" s="30">
        <v>8247.7368638676999</v>
      </c>
      <c r="AC260" s="27">
        <v>-3.3E-3</v>
      </c>
      <c r="AD260" s="30">
        <v>10430.8087660785</v>
      </c>
      <c r="AE260" s="27">
        <v>0.26500000000000001</v>
      </c>
      <c r="AF260" s="30">
        <v>8197.9347934566995</v>
      </c>
      <c r="AG260" s="27">
        <v>0.83</v>
      </c>
      <c r="AH260" s="25">
        <v>0.3364672883</v>
      </c>
      <c r="AI260" s="25">
        <v>0.31673354279999999</v>
      </c>
      <c r="AJ260" s="25">
        <v>0.27938446579999998</v>
      </c>
      <c r="AK260" s="25">
        <v>0.49232677149999998</v>
      </c>
      <c r="AL260" s="25">
        <v>0.44248787969999998</v>
      </c>
      <c r="AM260" s="25">
        <v>0.38301510550000001</v>
      </c>
      <c r="AN260" s="47">
        <v>0.34716718419999998</v>
      </c>
      <c r="AO260" s="47">
        <v>0.3604658094</v>
      </c>
      <c r="AP260" s="47">
        <v>0.3476879195</v>
      </c>
      <c r="AQ260" s="47">
        <v>0.41256935014024398</v>
      </c>
      <c r="AR260" s="47">
        <v>0.38599376130107799</v>
      </c>
      <c r="AS260" s="47">
        <v>0.37092484531432002</v>
      </c>
      <c r="AT260" s="28">
        <v>5000</v>
      </c>
      <c r="AU260" s="28">
        <v>3000</v>
      </c>
      <c r="AV260" s="28">
        <v>0</v>
      </c>
    </row>
    <row r="261" spans="1:48" x14ac:dyDescent="0.25">
      <c r="A261" s="159">
        <v>258</v>
      </c>
      <c r="B261" s="3" t="s">
        <v>225</v>
      </c>
      <c r="C261" s="3" t="s">
        <v>1</v>
      </c>
      <c r="D261" s="28">
        <v>8100</v>
      </c>
      <c r="E261" s="25">
        <v>1.25</v>
      </c>
      <c r="F261" s="25">
        <v>7.2365050000000002</v>
      </c>
      <c r="G261" s="25">
        <v>26.37191</v>
      </c>
      <c r="H261" s="28">
        <v>2077686774000.0002</v>
      </c>
      <c r="I261" s="49">
        <v>256.50450000000001</v>
      </c>
      <c r="J261" s="49">
        <v>95.036410000000004</v>
      </c>
      <c r="K261" s="28">
        <v>114430.5</v>
      </c>
      <c r="L261" s="28">
        <v>920000000</v>
      </c>
      <c r="M261" s="49">
        <v>28.530962587214056</v>
      </c>
      <c r="N261" s="49">
        <v>0.78935695310598142</v>
      </c>
      <c r="O261" s="49">
        <v>0.65910769999999996</v>
      </c>
      <c r="P261" s="30">
        <v>2227.8197611280002</v>
      </c>
      <c r="Q261" s="27">
        <v>0.2177</v>
      </c>
      <c r="R261" s="30">
        <v>2680.1779567670001</v>
      </c>
      <c r="S261" s="27">
        <v>0.20300000000000001</v>
      </c>
      <c r="T261" s="30">
        <v>2822.6738688810001</v>
      </c>
      <c r="U261" s="27">
        <v>0.21260000000000001</v>
      </c>
      <c r="V261" s="30">
        <v>113.952610518</v>
      </c>
      <c r="W261" s="32">
        <v>3.7191999999999998</v>
      </c>
      <c r="X261" s="30">
        <v>114.963389236</v>
      </c>
      <c r="Y261" s="32">
        <v>8.8999999999999999E-3</v>
      </c>
      <c r="Z261" s="30">
        <v>83.516742565000001</v>
      </c>
      <c r="AA261" s="32">
        <v>-0.25480000000000003</v>
      </c>
      <c r="AB261" s="30">
        <v>447.04744548939999</v>
      </c>
      <c r="AC261" s="27">
        <v>2.3384999999999998</v>
      </c>
      <c r="AD261" s="30">
        <v>393.98044422150002</v>
      </c>
      <c r="AE261" s="27">
        <v>-0.11899999999999999</v>
      </c>
      <c r="AF261" s="30">
        <v>262.40203251100002</v>
      </c>
      <c r="AG261" s="27">
        <v>0.6</v>
      </c>
      <c r="AH261" s="25">
        <v>2.7302850699999999E-2</v>
      </c>
      <c r="AI261" s="25">
        <v>2.1111185000000001E-2</v>
      </c>
      <c r="AJ261" s="25">
        <v>1.3070536000000001E-2</v>
      </c>
      <c r="AK261" s="25">
        <v>4.2525763699999997E-2</v>
      </c>
      <c r="AL261" s="25">
        <v>3.6109541100000003E-2</v>
      </c>
      <c r="AM261" s="25">
        <v>2.3961532800000001E-2</v>
      </c>
      <c r="AN261" s="47">
        <v>8.5344351200000002E-2</v>
      </c>
      <c r="AO261" s="47">
        <v>0.15237687799999999</v>
      </c>
      <c r="AP261" s="47">
        <v>0.12953500539999999</v>
      </c>
      <c r="AQ261" s="47">
        <v>0.62401487902498598</v>
      </c>
      <c r="AR261" s="47">
        <v>0.79219717097800102</v>
      </c>
      <c r="AS261" s="47">
        <v>0.83324791208856197</v>
      </c>
      <c r="AT261" s="28">
        <v>0</v>
      </c>
      <c r="AU261" s="28">
        <v>0</v>
      </c>
      <c r="AV261" s="28">
        <v>0</v>
      </c>
    </row>
    <row r="262" spans="1:48" x14ac:dyDescent="0.25">
      <c r="A262" s="159">
        <v>259</v>
      </c>
      <c r="B262" s="3" t="s">
        <v>226</v>
      </c>
      <c r="C262" s="3" t="s">
        <v>1</v>
      </c>
      <c r="D262" s="28">
        <v>9250</v>
      </c>
      <c r="E262" s="25">
        <v>0.32537959999999999</v>
      </c>
      <c r="F262" s="25">
        <v>-0.64446829999999999</v>
      </c>
      <c r="G262" s="25">
        <v>9.1292139999999993</v>
      </c>
      <c r="H262" s="28">
        <v>125134027750</v>
      </c>
      <c r="I262" s="49">
        <v>13.527999999999999</v>
      </c>
      <c r="J262" s="49">
        <v>36.674149999999997</v>
      </c>
      <c r="K262" s="28">
        <v>6640</v>
      </c>
      <c r="L262" s="28">
        <v>61423500</v>
      </c>
      <c r="M262" s="49">
        <v>5.5696525133553187</v>
      </c>
      <c r="N262" s="49">
        <v>0.47033973857239492</v>
      </c>
      <c r="O262" s="49">
        <v>0.36802069999999998</v>
      </c>
      <c r="P262" s="30">
        <v>556.807876652</v>
      </c>
      <c r="Q262" s="27">
        <v>9.2499999999999999E-2</v>
      </c>
      <c r="R262" s="30">
        <v>706.75054926899998</v>
      </c>
      <c r="S262" s="27">
        <v>0.26929999999999998</v>
      </c>
      <c r="T262" s="30">
        <v>775.50630583300006</v>
      </c>
      <c r="U262" s="27">
        <v>0.2407</v>
      </c>
      <c r="V262" s="30">
        <v>16.29102189</v>
      </c>
      <c r="W262" s="32">
        <v>4.8182</v>
      </c>
      <c r="X262" s="30">
        <v>18.131610209000002</v>
      </c>
      <c r="Y262" s="32">
        <v>0.113</v>
      </c>
      <c r="Z262" s="30">
        <v>20.936065073999998</v>
      </c>
      <c r="AA262" s="32">
        <v>0.25119999999999998</v>
      </c>
      <c r="AB262" s="30">
        <v>1286.1389593475001</v>
      </c>
      <c r="AC262" s="27">
        <v>4.3059000000000003</v>
      </c>
      <c r="AD262" s="30">
        <v>1092.2750516834001</v>
      </c>
      <c r="AE262" s="27">
        <v>-0.151</v>
      </c>
      <c r="AF262" s="30">
        <v>1608.1374662911001</v>
      </c>
      <c r="AG262" s="27">
        <v>1.25</v>
      </c>
      <c r="AH262" s="25">
        <v>3.4465602200000001E-2</v>
      </c>
      <c r="AI262" s="25">
        <v>3.6161732199999998E-2</v>
      </c>
      <c r="AJ262" s="25">
        <v>4.1814530900000001E-2</v>
      </c>
      <c r="AK262" s="25">
        <v>6.8091509999999994E-2</v>
      </c>
      <c r="AL262" s="25">
        <v>7.2017597599999997E-2</v>
      </c>
      <c r="AM262" s="25">
        <v>8.1326201599999995E-2</v>
      </c>
      <c r="AN262" s="47">
        <v>0.121176215</v>
      </c>
      <c r="AO262" s="47">
        <v>0.11019033139999999</v>
      </c>
      <c r="AP262" s="47">
        <v>0.1116589244</v>
      </c>
      <c r="AQ262" s="47">
        <v>0.99525039698953399</v>
      </c>
      <c r="AR262" s="47">
        <v>0.98795952020130295</v>
      </c>
      <c r="AS262" s="47">
        <v>0.94492679374595201</v>
      </c>
      <c r="AT262" s="28">
        <v>500</v>
      </c>
      <c r="AU262" s="28">
        <v>500</v>
      </c>
      <c r="AV262" s="28">
        <v>0</v>
      </c>
    </row>
    <row r="263" spans="1:48" x14ac:dyDescent="0.25">
      <c r="A263" s="159">
        <v>260</v>
      </c>
      <c r="B263" s="3" t="s">
        <v>227</v>
      </c>
      <c r="C263" s="3" t="s">
        <v>1</v>
      </c>
      <c r="D263" s="28">
        <v>15000</v>
      </c>
      <c r="E263" s="25">
        <v>4.1666670000000003</v>
      </c>
      <c r="F263" s="25">
        <v>2.389078</v>
      </c>
      <c r="G263" s="25">
        <v>3.4482759999999999</v>
      </c>
      <c r="H263" s="28">
        <v>904324065000</v>
      </c>
      <c r="I263" s="49">
        <v>60.288269999999997</v>
      </c>
      <c r="J263" s="49">
        <v>59.98489</v>
      </c>
      <c r="K263" s="28">
        <v>19555</v>
      </c>
      <c r="L263" s="28">
        <v>290950000</v>
      </c>
      <c r="M263" s="49">
        <v>9.433962264150944</v>
      </c>
      <c r="N263" s="49">
        <v>1.2061705634808066</v>
      </c>
      <c r="O263" s="49">
        <v>0.42517569999999999</v>
      </c>
      <c r="P263" s="30">
        <v>333.01603644300002</v>
      </c>
      <c r="Q263" s="27">
        <v>0.57150000000000001</v>
      </c>
      <c r="R263" s="30">
        <v>254.006800774</v>
      </c>
      <c r="S263" s="27">
        <v>-0.23730000000000001</v>
      </c>
      <c r="T263" s="30">
        <v>272.52297492899999</v>
      </c>
      <c r="U263" s="27">
        <v>-0.1232</v>
      </c>
      <c r="V263" s="30">
        <v>135.90939829199999</v>
      </c>
      <c r="W263" s="32">
        <v>1.1167</v>
      </c>
      <c r="X263" s="30">
        <v>96.342276088000006</v>
      </c>
      <c r="Y263" s="32">
        <v>-0.29110000000000003</v>
      </c>
      <c r="Z263" s="30">
        <v>113.13012720899999</v>
      </c>
      <c r="AA263" s="32">
        <v>-0.11219999999999999</v>
      </c>
      <c r="AB263" s="30">
        <v>2144.6322124883</v>
      </c>
      <c r="AC263" s="27">
        <v>1.0488</v>
      </c>
      <c r="AD263" s="30">
        <v>1545.5871645078</v>
      </c>
      <c r="AE263" s="27">
        <v>-0.27900000000000003</v>
      </c>
      <c r="AF263" s="30">
        <v>1873.7697140769999</v>
      </c>
      <c r="AG263" s="27">
        <v>0.89</v>
      </c>
      <c r="AH263" s="25">
        <v>9.7477288600000003E-2</v>
      </c>
      <c r="AI263" s="25">
        <v>7.1207816399999999E-2</v>
      </c>
      <c r="AJ263" s="25">
        <v>8.5969217099999995E-2</v>
      </c>
      <c r="AK263" s="25">
        <v>0.19381204399999999</v>
      </c>
      <c r="AL263" s="25">
        <v>0.13065089269999999</v>
      </c>
      <c r="AM263" s="25">
        <v>0.14952160179999999</v>
      </c>
      <c r="AN263" s="47">
        <v>0.66443021160000004</v>
      </c>
      <c r="AO263" s="47">
        <v>0.67673888410000005</v>
      </c>
      <c r="AP263" s="47">
        <v>0.68626840820000001</v>
      </c>
      <c r="AQ263" s="47">
        <v>0.94094948118713795</v>
      </c>
      <c r="AR263" s="47">
        <v>0.73517415403146302</v>
      </c>
      <c r="AS263" s="47">
        <v>0.73924582378467596</v>
      </c>
      <c r="AT263" s="28">
        <v>1500</v>
      </c>
      <c r="AU263" s="28">
        <v>1200</v>
      </c>
      <c r="AV263" s="28">
        <v>0</v>
      </c>
    </row>
    <row r="264" spans="1:48" x14ac:dyDescent="0.25">
      <c r="A264" s="159">
        <v>261</v>
      </c>
      <c r="B264" s="3" t="s">
        <v>2022</v>
      </c>
      <c r="C264" s="3" t="s">
        <v>1</v>
      </c>
      <c r="D264" s="28">
        <v>230000</v>
      </c>
      <c r="E264" s="25">
        <v>-11.538460000000001</v>
      </c>
      <c r="F264" s="25">
        <v>-15.750920000000001</v>
      </c>
      <c r="G264" s="25">
        <v>-8</v>
      </c>
      <c r="H264" s="28">
        <v>147494672780000</v>
      </c>
      <c r="I264" s="49">
        <v>641.28120000000001</v>
      </c>
      <c r="J264" s="49">
        <v>10.410450000000001</v>
      </c>
      <c r="K264" s="28">
        <v>37083.5</v>
      </c>
      <c r="L264" s="28">
        <v>9070750000</v>
      </c>
      <c r="M264" s="49">
        <v>31.229936034813786</v>
      </c>
      <c r="N264" s="49">
        <v>8.248902429902385</v>
      </c>
      <c r="O264" s="49">
        <v>0.60152740000000005</v>
      </c>
      <c r="P264" s="30">
        <v>34438.171048591998</v>
      </c>
      <c r="Q264" s="27">
        <v>0.12529999999999999</v>
      </c>
      <c r="R264" s="30">
        <v>36043.018331945997</v>
      </c>
      <c r="S264" s="27">
        <v>4.6600000000000003E-2</v>
      </c>
      <c r="T264" s="30">
        <v>37486.145267013002</v>
      </c>
      <c r="U264" s="27">
        <v>4.8500000000000001E-2</v>
      </c>
      <c r="V264" s="30">
        <v>4948.5992518630001</v>
      </c>
      <c r="W264" s="32">
        <v>9.5500000000000002E-2</v>
      </c>
      <c r="X264" s="30">
        <v>4402.749946424</v>
      </c>
      <c r="Y264" s="32">
        <v>-0.1103</v>
      </c>
      <c r="Z264" s="30">
        <v>4773.5381766359997</v>
      </c>
      <c r="AA264" s="32">
        <v>-1.14E-2</v>
      </c>
      <c r="AB264" s="30">
        <v>6821.2810543611004</v>
      </c>
      <c r="AC264" s="27">
        <v>7.1400000000000005E-2</v>
      </c>
      <c r="AD264" s="30">
        <v>6100.8810499845004</v>
      </c>
      <c r="AE264" s="27">
        <v>-0.106</v>
      </c>
      <c r="AF264" s="30">
        <v>7011.6634763490001</v>
      </c>
      <c r="AG264" s="27">
        <v>0.95</v>
      </c>
      <c r="AH264" s="25">
        <v>0.22866604839999999</v>
      </c>
      <c r="AI264" s="25">
        <v>0.18825559180000001</v>
      </c>
      <c r="AJ264" s="25">
        <v>0.1944841041</v>
      </c>
      <c r="AK264" s="25">
        <v>0.3527027901</v>
      </c>
      <c r="AL264" s="25">
        <v>0.27363901010000002</v>
      </c>
      <c r="AM264" s="25">
        <v>0.25817091139999998</v>
      </c>
      <c r="AN264" s="47">
        <v>0.25927578169999999</v>
      </c>
      <c r="AO264" s="47">
        <v>0.22488079759999999</v>
      </c>
      <c r="AP264" s="47">
        <v>0.23128428919999999</v>
      </c>
      <c r="AQ264" s="47">
        <v>0.52655239108053997</v>
      </c>
      <c r="AR264" s="47">
        <v>0.388212132797078</v>
      </c>
      <c r="AS264" s="47">
        <v>0.32746536043166002</v>
      </c>
      <c r="AT264" s="28">
        <v>3500</v>
      </c>
      <c r="AU264" s="28">
        <v>5000</v>
      </c>
      <c r="AV264" s="28">
        <v>0</v>
      </c>
    </row>
    <row r="265" spans="1:48" x14ac:dyDescent="0.25">
      <c r="A265" s="159">
        <v>262</v>
      </c>
      <c r="B265" s="3" t="s">
        <v>228</v>
      </c>
      <c r="C265" s="3" t="s">
        <v>1</v>
      </c>
      <c r="D265" s="28">
        <v>18700</v>
      </c>
      <c r="E265" s="25">
        <v>-1.0582009999999999</v>
      </c>
      <c r="F265" s="25">
        <v>17.610060000000001</v>
      </c>
      <c r="G265" s="25">
        <v>-7.8046540000000002</v>
      </c>
      <c r="H265" s="28">
        <v>10972048322400</v>
      </c>
      <c r="I265" s="49">
        <v>586.74059999999997</v>
      </c>
      <c r="J265" s="49">
        <v>20.081910000000001</v>
      </c>
      <c r="K265" s="28">
        <v>1186347</v>
      </c>
      <c r="L265" s="28">
        <v>22063950000</v>
      </c>
      <c r="M265" s="49">
        <v>42.545637835886893</v>
      </c>
      <c r="N265" s="49">
        <v>1.529088605395025</v>
      </c>
      <c r="O265" s="49">
        <v>0.72392330000000005</v>
      </c>
      <c r="P265" s="30">
        <v>7889.9447067339997</v>
      </c>
      <c r="Q265" s="27">
        <v>0.80779999999999996</v>
      </c>
      <c r="R265" s="30">
        <v>10505.109346453</v>
      </c>
      <c r="S265" s="27">
        <v>0.33150000000000002</v>
      </c>
      <c r="T265" s="30">
        <v>10532.332747987</v>
      </c>
      <c r="U265" s="27">
        <v>2.0400000000000001E-2</v>
      </c>
      <c r="V265" s="30">
        <v>424.517926633</v>
      </c>
      <c r="W265" s="32">
        <v>0.4219</v>
      </c>
      <c r="X265" s="30">
        <v>288.03084634499999</v>
      </c>
      <c r="Y265" s="32">
        <v>-0.32150000000000001</v>
      </c>
      <c r="Z265" s="30">
        <v>270.03718962800002</v>
      </c>
      <c r="AA265" s="32">
        <v>-0.50900000000000001</v>
      </c>
      <c r="AB265" s="30">
        <v>754.48987968309996</v>
      </c>
      <c r="AC265" s="27">
        <v>-0.29210000000000003</v>
      </c>
      <c r="AD265" s="30">
        <v>429.59465613459997</v>
      </c>
      <c r="AE265" s="27">
        <v>-0.43099999999999999</v>
      </c>
      <c r="AF265" s="30">
        <v>531.50401158620002</v>
      </c>
      <c r="AG265" s="27">
        <v>0.48</v>
      </c>
      <c r="AH265" s="25">
        <v>3.34117871E-2</v>
      </c>
      <c r="AI265" s="25">
        <v>1.69255382E-2</v>
      </c>
      <c r="AJ265" s="25">
        <v>1.6410749299999999E-2</v>
      </c>
      <c r="AK265" s="25">
        <v>8.3359109599999995E-2</v>
      </c>
      <c r="AL265" s="25">
        <v>4.6276525399999997E-2</v>
      </c>
      <c r="AM265" s="25">
        <v>4.5974756300000003E-2</v>
      </c>
      <c r="AN265" s="47">
        <v>0.1185493671</v>
      </c>
      <c r="AO265" s="47">
        <v>9.6181639099999994E-2</v>
      </c>
      <c r="AP265" s="47">
        <v>8.2706317500000001E-2</v>
      </c>
      <c r="AQ265" s="47">
        <v>1.50194638720959</v>
      </c>
      <c r="AR265" s="47">
        <v>2.03123449584902</v>
      </c>
      <c r="AS265" s="47">
        <v>1.8015025684794299</v>
      </c>
      <c r="AT265" s="28">
        <v>0</v>
      </c>
      <c r="AU265" s="28">
        <v>800</v>
      </c>
      <c r="AV265" s="28">
        <v>0</v>
      </c>
    </row>
    <row r="266" spans="1:48" x14ac:dyDescent="0.25">
      <c r="A266" s="159">
        <v>263</v>
      </c>
      <c r="B266" s="3" t="s">
        <v>229</v>
      </c>
      <c r="C266" s="3" t="s">
        <v>1</v>
      </c>
      <c r="D266" s="28">
        <v>22750</v>
      </c>
      <c r="E266" s="25">
        <v>2.0179369999999999</v>
      </c>
      <c r="F266" s="25">
        <v>-15.89649</v>
      </c>
      <c r="G266" s="25">
        <v>-15.111940000000001</v>
      </c>
      <c r="H266" s="28">
        <v>340874602250</v>
      </c>
      <c r="I266" s="49">
        <v>14.983499999999999</v>
      </c>
      <c r="J266" s="49">
        <v>46.487470000000002</v>
      </c>
      <c r="K266" s="28">
        <v>547</v>
      </c>
      <c r="L266" s="28">
        <v>12515800</v>
      </c>
      <c r="M266" s="49">
        <v>8.5409327775539019</v>
      </c>
      <c r="N266" s="49">
        <v>0.98196006599719587</v>
      </c>
      <c r="O266" s="49">
        <v>0.62504320000000002</v>
      </c>
      <c r="P266" s="30">
        <v>1967.024689205</v>
      </c>
      <c r="Q266" s="27">
        <v>0.3372</v>
      </c>
      <c r="R266" s="30">
        <v>2596.7067183039999</v>
      </c>
      <c r="S266" s="27">
        <v>0.3201</v>
      </c>
      <c r="T266" s="30">
        <v>3001.4027649519999</v>
      </c>
      <c r="U266" s="27">
        <v>0.24299999999999999</v>
      </c>
      <c r="V266" s="30">
        <v>59.981835762999999</v>
      </c>
      <c r="W266" s="32">
        <v>0.43070000000000003</v>
      </c>
      <c r="X266" s="30">
        <v>39.684071371000002</v>
      </c>
      <c r="Y266" s="32">
        <v>-0.33839999999999998</v>
      </c>
      <c r="Z266" s="30">
        <v>49.670139136000003</v>
      </c>
      <c r="AA266" s="32">
        <v>-0.1227</v>
      </c>
      <c r="AB266" s="30">
        <v>3602.6208452706001</v>
      </c>
      <c r="AC266" s="27">
        <v>0.43070000000000003</v>
      </c>
      <c r="AD266" s="30">
        <v>2330.5326356813998</v>
      </c>
      <c r="AE266" s="27">
        <v>-0.35299999999999998</v>
      </c>
      <c r="AF266" s="30">
        <v>3314.7568085795001</v>
      </c>
      <c r="AG266" s="27">
        <v>0.88</v>
      </c>
      <c r="AH266" s="25">
        <v>2.9982759899999999E-2</v>
      </c>
      <c r="AI266" s="25">
        <v>2.0194014600000001E-2</v>
      </c>
      <c r="AJ266" s="25">
        <v>2.7808595200000001E-2</v>
      </c>
      <c r="AK266" s="25">
        <v>0.1803821632</v>
      </c>
      <c r="AL266" s="25">
        <v>0.1142655137</v>
      </c>
      <c r="AM266" s="25">
        <v>0.14266750580000001</v>
      </c>
      <c r="AN266" s="47">
        <v>5.9663818799999997E-2</v>
      </c>
      <c r="AO266" s="47">
        <v>3.8019821000000002E-2</v>
      </c>
      <c r="AP266" s="47">
        <v>3.7350751299999999E-2</v>
      </c>
      <c r="AQ266" s="47">
        <v>4.8292443044662896</v>
      </c>
      <c r="AR266" s="47">
        <v>4.4893459850408703</v>
      </c>
      <c r="AS266" s="47">
        <v>4.1303384714679297</v>
      </c>
      <c r="AT266" s="28">
        <v>2000</v>
      </c>
      <c r="AU266" s="28">
        <v>2000</v>
      </c>
      <c r="AV266" s="28">
        <v>0</v>
      </c>
    </row>
    <row r="267" spans="1:48" x14ac:dyDescent="0.25">
      <c r="A267" s="159">
        <v>264</v>
      </c>
      <c r="B267" s="3" t="s">
        <v>230</v>
      </c>
      <c r="C267" s="3" t="s">
        <v>1</v>
      </c>
      <c r="D267" s="28">
        <v>27250</v>
      </c>
      <c r="E267" s="25">
        <v>4.0076340000000004</v>
      </c>
      <c r="F267" s="25">
        <v>-19.497779999999999</v>
      </c>
      <c r="G267" s="25">
        <v>13.54167</v>
      </c>
      <c r="H267" s="28">
        <v>231015689999.99997</v>
      </c>
      <c r="I267" s="49">
        <v>8.4776399999999992</v>
      </c>
      <c r="J267" s="49">
        <v>26.444859999999998</v>
      </c>
      <c r="K267" s="28">
        <v>5331.5</v>
      </c>
      <c r="L267" s="28">
        <v>139950000</v>
      </c>
      <c r="M267" s="49">
        <v>12.038126576663533</v>
      </c>
      <c r="N267" s="49">
        <v>1.1808323663960534</v>
      </c>
      <c r="O267" s="49">
        <v>0.30893559999999998</v>
      </c>
      <c r="P267" s="30">
        <v>356.85308610200002</v>
      </c>
      <c r="Q267" s="27">
        <v>-0.2059</v>
      </c>
      <c r="R267" s="30">
        <v>296.49985463100001</v>
      </c>
      <c r="S267" s="27">
        <v>-0.1691</v>
      </c>
      <c r="T267" s="30">
        <v>286.523575876</v>
      </c>
      <c r="U267" s="27">
        <v>-0.1123</v>
      </c>
      <c r="V267" s="30">
        <v>-3.0390454610000002</v>
      </c>
      <c r="W267" s="32">
        <v>-1.1012999999999999</v>
      </c>
      <c r="X267" s="30">
        <v>5.236247885</v>
      </c>
      <c r="Y267" s="32">
        <v>-2.7229999999999999</v>
      </c>
      <c r="Z267" s="30">
        <v>13.183861161999999</v>
      </c>
      <c r="AA267" s="32">
        <v>-3.4079000000000002</v>
      </c>
      <c r="AB267" s="30">
        <v>-357.5347601176</v>
      </c>
      <c r="AC267" s="27">
        <v>-1.1012999999999999</v>
      </c>
      <c r="AD267" s="30">
        <v>417.79386882350002</v>
      </c>
      <c r="AE267" s="27">
        <v>-2.169</v>
      </c>
      <c r="AF267" s="30">
        <v>1553.8595455996999</v>
      </c>
      <c r="AG267" s="27">
        <v>-2.41</v>
      </c>
      <c r="AH267" s="25">
        <v>-1.13686221E-2</v>
      </c>
      <c r="AI267" s="25">
        <v>2.2016869200000001E-2</v>
      </c>
      <c r="AJ267" s="25">
        <v>5.6894988299999998E-2</v>
      </c>
      <c r="AK267" s="25">
        <v>-1.5256782300000001E-2</v>
      </c>
      <c r="AL267" s="25">
        <v>2.7934568600000001E-2</v>
      </c>
      <c r="AM267" s="25">
        <v>6.8607134400000006E-2</v>
      </c>
      <c r="AN267" s="47">
        <v>0.22789482180000001</v>
      </c>
      <c r="AO267" s="47">
        <v>0.232633427</v>
      </c>
      <c r="AP267" s="47">
        <v>0.27557589729999998</v>
      </c>
      <c r="AQ267" s="47">
        <v>0.29272774123598899</v>
      </c>
      <c r="AR267" s="47">
        <v>0.245282190736477</v>
      </c>
      <c r="AS267" s="47">
        <v>0.205855498136993</v>
      </c>
      <c r="AT267" s="28">
        <v>0</v>
      </c>
      <c r="AU267" s="28">
        <v>0</v>
      </c>
      <c r="AV267" s="28">
        <v>0</v>
      </c>
    </row>
    <row r="268" spans="1:48" x14ac:dyDescent="0.25">
      <c r="A268" s="159">
        <v>265</v>
      </c>
      <c r="B268" s="3" t="s">
        <v>554</v>
      </c>
      <c r="C268" s="3" t="s">
        <v>1</v>
      </c>
      <c r="D268" s="28">
        <v>5630</v>
      </c>
      <c r="E268" s="25">
        <v>-8.3061889999999998</v>
      </c>
      <c r="F268" s="25">
        <v>-14.95468</v>
      </c>
      <c r="G268" s="25">
        <v>-27.820509999999999</v>
      </c>
      <c r="H268" s="28">
        <v>1909823660250</v>
      </c>
      <c r="I268" s="49">
        <v>339.22269999999997</v>
      </c>
      <c r="J268" s="49">
        <v>66.308949999999996</v>
      </c>
      <c r="K268" s="28">
        <v>2995634</v>
      </c>
      <c r="L268" s="28">
        <v>17770550000</v>
      </c>
      <c r="M268" s="49">
        <v>6.0548885237861603</v>
      </c>
      <c r="N268" s="49">
        <v>0.41987793091007242</v>
      </c>
      <c r="O268" s="49">
        <v>1.080859</v>
      </c>
      <c r="P268" s="30">
        <v>1841.810918248</v>
      </c>
      <c r="Q268" s="27">
        <v>1.3774</v>
      </c>
      <c r="R268" s="30">
        <v>3040.1655571490001</v>
      </c>
      <c r="S268" s="27">
        <v>0.65059999999999996</v>
      </c>
      <c r="T268" s="30">
        <v>1659.632647963</v>
      </c>
      <c r="U268" s="27">
        <v>-0.46870000000000001</v>
      </c>
      <c r="V268" s="30">
        <v>218.95412853900001</v>
      </c>
      <c r="W268" s="32">
        <v>0.2175</v>
      </c>
      <c r="X268" s="30">
        <v>220.04608615800001</v>
      </c>
      <c r="Y268" s="32">
        <v>5.0000000000000001E-3</v>
      </c>
      <c r="Z268" s="30">
        <v>195.34407688100001</v>
      </c>
      <c r="AA268" s="32">
        <v>-0.42680000000000001</v>
      </c>
      <c r="AB268" s="30">
        <v>855.64720348210005</v>
      </c>
      <c r="AC268" s="27">
        <v>9.8799999999999999E-2</v>
      </c>
      <c r="AD268" s="30">
        <v>608.14679020200003</v>
      </c>
      <c r="AE268" s="27">
        <v>-0.28899999999999998</v>
      </c>
      <c r="AF268" s="30">
        <v>562.46010798069995</v>
      </c>
      <c r="AG268" s="27">
        <v>0.46</v>
      </c>
      <c r="AH268" s="25">
        <v>2.6822183600000001E-2</v>
      </c>
      <c r="AI268" s="25">
        <v>2.10418494E-2</v>
      </c>
      <c r="AJ268" s="25">
        <v>1.7583690799999999E-2</v>
      </c>
      <c r="AK268" s="25">
        <v>6.7800141999999994E-2</v>
      </c>
      <c r="AL268" s="25">
        <v>5.3862518300000002E-2</v>
      </c>
      <c r="AM268" s="25">
        <v>4.1949438899999997E-2</v>
      </c>
      <c r="AN268" s="47">
        <v>0.30111898609999999</v>
      </c>
      <c r="AO268" s="47">
        <v>0.21776143340000001</v>
      </c>
      <c r="AP268" s="47">
        <v>0.31048057099999998</v>
      </c>
      <c r="AQ268" s="47">
        <v>1.74252508047456</v>
      </c>
      <c r="AR268" s="47">
        <v>1.4178036187622001</v>
      </c>
      <c r="AS268" s="47">
        <v>1.3857015737436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4454</v>
      </c>
      <c r="C269" s="3" t="s">
        <v>1</v>
      </c>
      <c r="D269" s="28">
        <v>139000</v>
      </c>
      <c r="E269" s="25">
        <v>-12.578620000000001</v>
      </c>
      <c r="F269" s="25">
        <v>-11.689959999999999</v>
      </c>
      <c r="G269" s="25">
        <v>-7.3333329999999997</v>
      </c>
      <c r="H269" s="28">
        <v>7000832300000</v>
      </c>
      <c r="I269" s="49">
        <v>50.365699999999997</v>
      </c>
      <c r="J269" s="49">
        <v>98.311170000000004</v>
      </c>
      <c r="K269" s="28">
        <v>8221</v>
      </c>
      <c r="L269" s="28">
        <v>1208850000</v>
      </c>
      <c r="M269" s="49">
        <v>18.014515292897876</v>
      </c>
      <c r="N269" s="49">
        <v>8.5454071718695328</v>
      </c>
      <c r="O269" s="49">
        <v>0.72931729999999995</v>
      </c>
      <c r="P269" s="30">
        <v>588.31732122599999</v>
      </c>
      <c r="Q269" s="27">
        <v>0.18629999999999999</v>
      </c>
      <c r="R269" s="30">
        <v>675.369023793</v>
      </c>
      <c r="S269" s="27">
        <v>0.14799999999999999</v>
      </c>
      <c r="T269" s="30">
        <v>723.23820292400001</v>
      </c>
      <c r="U269" s="27">
        <v>0.152</v>
      </c>
      <c r="V269" s="30">
        <v>344.46115370400003</v>
      </c>
      <c r="W269" s="32">
        <v>0.4047</v>
      </c>
      <c r="X269" s="30">
        <v>415.71217185</v>
      </c>
      <c r="Y269" s="32">
        <v>0.20680000000000001</v>
      </c>
      <c r="Z269" s="30">
        <v>457.15742403100001</v>
      </c>
      <c r="AA269" s="32">
        <v>0.21809999999999999</v>
      </c>
      <c r="AB269" s="30">
        <v>6024.6075466326001</v>
      </c>
      <c r="AC269" s="27">
        <v>0.31130000000000002</v>
      </c>
      <c r="AD269" s="30">
        <v>6907.2449179809</v>
      </c>
      <c r="AE269" s="27">
        <v>0.14699999999999999</v>
      </c>
      <c r="AF269" s="30">
        <v>7993.5933706893002</v>
      </c>
      <c r="AG269" s="27">
        <v>1.21</v>
      </c>
      <c r="AH269" s="25">
        <v>0.35207096389999998</v>
      </c>
      <c r="AI269" s="25">
        <v>0.43616601649999998</v>
      </c>
      <c r="AJ269" s="25">
        <v>0.4746620151</v>
      </c>
      <c r="AK269" s="25">
        <v>0.4091838464</v>
      </c>
      <c r="AL269" s="25">
        <v>0.48013939</v>
      </c>
      <c r="AM269" s="25">
        <v>0.51779250340000005</v>
      </c>
      <c r="AN269" s="47">
        <v>0.76977959780000005</v>
      </c>
      <c r="AO269" s="47">
        <v>0.78235769359999996</v>
      </c>
      <c r="AP269" s="47">
        <v>0.7809442271</v>
      </c>
      <c r="AQ269" s="47">
        <v>8.22839522930226E-2</v>
      </c>
      <c r="AR269" s="47">
        <v>0.121555284083498</v>
      </c>
      <c r="AS269" s="47">
        <v>9.0865683240621595E-2</v>
      </c>
      <c r="AT269" s="28">
        <v>6000</v>
      </c>
      <c r="AU269" s="28">
        <v>7200</v>
      </c>
      <c r="AV269" s="28">
        <v>0</v>
      </c>
    </row>
    <row r="270" spans="1:48" x14ac:dyDescent="0.25">
      <c r="A270" s="159">
        <v>267</v>
      </c>
      <c r="B270" s="3" t="s">
        <v>231</v>
      </c>
      <c r="C270" s="3" t="s">
        <v>1</v>
      </c>
      <c r="D270" s="6">
        <v>24800</v>
      </c>
      <c r="E270" s="168">
        <v>-0.8</v>
      </c>
      <c r="F270" s="168">
        <v>11.210760000000001</v>
      </c>
      <c r="G270" s="168">
        <v>-0.8</v>
      </c>
      <c r="H270" s="6">
        <v>278623511200</v>
      </c>
      <c r="I270" s="151">
        <v>11.234819999999999</v>
      </c>
      <c r="J270" s="151">
        <v>16.66366</v>
      </c>
      <c r="K270" s="6">
        <v>3320.5</v>
      </c>
      <c r="L270" s="6">
        <v>91286250</v>
      </c>
      <c r="M270" s="151">
        <v>9.9811493236859548</v>
      </c>
      <c r="N270" s="151">
        <v>1.4061583402955613</v>
      </c>
      <c r="O270" s="151" t="s">
        <v>4501</v>
      </c>
      <c r="P270" s="169">
        <v>1321.749025562</v>
      </c>
      <c r="Q270" s="165">
        <v>0.1666</v>
      </c>
      <c r="R270" s="169">
        <v>1428.4737942490001</v>
      </c>
      <c r="S270" s="165">
        <v>8.0699999999999994E-2</v>
      </c>
      <c r="T270" s="169">
        <v>1308.8282447019999</v>
      </c>
      <c r="U270" s="165">
        <v>-3.6700000000000003E-2</v>
      </c>
      <c r="V270" s="169">
        <v>31.833990271000001</v>
      </c>
      <c r="W270" s="170">
        <v>-0.26279999999999998</v>
      </c>
      <c r="X270" s="169">
        <v>31.695783068000001</v>
      </c>
      <c r="Y270" s="170">
        <v>-4.3E-3</v>
      </c>
      <c r="Z270" s="169">
        <v>36.910159544999999</v>
      </c>
      <c r="AA270" s="170">
        <v>0.36099999999999999</v>
      </c>
      <c r="AB270" s="169">
        <v>2537.3683988048001</v>
      </c>
      <c r="AC270" s="165">
        <v>-0.26279999999999998</v>
      </c>
      <c r="AD270" s="169">
        <v>2526.3524191161</v>
      </c>
      <c r="AE270" s="165">
        <v>-4.0000000000000001E-3</v>
      </c>
      <c r="AF270" s="169">
        <v>3285.3363765806998</v>
      </c>
      <c r="AG270" s="165">
        <v>1.36</v>
      </c>
      <c r="AH270" s="168">
        <v>6.2969182499999998E-2</v>
      </c>
      <c r="AI270" s="168">
        <v>8.0749127399999995E-2</v>
      </c>
      <c r="AJ270" s="168">
        <v>0.10649014060000001</v>
      </c>
      <c r="AK270" s="168">
        <v>0.14866580709999999</v>
      </c>
      <c r="AL270" s="168">
        <v>0.14853851179999999</v>
      </c>
      <c r="AM270" s="168">
        <v>0.1848079386</v>
      </c>
      <c r="AN270" s="167">
        <v>7.64032558E-2</v>
      </c>
      <c r="AO270" s="167">
        <v>7.2152582800000004E-2</v>
      </c>
      <c r="AP270" s="167">
        <v>8.5601172500000003E-2</v>
      </c>
      <c r="AQ270" s="167">
        <v>1.2728130637455599</v>
      </c>
      <c r="AR270" s="167">
        <v>0.39389871084037598</v>
      </c>
      <c r="AS270" s="167">
        <v>0.73544647008184705</v>
      </c>
      <c r="AT270" s="6">
        <v>3000</v>
      </c>
      <c r="AU270" s="6">
        <v>3000</v>
      </c>
      <c r="AV270" s="6">
        <v>0</v>
      </c>
    </row>
    <row r="271" spans="1:48" x14ac:dyDescent="0.25">
      <c r="A271" s="159">
        <v>268</v>
      </c>
      <c r="B271" s="3" t="s">
        <v>232</v>
      </c>
      <c r="C271" s="3" t="s">
        <v>1</v>
      </c>
      <c r="D271" s="28">
        <v>6670</v>
      </c>
      <c r="E271" s="25">
        <v>-4.5779690000000004</v>
      </c>
      <c r="F271" s="25">
        <v>-21.251480000000001</v>
      </c>
      <c r="G271" s="25">
        <v>-52.014389999999999</v>
      </c>
      <c r="H271" s="28">
        <v>319475211110.00006</v>
      </c>
      <c r="I271" s="49">
        <v>47.897329999999997</v>
      </c>
      <c r="J271" s="49">
        <v>33.387909999999998</v>
      </c>
      <c r="K271" s="28">
        <v>14489.5</v>
      </c>
      <c r="L271" s="28">
        <v>97953450</v>
      </c>
      <c r="M271" s="49">
        <v>242.23173362092214</v>
      </c>
      <c r="N271" s="49">
        <v>0.57313461985002134</v>
      </c>
      <c r="O271" s="49">
        <v>0.62717599999999996</v>
      </c>
      <c r="P271" s="30">
        <v>2392.2639524910001</v>
      </c>
      <c r="Q271" s="27">
        <v>1.9199999999999998E-2</v>
      </c>
      <c r="R271" s="30">
        <v>2264.5394048560001</v>
      </c>
      <c r="S271" s="27">
        <v>-5.3400000000000003E-2</v>
      </c>
      <c r="T271" s="30">
        <v>1960.224185585</v>
      </c>
      <c r="U271" s="27">
        <v>-0.22589999999999999</v>
      </c>
      <c r="V271" s="30">
        <v>91.953763870000003</v>
      </c>
      <c r="W271" s="32">
        <v>1.5100000000000001E-2</v>
      </c>
      <c r="X271" s="30">
        <v>66.517130002000002</v>
      </c>
      <c r="Y271" s="32">
        <v>-0.27660000000000001</v>
      </c>
      <c r="Z271" s="30">
        <v>12.676594224</v>
      </c>
      <c r="AA271" s="32">
        <v>-0.86240000000000006</v>
      </c>
      <c r="AB271" s="30">
        <v>1919.8096868984001</v>
      </c>
      <c r="AC271" s="27">
        <v>0.1033</v>
      </c>
      <c r="AD271" s="30">
        <v>1388.743920293</v>
      </c>
      <c r="AE271" s="27">
        <v>-0.27700000000000002</v>
      </c>
      <c r="AF271" s="30">
        <v>264.6617970149</v>
      </c>
      <c r="AG271" s="27">
        <v>0.14000000000000001</v>
      </c>
      <c r="AH271" s="25">
        <v>7.6484763499999997E-2</v>
      </c>
      <c r="AI271" s="25">
        <v>5.3645514700000001E-2</v>
      </c>
      <c r="AJ271" s="25">
        <v>9.8490543999999996E-3</v>
      </c>
      <c r="AK271" s="25">
        <v>0.15920852099999999</v>
      </c>
      <c r="AL271" s="25">
        <v>0.1137393488</v>
      </c>
      <c r="AM271" s="25">
        <v>2.1641120999999999E-2</v>
      </c>
      <c r="AN271" s="47">
        <v>9.7462986200000004E-2</v>
      </c>
      <c r="AO271" s="47">
        <v>9.1365496899999996E-2</v>
      </c>
      <c r="AP271" s="47">
        <v>6.9890284900000002E-2</v>
      </c>
      <c r="AQ271" s="47">
        <v>1.1020515601078</v>
      </c>
      <c r="AR271" s="47">
        <v>1.1386092347107399</v>
      </c>
      <c r="AS271" s="47">
        <v>1.19727906152327</v>
      </c>
      <c r="AT271" s="28">
        <v>1300</v>
      </c>
      <c r="AU271" s="28">
        <v>1200</v>
      </c>
      <c r="AV271" s="28">
        <v>0</v>
      </c>
    </row>
    <row r="272" spans="1:48" x14ac:dyDescent="0.25">
      <c r="A272" s="159">
        <v>269</v>
      </c>
      <c r="B272" s="3" t="s">
        <v>233</v>
      </c>
      <c r="C272" s="3" t="s">
        <v>1</v>
      </c>
      <c r="D272" s="28">
        <v>23500</v>
      </c>
      <c r="E272" s="25">
        <v>0.42735040000000002</v>
      </c>
      <c r="F272" s="25">
        <v>-2.0833330000000001</v>
      </c>
      <c r="G272" s="25">
        <v>-4.3362809999999996</v>
      </c>
      <c r="H272" s="28">
        <v>334042277500</v>
      </c>
      <c r="I272" s="49">
        <v>14.21457</v>
      </c>
      <c r="J272" s="49">
        <v>52.254550000000002</v>
      </c>
      <c r="K272" s="28">
        <v>1699</v>
      </c>
      <c r="L272" s="28">
        <v>38661900</v>
      </c>
      <c r="M272" s="49">
        <v>7.0139194642718552</v>
      </c>
      <c r="N272" s="49">
        <v>0.75923100298299229</v>
      </c>
      <c r="O272" s="49">
        <v>0.54689790000000005</v>
      </c>
      <c r="P272" s="30">
        <v>716.29310892900003</v>
      </c>
      <c r="Q272" s="27">
        <v>0.27700000000000002</v>
      </c>
      <c r="R272" s="30">
        <v>869.05531564199998</v>
      </c>
      <c r="S272" s="27">
        <v>0.21329999999999999</v>
      </c>
      <c r="T272" s="30">
        <v>869.63249242799998</v>
      </c>
      <c r="U272" s="27">
        <v>0.1578</v>
      </c>
      <c r="V272" s="30">
        <v>40.947127793999996</v>
      </c>
      <c r="W272" s="32">
        <v>-0.26590000000000003</v>
      </c>
      <c r="X272" s="30">
        <v>54.172475574000003</v>
      </c>
      <c r="Y272" s="32">
        <v>0.32300000000000001</v>
      </c>
      <c r="Z272" s="30">
        <v>55.592700647999997</v>
      </c>
      <c r="AA272" s="32">
        <v>0.24970000000000001</v>
      </c>
      <c r="AB272" s="30">
        <v>3265.4549130715</v>
      </c>
      <c r="AC272" s="27">
        <v>-0.31530000000000002</v>
      </c>
      <c r="AD272" s="30">
        <v>4148.209901534</v>
      </c>
      <c r="AE272" s="27">
        <v>0.27</v>
      </c>
      <c r="AF272" s="30">
        <v>3837.0196167646</v>
      </c>
      <c r="AG272" s="27">
        <v>1.07</v>
      </c>
      <c r="AH272" s="25">
        <v>7.0372069800000006E-2</v>
      </c>
      <c r="AI272" s="25">
        <v>8.1292958700000001E-2</v>
      </c>
      <c r="AJ272" s="25">
        <v>8.7381340299999999E-2</v>
      </c>
      <c r="AK272" s="25">
        <v>0.1119962191</v>
      </c>
      <c r="AL272" s="25">
        <v>0.1365136539</v>
      </c>
      <c r="AM272" s="25">
        <v>0.13105823990000001</v>
      </c>
      <c r="AN272" s="47">
        <v>0.24127208480000001</v>
      </c>
      <c r="AO272" s="47">
        <v>0.23333514420000001</v>
      </c>
      <c r="AP272" s="47">
        <v>0.1989772145</v>
      </c>
      <c r="AQ272" s="47">
        <v>0.61192813875773</v>
      </c>
      <c r="AR272" s="47">
        <v>0.73783968041928305</v>
      </c>
      <c r="AS272" s="47">
        <v>0.49984240936063401</v>
      </c>
      <c r="AT272" s="28">
        <v>1500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4194</v>
      </c>
      <c r="C273" s="3" t="s">
        <v>1</v>
      </c>
      <c r="D273" s="28">
        <v>17800</v>
      </c>
      <c r="E273" s="25">
        <v>4.7058819999999999</v>
      </c>
      <c r="F273" s="25">
        <v>2.298851</v>
      </c>
      <c r="G273" s="25">
        <v>-17.01632</v>
      </c>
      <c r="H273" s="28">
        <v>810610344600</v>
      </c>
      <c r="I273" s="49">
        <v>45.539909999999999</v>
      </c>
      <c r="J273" s="49">
        <v>17.56418</v>
      </c>
      <c r="K273" s="28">
        <v>1117</v>
      </c>
      <c r="L273" s="28">
        <v>18984850</v>
      </c>
      <c r="M273" s="49">
        <v>6.4283134705669918</v>
      </c>
      <c r="N273" s="49">
        <v>1.2435948981093994</v>
      </c>
      <c r="O273" s="49">
        <v>0.63213090000000005</v>
      </c>
      <c r="P273" s="30">
        <v>532.785614958</v>
      </c>
      <c r="Q273" s="27">
        <v>-0.50690000000000002</v>
      </c>
      <c r="R273" s="30">
        <v>376.43617458400001</v>
      </c>
      <c r="S273" s="27">
        <v>-0.29349999999999998</v>
      </c>
      <c r="T273" s="30">
        <v>321.12680808499999</v>
      </c>
      <c r="U273" s="27">
        <v>-0.32690000000000002</v>
      </c>
      <c r="V273" s="30">
        <v>139.664254317</v>
      </c>
      <c r="W273" s="32">
        <v>-0.48909999999999998</v>
      </c>
      <c r="X273" s="30">
        <v>128.82896173699999</v>
      </c>
      <c r="Y273" s="32">
        <v>-7.7600000000000002E-2</v>
      </c>
      <c r="Z273" s="30">
        <v>151.70270156999999</v>
      </c>
      <c r="AA273" s="32">
        <v>0.3382</v>
      </c>
      <c r="AB273" s="30">
        <v>3350.2714427522001</v>
      </c>
      <c r="AC273" s="27">
        <v>-0.74980000000000002</v>
      </c>
      <c r="AD273" s="30">
        <v>2769.3397041469998</v>
      </c>
      <c r="AE273" s="27">
        <v>-0.17299999999999999</v>
      </c>
      <c r="AF273" s="30">
        <v>3269.0865256421998</v>
      </c>
      <c r="AG273" s="27">
        <v>1.32</v>
      </c>
      <c r="AH273" s="25">
        <v>8.9406134499999998E-2</v>
      </c>
      <c r="AI273" s="25">
        <v>7.1740893200000003E-2</v>
      </c>
      <c r="AJ273" s="25">
        <v>7.4547675199999996E-2</v>
      </c>
      <c r="AK273" s="25">
        <v>0.26225176989999999</v>
      </c>
      <c r="AL273" s="25">
        <v>0.20223903430000001</v>
      </c>
      <c r="AM273" s="25">
        <v>0.21353295280000001</v>
      </c>
      <c r="AN273" s="47">
        <v>0.37365059439999998</v>
      </c>
      <c r="AO273" s="47">
        <v>0.2550364262</v>
      </c>
      <c r="AP273" s="47">
        <v>0.2211585828</v>
      </c>
      <c r="AQ273" s="47">
        <v>1.6822924677564399</v>
      </c>
      <c r="AR273" s="47">
        <v>1.93699437966417</v>
      </c>
      <c r="AS273" s="47">
        <v>1.8643811102483101</v>
      </c>
      <c r="AT273" s="28">
        <v>1000</v>
      </c>
      <c r="AU273" s="28">
        <v>1500</v>
      </c>
      <c r="AV273" s="28">
        <v>0</v>
      </c>
    </row>
    <row r="274" spans="1:48" x14ac:dyDescent="0.25">
      <c r="A274" s="159">
        <v>271</v>
      </c>
      <c r="B274" s="3" t="s">
        <v>234</v>
      </c>
      <c r="C274" s="3" t="s">
        <v>1</v>
      </c>
      <c r="D274" s="28">
        <v>4820</v>
      </c>
      <c r="E274" s="25">
        <v>-22.25806</v>
      </c>
      <c r="F274" s="25">
        <v>-23.492059999999999</v>
      </c>
      <c r="G274" s="25">
        <v>-4.5544549999999999</v>
      </c>
      <c r="H274" s="28">
        <v>356687731280</v>
      </c>
      <c r="I274" s="49">
        <v>74.001599999999996</v>
      </c>
      <c r="J274" s="49">
        <v>14.992139999999999</v>
      </c>
      <c r="K274" s="28">
        <v>5750.5</v>
      </c>
      <c r="L274" s="28">
        <v>29800000</v>
      </c>
      <c r="M274" s="49">
        <v>3.8360280819125734</v>
      </c>
      <c r="N274" s="49">
        <v>0.46560886435873222</v>
      </c>
      <c r="O274" s="49">
        <v>0.3146485</v>
      </c>
      <c r="P274" s="30">
        <v>815.80356624599995</v>
      </c>
      <c r="Q274" s="27">
        <v>0.13300000000000001</v>
      </c>
      <c r="R274" s="30">
        <v>682.40842860400005</v>
      </c>
      <c r="S274" s="27">
        <v>-0.16350000000000001</v>
      </c>
      <c r="T274" s="30">
        <v>695.26050063900004</v>
      </c>
      <c r="U274" s="27">
        <v>6.6400000000000001E-2</v>
      </c>
      <c r="V274" s="30">
        <v>111.204019483</v>
      </c>
      <c r="W274" s="32">
        <v>1.1806000000000001</v>
      </c>
      <c r="X274" s="30">
        <v>117.95620895</v>
      </c>
      <c r="Y274" s="32">
        <v>6.0699999999999997E-2</v>
      </c>
      <c r="Z274" s="30">
        <v>120.111581735</v>
      </c>
      <c r="AA274" s="32">
        <v>0.29220000000000002</v>
      </c>
      <c r="AB274" s="30">
        <v>1502.7181524386001</v>
      </c>
      <c r="AC274" s="27">
        <v>1.1806000000000001</v>
      </c>
      <c r="AD274" s="30">
        <v>1593.9615960474</v>
      </c>
      <c r="AE274" s="27">
        <v>6.0999999999999999E-2</v>
      </c>
      <c r="AF274" s="30">
        <v>1619.8023976244999</v>
      </c>
      <c r="AG274" s="27">
        <v>1.29</v>
      </c>
      <c r="AH274" s="25">
        <v>5.9307914900000001E-2</v>
      </c>
      <c r="AI274" s="25">
        <v>6.3164435800000002E-2</v>
      </c>
      <c r="AJ274" s="25">
        <v>6.1664819099999997E-2</v>
      </c>
      <c r="AK274" s="25">
        <v>0.1960564132</v>
      </c>
      <c r="AL274" s="25">
        <v>0.17154487409999999</v>
      </c>
      <c r="AM274" s="25">
        <v>0.16065081279999999</v>
      </c>
      <c r="AN274" s="47">
        <v>0.30193615750000002</v>
      </c>
      <c r="AO274" s="47">
        <v>0.3409576326</v>
      </c>
      <c r="AP274" s="47">
        <v>0.35358958210000002</v>
      </c>
      <c r="AQ274" s="47">
        <v>1.87279064958859</v>
      </c>
      <c r="AR274" s="47">
        <v>1.5859362645189801</v>
      </c>
      <c r="AS274" s="47">
        <v>1.60522636795395</v>
      </c>
      <c r="AT274" s="28">
        <v>0</v>
      </c>
      <c r="AU274" s="28">
        <v>0</v>
      </c>
      <c r="AV274" s="28">
        <v>0</v>
      </c>
    </row>
    <row r="275" spans="1:48" x14ac:dyDescent="0.25">
      <c r="A275" s="159">
        <v>272</v>
      </c>
      <c r="B275" s="3" t="s">
        <v>579</v>
      </c>
      <c r="C275" s="3" t="s">
        <v>1</v>
      </c>
      <c r="D275" s="6">
        <v>4580</v>
      </c>
      <c r="E275" s="168">
        <v>-3.1712470000000001</v>
      </c>
      <c r="F275" s="168">
        <v>-4.7637029999999996</v>
      </c>
      <c r="G275" s="168">
        <v>-15.18519</v>
      </c>
      <c r="H275" s="6">
        <v>138944009600</v>
      </c>
      <c r="I275" s="151">
        <v>30.337119999999999</v>
      </c>
      <c r="J275" s="151">
        <v>85.675740000000005</v>
      </c>
      <c r="K275" s="6">
        <v>2722.5</v>
      </c>
      <c r="L275" s="6">
        <v>12520650</v>
      </c>
      <c r="M275" s="151">
        <v>4.5772947854923585</v>
      </c>
      <c r="N275" s="151">
        <v>0.39077860588121099</v>
      </c>
      <c r="O275" s="151">
        <v>0.50871699999999997</v>
      </c>
      <c r="P275" s="169">
        <v>914.36299031199997</v>
      </c>
      <c r="Q275" s="165">
        <v>0.3402</v>
      </c>
      <c r="R275" s="169">
        <v>820.27848266800004</v>
      </c>
      <c r="S275" s="165">
        <v>-0.10290000000000001</v>
      </c>
      <c r="T275" s="169">
        <v>829.95504616400001</v>
      </c>
      <c r="U275" s="165">
        <v>-1.6899999999999998E-2</v>
      </c>
      <c r="V275" s="169">
        <v>35.527890012999997</v>
      </c>
      <c r="W275" s="170">
        <v>-0.1305</v>
      </c>
      <c r="X275" s="169">
        <v>35.804526672000001</v>
      </c>
      <c r="Y275" s="170">
        <v>7.7999999999999996E-3</v>
      </c>
      <c r="Z275" s="169">
        <v>33.680259305</v>
      </c>
      <c r="AA275" s="170">
        <v>-7.0000000000000007E-2</v>
      </c>
      <c r="AB275" s="169">
        <v>1288.2132191288999</v>
      </c>
      <c r="AC275" s="165">
        <v>-0.35799999999999998</v>
      </c>
      <c r="AD275" s="169">
        <v>1285.2614073287</v>
      </c>
      <c r="AE275" s="165">
        <v>-2E-3</v>
      </c>
      <c r="AF275" s="169">
        <v>1221.219589582</v>
      </c>
      <c r="AG275" s="165">
        <v>0.86</v>
      </c>
      <c r="AH275" s="168">
        <v>6.0215270199999997E-2</v>
      </c>
      <c r="AI275" s="168">
        <v>5.0699379699999998E-2</v>
      </c>
      <c r="AJ275" s="168">
        <v>4.5167186599999999E-2</v>
      </c>
      <c r="AK275" s="168">
        <v>0.11684977689999999</v>
      </c>
      <c r="AL275" s="168">
        <v>0.1031144714</v>
      </c>
      <c r="AM275" s="168">
        <v>9.6518180199999998E-2</v>
      </c>
      <c r="AN275" s="167">
        <v>0.1459907087</v>
      </c>
      <c r="AO275" s="167">
        <v>0.17032710749999999</v>
      </c>
      <c r="AP275" s="167">
        <v>0.16594929219999999</v>
      </c>
      <c r="AQ275" s="167">
        <v>0.97183175635197605</v>
      </c>
      <c r="AR275" s="167">
        <v>1.09450852514213</v>
      </c>
      <c r="AS275" s="167">
        <v>1.1369092815876001</v>
      </c>
      <c r="AT275" s="6">
        <v>1000</v>
      </c>
      <c r="AU275" s="6">
        <v>0</v>
      </c>
      <c r="AV275" s="6">
        <v>0</v>
      </c>
    </row>
    <row r="276" spans="1:48" x14ac:dyDescent="0.25">
      <c r="A276" s="159">
        <v>273</v>
      </c>
      <c r="B276" s="3" t="s">
        <v>4694</v>
      </c>
      <c r="C276" s="3" t="s">
        <v>1</v>
      </c>
      <c r="D276" s="28">
        <v>54800</v>
      </c>
      <c r="E276" s="25">
        <v>-0.90415909999999999</v>
      </c>
      <c r="F276" s="25">
        <v>-5.0259970000000003</v>
      </c>
      <c r="G276" s="25">
        <v>-2.1428569999999998</v>
      </c>
      <c r="H276" s="28">
        <v>2740515120000</v>
      </c>
      <c r="I276" s="49">
        <v>50.009399999999999</v>
      </c>
      <c r="J276" s="49">
        <v>52.43188</v>
      </c>
      <c r="K276" s="28">
        <v>67505.5</v>
      </c>
      <c r="L276" s="28">
        <v>3644050000</v>
      </c>
      <c r="M276" s="49">
        <v>5.3557466770914779</v>
      </c>
      <c r="N276" s="49">
        <v>2.7952765380906444</v>
      </c>
      <c r="O276" s="49" t="s">
        <v>4501</v>
      </c>
      <c r="P276" s="30">
        <v>3282.451447337</v>
      </c>
      <c r="Q276" s="27">
        <v>9.6799999999999997E-2</v>
      </c>
      <c r="R276" s="30">
        <v>3950.8938216619999</v>
      </c>
      <c r="S276" s="27">
        <v>0.2036</v>
      </c>
      <c r="T276" s="30">
        <v>4405.6096664360002</v>
      </c>
      <c r="U276" s="27">
        <v>0.2273</v>
      </c>
      <c r="V276" s="30">
        <v>200.386460183</v>
      </c>
      <c r="W276" s="32">
        <v>8.3699999999999997E-2</v>
      </c>
      <c r="X276" s="30">
        <v>369.82605856100002</v>
      </c>
      <c r="Y276" s="32">
        <v>0.84560000000000002</v>
      </c>
      <c r="Z276" s="30">
        <v>446.42762515499999</v>
      </c>
      <c r="AA276" s="32">
        <v>0.79049999999999998</v>
      </c>
      <c r="AB276" s="30">
        <v>8414.6493736037992</v>
      </c>
      <c r="AC276" s="27">
        <v>3.2099999999999997E-2</v>
      </c>
      <c r="AD276" s="30">
        <v>7376.6430488998003</v>
      </c>
      <c r="AE276" s="27">
        <v>-0.123</v>
      </c>
      <c r="AF276" s="30">
        <v>6206.2874136105002</v>
      </c>
      <c r="AG276" s="27">
        <v>0.56000000000000005</v>
      </c>
      <c r="AH276" s="25">
        <v>8.76426015E-2</v>
      </c>
      <c r="AI276" s="25">
        <v>0.1509008496</v>
      </c>
      <c r="AJ276" s="25">
        <v>0.17724978350000001</v>
      </c>
      <c r="AK276" s="25">
        <v>0.28452204780000001</v>
      </c>
      <c r="AL276" s="25">
        <v>0.43793797089999997</v>
      </c>
      <c r="AM276" s="25">
        <v>0.42374753259999998</v>
      </c>
      <c r="AN276" s="47">
        <v>0.1718451751</v>
      </c>
      <c r="AO276" s="47">
        <v>0.20083943439999999</v>
      </c>
      <c r="AP276" s="47">
        <v>0.20306169939999999</v>
      </c>
      <c r="AQ276" s="47">
        <v>2.1521956541971901</v>
      </c>
      <c r="AR276" s="47">
        <v>1.69991941748514</v>
      </c>
      <c r="AS276" s="47">
        <v>1.39068011344525</v>
      </c>
      <c r="AT276" s="28">
        <v>4500</v>
      </c>
      <c r="AU276" s="28">
        <v>4000</v>
      </c>
      <c r="AV276" s="28">
        <v>0</v>
      </c>
    </row>
    <row r="277" spans="1:48" x14ac:dyDescent="0.25">
      <c r="A277" s="159">
        <v>274</v>
      </c>
      <c r="B277" s="3" t="s">
        <v>235</v>
      </c>
      <c r="C277" s="3" t="s">
        <v>1</v>
      </c>
      <c r="D277" s="28">
        <v>8950</v>
      </c>
      <c r="E277" s="25">
        <v>-1.323043</v>
      </c>
      <c r="F277" s="25">
        <v>-7.5413220000000001</v>
      </c>
      <c r="G277" s="25">
        <v>46.298079999999999</v>
      </c>
      <c r="H277" s="28">
        <v>776585422950</v>
      </c>
      <c r="I277" s="49">
        <v>86.769319999999993</v>
      </c>
      <c r="J277" s="49">
        <v>57.82141</v>
      </c>
      <c r="K277" s="28">
        <v>359880</v>
      </c>
      <c r="L277" s="28">
        <v>3236900000</v>
      </c>
      <c r="M277" s="49">
        <v>7.0177345070204309</v>
      </c>
      <c r="N277" s="49">
        <v>0.72450733906120091</v>
      </c>
      <c r="O277" s="49">
        <v>0.52820279999999997</v>
      </c>
      <c r="P277" s="30">
        <v>3731.363469852</v>
      </c>
      <c r="Q277" s="27">
        <v>0.4945</v>
      </c>
      <c r="R277" s="30">
        <v>4658.3601504019998</v>
      </c>
      <c r="S277" s="27">
        <v>0.24840000000000001</v>
      </c>
      <c r="T277" s="30">
        <v>4782.0643594479998</v>
      </c>
      <c r="U277" s="27">
        <v>4.9399999999999999E-2</v>
      </c>
      <c r="V277" s="30">
        <v>105.45615042599999</v>
      </c>
      <c r="W277" s="32">
        <v>2.0199999999999999E-2</v>
      </c>
      <c r="X277" s="30">
        <v>108.133686994</v>
      </c>
      <c r="Y277" s="32">
        <v>2.5399999999999999E-2</v>
      </c>
      <c r="Z277" s="30">
        <v>69.527905279999999</v>
      </c>
      <c r="AA277" s="32">
        <v>-0.4</v>
      </c>
      <c r="AB277" s="30">
        <v>1524.8679811247</v>
      </c>
      <c r="AC277" s="27">
        <v>-0.1143</v>
      </c>
      <c r="AD277" s="30">
        <v>1183.3872182476</v>
      </c>
      <c r="AE277" s="27">
        <v>-0.224</v>
      </c>
      <c r="AF277" s="30">
        <v>810.41975506819995</v>
      </c>
      <c r="AG277" s="27">
        <v>0.49</v>
      </c>
      <c r="AH277" s="25">
        <v>3.9102419700000002E-2</v>
      </c>
      <c r="AI277" s="25">
        <v>3.1691797299999998E-2</v>
      </c>
      <c r="AJ277" s="25">
        <v>1.9327408300000001E-2</v>
      </c>
      <c r="AK277" s="25">
        <v>0.11356213499999999</v>
      </c>
      <c r="AL277" s="25">
        <v>0.10142612669999999</v>
      </c>
      <c r="AM277" s="25">
        <v>6.2484877000000001E-2</v>
      </c>
      <c r="AN277" s="47">
        <v>0.1331324458</v>
      </c>
      <c r="AO277" s="47">
        <v>0.1299325342</v>
      </c>
      <c r="AP277" s="47">
        <v>0.1286259303</v>
      </c>
      <c r="AQ277" s="47">
        <v>2.24726193199698</v>
      </c>
      <c r="AR277" s="47">
        <v>2.1618903188859999</v>
      </c>
      <c r="AS277" s="47">
        <v>2.23296719003686</v>
      </c>
      <c r="AT277" s="28">
        <v>500</v>
      </c>
      <c r="AU277" s="28">
        <v>800</v>
      </c>
      <c r="AV277" s="28">
        <v>0</v>
      </c>
    </row>
    <row r="278" spans="1:48" x14ac:dyDescent="0.25">
      <c r="A278" s="159">
        <v>275</v>
      </c>
      <c r="B278" s="3" t="s">
        <v>236</v>
      </c>
      <c r="C278" s="3" t="s">
        <v>1</v>
      </c>
      <c r="D278" s="28">
        <v>22500</v>
      </c>
      <c r="E278" s="25">
        <v>4.6511630000000004</v>
      </c>
      <c r="F278" s="25">
        <v>-4.2553190000000001</v>
      </c>
      <c r="G278" s="25">
        <v>4.408353</v>
      </c>
      <c r="H278" s="28">
        <v>2108479500000</v>
      </c>
      <c r="I278" s="49">
        <v>93.7102</v>
      </c>
      <c r="J278" s="49">
        <v>39.485219999999998</v>
      </c>
      <c r="K278" s="28">
        <v>7629</v>
      </c>
      <c r="L278" s="28">
        <v>169100000</v>
      </c>
      <c r="M278" s="49">
        <v>11.470634640533756</v>
      </c>
      <c r="N278" s="49">
        <v>1.8009021253788269</v>
      </c>
      <c r="O278" s="49">
        <v>0.44215349999999998</v>
      </c>
      <c r="P278" s="30">
        <v>619.949922313</v>
      </c>
      <c r="Q278" s="27">
        <v>0.20860000000000001</v>
      </c>
      <c r="R278" s="30">
        <v>619.287153031</v>
      </c>
      <c r="S278" s="27">
        <v>-1.1000000000000001E-3</v>
      </c>
      <c r="T278" s="30">
        <v>597.60872804899998</v>
      </c>
      <c r="U278" s="27">
        <v>-1.2699999999999999E-2</v>
      </c>
      <c r="V278" s="30">
        <v>185.25269947300001</v>
      </c>
      <c r="W278" s="32">
        <v>0.88919999999999999</v>
      </c>
      <c r="X278" s="30">
        <v>187.515015232</v>
      </c>
      <c r="Y278" s="32">
        <v>1.2200000000000001E-2</v>
      </c>
      <c r="Z278" s="30">
        <v>176.37395223300001</v>
      </c>
      <c r="AA278" s="32">
        <v>-3.2800000000000003E-2</v>
      </c>
      <c r="AB278" s="30">
        <v>1878.0207434516001</v>
      </c>
      <c r="AC278" s="27">
        <v>0.88919999999999999</v>
      </c>
      <c r="AD278" s="30">
        <v>1900.7004064872001</v>
      </c>
      <c r="AE278" s="27">
        <v>1.2E-2</v>
      </c>
      <c r="AF278" s="30">
        <v>1882.1211803304</v>
      </c>
      <c r="AG278" s="27">
        <v>0.97</v>
      </c>
      <c r="AH278" s="25">
        <v>7.2381692499999997E-2</v>
      </c>
      <c r="AI278" s="25">
        <v>7.8370464000000001E-2</v>
      </c>
      <c r="AJ278" s="25">
        <v>7.7194971200000004E-2</v>
      </c>
      <c r="AK278" s="25">
        <v>0.1547421178</v>
      </c>
      <c r="AL278" s="25">
        <v>0.152991826</v>
      </c>
      <c r="AM278" s="25">
        <v>0.15098004819999999</v>
      </c>
      <c r="AN278" s="47">
        <v>0.5102948531</v>
      </c>
      <c r="AO278" s="47">
        <v>0.50059546519999998</v>
      </c>
      <c r="AP278" s="47">
        <v>0.48796767829999999</v>
      </c>
      <c r="AQ278" s="47">
        <v>1.03200147592361</v>
      </c>
      <c r="AR278" s="47">
        <v>0.873433576059921</v>
      </c>
      <c r="AS278" s="47">
        <v>0.95582751026156099</v>
      </c>
      <c r="AT278" s="28">
        <v>1700</v>
      </c>
      <c r="AU278" s="28">
        <v>2000</v>
      </c>
      <c r="AV278" s="28">
        <v>0</v>
      </c>
    </row>
    <row r="279" spans="1:48" x14ac:dyDescent="0.25">
      <c r="A279" s="159">
        <v>276</v>
      </c>
      <c r="B279" s="3" t="s">
        <v>2023</v>
      </c>
      <c r="C279" s="3" t="s">
        <v>1</v>
      </c>
      <c r="D279" s="28">
        <v>7000</v>
      </c>
      <c r="E279" s="25">
        <v>0</v>
      </c>
      <c r="F279" s="25">
        <v>-10.256410000000001</v>
      </c>
      <c r="G279" s="25">
        <v>-52.7027</v>
      </c>
      <c r="H279" s="28">
        <v>191145332000</v>
      </c>
      <c r="I279" s="49">
        <v>27.306480000000001</v>
      </c>
      <c r="J279" s="49">
        <v>84.95384</v>
      </c>
      <c r="K279" s="28">
        <v>4192</v>
      </c>
      <c r="L279" s="28">
        <v>27803450</v>
      </c>
      <c r="M279" s="49">
        <v>3.8482682792743264</v>
      </c>
      <c r="N279" s="49">
        <v>0.40916460615726824</v>
      </c>
      <c r="O279" s="49">
        <v>0.33533540000000001</v>
      </c>
      <c r="P279" s="30">
        <v>525.02296683899999</v>
      </c>
      <c r="Q279" s="27">
        <v>3.2599999999999997E-2</v>
      </c>
      <c r="R279" s="30">
        <v>470.04141929999997</v>
      </c>
      <c r="S279" s="27">
        <v>-0.1047</v>
      </c>
      <c r="T279" s="30">
        <v>427.16845588199999</v>
      </c>
      <c r="U279" s="27">
        <v>-0.19750000000000001</v>
      </c>
      <c r="V279" s="30">
        <v>113.095076166</v>
      </c>
      <c r="W279" s="32">
        <v>-7.0000000000000001E-3</v>
      </c>
      <c r="X279" s="30">
        <v>52.271868118999997</v>
      </c>
      <c r="Y279" s="32">
        <v>-0.53779999999999994</v>
      </c>
      <c r="Z279" s="30">
        <v>12.262178766</v>
      </c>
      <c r="AA279" s="32">
        <v>-0.88149999999999995</v>
      </c>
      <c r="AB279" s="30">
        <v>4132.6137923640999</v>
      </c>
      <c r="AC279" s="27">
        <v>-0.25469999999999998</v>
      </c>
      <c r="AD279" s="30">
        <v>1910.0693899718999</v>
      </c>
      <c r="AE279" s="27">
        <v>-0.53800000000000003</v>
      </c>
      <c r="AF279" s="30">
        <v>449.05753367810001</v>
      </c>
      <c r="AG279" s="27">
        <v>0.12</v>
      </c>
      <c r="AH279" s="25">
        <v>0.18392998290000001</v>
      </c>
      <c r="AI279" s="25">
        <v>8.0080966899999995E-2</v>
      </c>
      <c r="AJ279" s="25">
        <v>1.8159647500000001E-2</v>
      </c>
      <c r="AK279" s="25">
        <v>0.25459996620000003</v>
      </c>
      <c r="AL279" s="25">
        <v>0.11294437960000001</v>
      </c>
      <c r="AM279" s="25">
        <v>2.63433951E-2</v>
      </c>
      <c r="AN279" s="47">
        <v>0.42295507630000001</v>
      </c>
      <c r="AO279" s="47">
        <v>0.36921634599999997</v>
      </c>
      <c r="AP279" s="47">
        <v>0.307086215</v>
      </c>
      <c r="AQ279" s="47">
        <v>0.33704052752764102</v>
      </c>
      <c r="AR279" s="47">
        <v>0.48234857821411697</v>
      </c>
      <c r="AS279" s="47">
        <v>0.45065564313332901</v>
      </c>
      <c r="AT279" s="28">
        <v>3000</v>
      </c>
      <c r="AU279" s="28">
        <v>1200</v>
      </c>
      <c r="AV279" s="28">
        <v>0</v>
      </c>
    </row>
    <row r="280" spans="1:48" x14ac:dyDescent="0.25">
      <c r="A280" s="159">
        <v>277</v>
      </c>
      <c r="B280" s="3" t="s">
        <v>4697</v>
      </c>
      <c r="C280" s="3" t="s">
        <v>1</v>
      </c>
      <c r="D280" s="28">
        <v>17300</v>
      </c>
      <c r="E280" s="25">
        <v>-2.259887</v>
      </c>
      <c r="F280" s="25">
        <v>-22.421520000000001</v>
      </c>
      <c r="G280" s="25" t="s">
        <v>4501</v>
      </c>
      <c r="H280" s="28">
        <v>1730000000000</v>
      </c>
      <c r="I280" s="49">
        <v>100</v>
      </c>
      <c r="J280" s="49">
        <v>99.965000000000003</v>
      </c>
      <c r="K280" s="28">
        <v>143161.5</v>
      </c>
      <c r="L280" s="28">
        <v>2537200000</v>
      </c>
      <c r="M280" s="49">
        <v>22.20795892169448</v>
      </c>
      <c r="N280" s="49">
        <v>1.4960140566131188</v>
      </c>
      <c r="O280" s="49" t="s">
        <v>4501</v>
      </c>
      <c r="P280" s="30">
        <v>219.67047865699999</v>
      </c>
      <c r="Q280" s="27">
        <v>1.1672</v>
      </c>
      <c r="R280" s="30">
        <v>290.22995281200002</v>
      </c>
      <c r="S280" s="27">
        <v>0.32119999999999999</v>
      </c>
      <c r="T280" s="30">
        <v>280.08958668299999</v>
      </c>
      <c r="U280" s="27">
        <v>-6.4000000000000001E-2</v>
      </c>
      <c r="V280" s="30">
        <v>72.702855526999997</v>
      </c>
      <c r="W280" s="32">
        <v>0.64710000000000001</v>
      </c>
      <c r="X280" s="30">
        <v>97.352074825000003</v>
      </c>
      <c r="Y280" s="32">
        <v>0.33900000000000002</v>
      </c>
      <c r="Z280" s="30">
        <v>100.469597775</v>
      </c>
      <c r="AA280" s="32">
        <v>-5.7599999999999998E-2</v>
      </c>
      <c r="AB280" s="30">
        <v>727.02855526999997</v>
      </c>
      <c r="AC280" s="27">
        <v>0.64710000000000001</v>
      </c>
      <c r="AD280" s="30">
        <v>915.52074825</v>
      </c>
      <c r="AE280" s="27">
        <v>0.25900000000000001</v>
      </c>
      <c r="AF280" s="30">
        <v>1004.69597775</v>
      </c>
      <c r="AG280" s="27" t="s">
        <v>1989</v>
      </c>
      <c r="AH280" s="25">
        <v>3.61505903E-2</v>
      </c>
      <c r="AI280" s="25">
        <v>4.0712452699999999E-2</v>
      </c>
      <c r="AJ280" s="25">
        <v>3.78601992E-2</v>
      </c>
      <c r="AK280" s="25">
        <v>6.5857017300000001E-2</v>
      </c>
      <c r="AL280" s="25">
        <v>8.5599797599999999E-2</v>
      </c>
      <c r="AM280" s="25">
        <v>8.7554561099999997E-2</v>
      </c>
      <c r="AN280" s="47">
        <v>0.4749069434</v>
      </c>
      <c r="AO280" s="47">
        <v>0.48764593789999999</v>
      </c>
      <c r="AP280" s="47">
        <v>0.49547710900000003</v>
      </c>
      <c r="AQ280" s="47">
        <v>0.96874526515734605</v>
      </c>
      <c r="AR280" s="47">
        <v>1.23192351098605</v>
      </c>
      <c r="AS280" s="47">
        <v>1.3125752889576201</v>
      </c>
      <c r="AT280" s="28">
        <v>500</v>
      </c>
      <c r="AU280" s="28">
        <v>800</v>
      </c>
      <c r="AV280" s="28">
        <v>0</v>
      </c>
    </row>
    <row r="281" spans="1:48" x14ac:dyDescent="0.25">
      <c r="A281" s="159">
        <v>278</v>
      </c>
      <c r="B281" s="3" t="s">
        <v>237</v>
      </c>
      <c r="C281" s="3" t="s">
        <v>1</v>
      </c>
      <c r="D281" s="28">
        <v>18000</v>
      </c>
      <c r="E281" s="25">
        <v>-3.7433160000000001</v>
      </c>
      <c r="F281" s="25">
        <v>-18.367349999999998</v>
      </c>
      <c r="G281" s="25">
        <v>8.4337350000000004</v>
      </c>
      <c r="H281" s="28">
        <v>1161288000000</v>
      </c>
      <c r="I281" s="49">
        <v>64.515999999999991</v>
      </c>
      <c r="J281" s="49">
        <v>11.385160000000001</v>
      </c>
      <c r="K281" s="28">
        <v>1.5</v>
      </c>
      <c r="L281" s="28">
        <v>26950</v>
      </c>
      <c r="M281" s="49">
        <v>47.870472967825826</v>
      </c>
      <c r="N281" s="49">
        <v>1.0216883362272924</v>
      </c>
      <c r="O281" s="49">
        <v>0.27840969999999998</v>
      </c>
      <c r="P281" s="30">
        <v>279.85673418599998</v>
      </c>
      <c r="Q281" s="27">
        <v>8.9399999999999993E-2</v>
      </c>
      <c r="R281" s="30">
        <v>244.065304674</v>
      </c>
      <c r="S281" s="27">
        <v>-0.12790000000000001</v>
      </c>
      <c r="T281" s="30">
        <v>191.191984085</v>
      </c>
      <c r="U281" s="27">
        <v>-0.45789999999999997</v>
      </c>
      <c r="V281" s="30">
        <v>33.034592502999999</v>
      </c>
      <c r="W281" s="32">
        <v>9.7699999999999995E-2</v>
      </c>
      <c r="X281" s="30">
        <v>28.299469884000001</v>
      </c>
      <c r="Y281" s="32">
        <v>-0.14330000000000001</v>
      </c>
      <c r="Z281" s="30">
        <v>-11.496507043999999</v>
      </c>
      <c r="AA281" s="32">
        <v>-1.1015999999999999</v>
      </c>
      <c r="AB281" s="30">
        <v>571.14407223010005</v>
      </c>
      <c r="AC281" s="27">
        <v>4.8000000000000001E-2</v>
      </c>
      <c r="AD281" s="30">
        <v>631.30356173660005</v>
      </c>
      <c r="AE281" s="27">
        <v>0.105</v>
      </c>
      <c r="AF281" s="30">
        <v>164.17067009729999</v>
      </c>
      <c r="AG281" s="27">
        <v>0.09</v>
      </c>
      <c r="AH281" s="25">
        <v>1.16049451E-2</v>
      </c>
      <c r="AI281" s="25">
        <v>1.3563261700000001E-2</v>
      </c>
      <c r="AJ281" s="25">
        <v>3.4839036999999998E-3</v>
      </c>
      <c r="AK281" s="25">
        <v>2.7772089400000002E-2</v>
      </c>
      <c r="AL281" s="25">
        <v>2.8010690500000001E-2</v>
      </c>
      <c r="AM281" s="25">
        <v>6.8056725000000002E-3</v>
      </c>
      <c r="AN281" s="47">
        <v>-3.1820150700000001E-2</v>
      </c>
      <c r="AO281" s="47">
        <v>-7.0436981400000001E-2</v>
      </c>
      <c r="AP281" s="47">
        <v>-0.2073411315</v>
      </c>
      <c r="AQ281" s="47">
        <v>1.1434109664355601</v>
      </c>
      <c r="AR281" s="47">
        <v>0.98856420234467501</v>
      </c>
      <c r="AS281" s="47">
        <v>0.95346174276012596</v>
      </c>
      <c r="AT281" s="28">
        <v>0</v>
      </c>
      <c r="AU281" s="28">
        <v>0</v>
      </c>
      <c r="AV281" s="28">
        <v>0</v>
      </c>
    </row>
    <row r="282" spans="1:48" x14ac:dyDescent="0.25">
      <c r="A282" s="159">
        <v>279</v>
      </c>
      <c r="B282" s="3" t="s">
        <v>238</v>
      </c>
      <c r="C282" s="3" t="s">
        <v>1</v>
      </c>
      <c r="D282" s="28">
        <v>21500</v>
      </c>
      <c r="E282" s="25">
        <v>6.4356439999999999</v>
      </c>
      <c r="F282" s="25">
        <v>6.4356439999999999</v>
      </c>
      <c r="G282" s="25">
        <v>-19.925509999999999</v>
      </c>
      <c r="H282" s="28">
        <v>1483470330000</v>
      </c>
      <c r="I282" s="49">
        <v>68.998620000000003</v>
      </c>
      <c r="J282" s="49">
        <v>48.97504</v>
      </c>
      <c r="K282" s="28">
        <v>56689.5</v>
      </c>
      <c r="L282" s="28">
        <v>1179450000</v>
      </c>
      <c r="M282" s="49">
        <v>12.05671481790697</v>
      </c>
      <c r="N282" s="49">
        <v>1.6629040098783112</v>
      </c>
      <c r="O282" s="49">
        <v>0.33055060000000003</v>
      </c>
      <c r="P282" s="30">
        <v>495.02098516400002</v>
      </c>
      <c r="Q282" s="27">
        <v>0.32529999999999998</v>
      </c>
      <c r="R282" s="30">
        <v>496.32159205599999</v>
      </c>
      <c r="S282" s="27">
        <v>2.5999999999999999E-3</v>
      </c>
      <c r="T282" s="30">
        <v>429.25018559699998</v>
      </c>
      <c r="U282" s="27">
        <v>-0.1318</v>
      </c>
      <c r="V282" s="30">
        <v>192.74892213800001</v>
      </c>
      <c r="W282" s="32">
        <v>0.34710000000000002</v>
      </c>
      <c r="X282" s="30">
        <v>190.98467295500001</v>
      </c>
      <c r="Y282" s="32">
        <v>-9.1999999999999998E-3</v>
      </c>
      <c r="Z282" s="30">
        <v>142.49310472799999</v>
      </c>
      <c r="AA282" s="32">
        <v>-0.2848</v>
      </c>
      <c r="AB282" s="30">
        <v>2591.3470574774001</v>
      </c>
      <c r="AC282" s="27">
        <v>-0.1484</v>
      </c>
      <c r="AD282" s="30">
        <v>2555.5417004281999</v>
      </c>
      <c r="AE282" s="27">
        <v>-1.4E-2</v>
      </c>
      <c r="AF282" s="30">
        <v>2069.2282575288</v>
      </c>
      <c r="AG282" s="27">
        <v>0.72</v>
      </c>
      <c r="AH282" s="25">
        <v>0.13567885399999999</v>
      </c>
      <c r="AI282" s="25">
        <v>0.13201856880000001</v>
      </c>
      <c r="AJ282" s="25">
        <v>9.8838891299999995E-2</v>
      </c>
      <c r="AK282" s="25">
        <v>0.1770168033</v>
      </c>
      <c r="AL282" s="25">
        <v>0.18373967029999999</v>
      </c>
      <c r="AM282" s="25">
        <v>0.1517582422</v>
      </c>
      <c r="AN282" s="47">
        <v>0.57241717619999999</v>
      </c>
      <c r="AO282" s="47">
        <v>0.55222391479999999</v>
      </c>
      <c r="AP282" s="47">
        <v>0.52786905910000004</v>
      </c>
      <c r="AQ282" s="47">
        <v>0.29804663309058099</v>
      </c>
      <c r="AR282" s="47">
        <v>0.49800269593645602</v>
      </c>
      <c r="AS282" s="47">
        <v>0.53541020340332601</v>
      </c>
      <c r="AT282" s="28">
        <v>4500</v>
      </c>
      <c r="AU282" s="28">
        <v>0</v>
      </c>
      <c r="AV282" s="28">
        <v>0</v>
      </c>
    </row>
    <row r="283" spans="1:48" x14ac:dyDescent="0.25">
      <c r="A283" s="159">
        <v>280</v>
      </c>
      <c r="B283" s="3" t="s">
        <v>2024</v>
      </c>
      <c r="C283" s="3" t="s">
        <v>1</v>
      </c>
      <c r="D283" s="28">
        <v>2210</v>
      </c>
      <c r="E283" s="25">
        <v>-7.1428570000000002</v>
      </c>
      <c r="F283" s="25">
        <v>-18.45018</v>
      </c>
      <c r="G283" s="25">
        <v>-80.614040000000003</v>
      </c>
      <c r="H283" s="28">
        <v>175032000000</v>
      </c>
      <c r="I283" s="49">
        <v>79.2</v>
      </c>
      <c r="J283" s="49">
        <v>84.434970000000007</v>
      </c>
      <c r="K283" s="28">
        <v>568375.5</v>
      </c>
      <c r="L283" s="28">
        <v>1299600000</v>
      </c>
      <c r="M283" s="49">
        <v>3.7331081081081079</v>
      </c>
      <c r="N283" s="49">
        <v>0.2078532801684399</v>
      </c>
      <c r="O283" s="49">
        <v>0.93008800000000003</v>
      </c>
      <c r="P283" s="30">
        <v>993.35381780700004</v>
      </c>
      <c r="Q283" s="27">
        <v>-0.13489999999999999</v>
      </c>
      <c r="R283" s="30">
        <v>543.89480359900006</v>
      </c>
      <c r="S283" s="27">
        <v>-0.45250000000000001</v>
      </c>
      <c r="T283" s="30">
        <v>827.57720461600002</v>
      </c>
      <c r="U283" s="27">
        <v>1.77E-2</v>
      </c>
      <c r="V283" s="30">
        <v>44.222730794999997</v>
      </c>
      <c r="W283" s="32">
        <v>-0.32700000000000001</v>
      </c>
      <c r="X283" s="30">
        <v>47.693479058000001</v>
      </c>
      <c r="Y283" s="32">
        <v>7.85E-2</v>
      </c>
      <c r="Z283" s="30">
        <v>35.222059588</v>
      </c>
      <c r="AA283" s="32">
        <v>-1.61E-2</v>
      </c>
      <c r="AB283" s="30">
        <v>652.65128956060005</v>
      </c>
      <c r="AC283" s="27">
        <v>-0.33139999999999997</v>
      </c>
      <c r="AD283" s="30">
        <v>592.46046483589998</v>
      </c>
      <c r="AE283" s="27">
        <v>-9.1999999999999998E-2</v>
      </c>
      <c r="AF283" s="30">
        <v>434.69857164140001</v>
      </c>
      <c r="AG283" s="27">
        <v>0.98</v>
      </c>
      <c r="AH283" s="25">
        <v>3.6595334700000003E-2</v>
      </c>
      <c r="AI283" s="25">
        <v>3.70873824E-2</v>
      </c>
      <c r="AJ283" s="25">
        <v>2.59593459E-2</v>
      </c>
      <c r="AK283" s="25">
        <v>5.0899419100000003E-2</v>
      </c>
      <c r="AL283" s="25">
        <v>5.4725529600000003E-2</v>
      </c>
      <c r="AM283" s="25">
        <v>3.94033102E-2</v>
      </c>
      <c r="AN283" s="47">
        <v>3.1382099400000002E-2</v>
      </c>
      <c r="AO283" s="47">
        <v>0.1072325235</v>
      </c>
      <c r="AP283" s="47">
        <v>7.3261695700000004E-2</v>
      </c>
      <c r="AQ283" s="47">
        <v>0.45726385810169001</v>
      </c>
      <c r="AR283" s="47">
        <v>0.49341621224332899</v>
      </c>
      <c r="AS283" s="47">
        <v>0.517885325200661</v>
      </c>
      <c r="AT283" s="28">
        <v>0</v>
      </c>
      <c r="AU283" s="28">
        <v>0</v>
      </c>
      <c r="AV283" s="28">
        <v>0</v>
      </c>
    </row>
    <row r="284" spans="1:48" x14ac:dyDescent="0.25">
      <c r="A284" s="159">
        <v>281</v>
      </c>
      <c r="B284" s="3" t="s">
        <v>239</v>
      </c>
      <c r="C284" s="3" t="s">
        <v>1</v>
      </c>
      <c r="D284" s="28">
        <v>17200</v>
      </c>
      <c r="E284" s="25">
        <v>19.031140000000001</v>
      </c>
      <c r="F284" s="25">
        <v>-3.098592</v>
      </c>
      <c r="G284" s="25">
        <v>12.4183</v>
      </c>
      <c r="H284" s="28">
        <v>1959036656000</v>
      </c>
      <c r="I284" s="49">
        <v>113.89749999999999</v>
      </c>
      <c r="J284" s="49">
        <v>50.911720000000003</v>
      </c>
      <c r="K284" s="28">
        <v>155552.5</v>
      </c>
      <c r="L284" s="28">
        <v>2531850000</v>
      </c>
      <c r="M284" s="49">
        <v>29.706925873734491</v>
      </c>
      <c r="N284" s="49">
        <v>0.92345289537776087</v>
      </c>
      <c r="O284" s="49">
        <v>0.59805719999999996</v>
      </c>
      <c r="P284" s="30">
        <v>45.997833084</v>
      </c>
      <c r="Q284" s="27">
        <v>-0.91059999999999997</v>
      </c>
      <c r="R284" s="30">
        <v>467.07259285700002</v>
      </c>
      <c r="S284" s="27">
        <v>9.1541999999999994</v>
      </c>
      <c r="T284" s="30">
        <v>635.40187474200002</v>
      </c>
      <c r="U284" s="27">
        <v>12.543200000000001</v>
      </c>
      <c r="V284" s="30">
        <v>142.72721833</v>
      </c>
      <c r="W284" s="32">
        <v>-0.2092</v>
      </c>
      <c r="X284" s="30">
        <v>113.564959276</v>
      </c>
      <c r="Y284" s="32">
        <v>-0.20430000000000001</v>
      </c>
      <c r="Z284" s="30">
        <v>80.607261414999996</v>
      </c>
      <c r="AA284" s="32">
        <v>-0.56369999999999998</v>
      </c>
      <c r="AB284" s="30">
        <v>1098.4669556700001</v>
      </c>
      <c r="AC284" s="27">
        <v>-0.2757</v>
      </c>
      <c r="AD284" s="30">
        <v>882.30266124729997</v>
      </c>
      <c r="AE284" s="27">
        <v>-0.19700000000000001</v>
      </c>
      <c r="AF284" s="30">
        <v>636.19130895880005</v>
      </c>
      <c r="AG284" s="27" t="s">
        <v>1989</v>
      </c>
      <c r="AH284" s="25">
        <v>2.1422950199999999E-2</v>
      </c>
      <c r="AI284" s="25">
        <v>1.7208211500000001E-2</v>
      </c>
      <c r="AJ284" s="25">
        <v>1.1192786999999999E-2</v>
      </c>
      <c r="AK284" s="25">
        <v>5.9829031300000002E-2</v>
      </c>
      <c r="AL284" s="25">
        <v>4.8410791799999998E-2</v>
      </c>
      <c r="AM284" s="25">
        <v>3.2717186000000002E-2</v>
      </c>
      <c r="AN284" s="47">
        <v>-9.2218340987000005</v>
      </c>
      <c r="AO284" s="47">
        <v>0.23663049329999999</v>
      </c>
      <c r="AP284" s="47">
        <v>0.23837538550000001</v>
      </c>
      <c r="AQ284" s="47">
        <v>1.7619498266315301</v>
      </c>
      <c r="AR284" s="47">
        <v>1.8650606278449</v>
      </c>
      <c r="AS284" s="47">
        <v>1.9230598270392001</v>
      </c>
      <c r="AT284" s="28">
        <v>1000</v>
      </c>
      <c r="AU284" s="28">
        <v>0</v>
      </c>
      <c r="AV284" s="28">
        <v>0</v>
      </c>
    </row>
    <row r="285" spans="1:48" x14ac:dyDescent="0.25">
      <c r="A285" s="159">
        <v>282</v>
      </c>
      <c r="B285" s="3" t="s">
        <v>240</v>
      </c>
      <c r="C285" s="3" t="s">
        <v>1</v>
      </c>
      <c r="D285" s="28">
        <v>11100</v>
      </c>
      <c r="E285" s="25">
        <v>-0.89285709999999996</v>
      </c>
      <c r="F285" s="25">
        <v>-3.0567690000000001</v>
      </c>
      <c r="G285" s="25">
        <v>-26</v>
      </c>
      <c r="H285" s="28">
        <v>702982258500</v>
      </c>
      <c r="I285" s="49">
        <v>63.331739999999996</v>
      </c>
      <c r="J285" s="49">
        <v>55.672530000000002</v>
      </c>
      <c r="K285" s="28">
        <v>58329</v>
      </c>
      <c r="L285" s="28">
        <v>646150000</v>
      </c>
      <c r="M285" s="49">
        <v>6.3888182810004341</v>
      </c>
      <c r="N285" s="49">
        <v>0.77246077389323931</v>
      </c>
      <c r="O285" s="49">
        <v>0.74502520000000005</v>
      </c>
      <c r="P285" s="30">
        <v>401.52875508099999</v>
      </c>
      <c r="Q285" s="27">
        <v>0.1203</v>
      </c>
      <c r="R285" s="30">
        <v>442.46778804000002</v>
      </c>
      <c r="S285" s="27">
        <v>0.10199999999999999</v>
      </c>
      <c r="T285" s="30">
        <v>442.47642523500002</v>
      </c>
      <c r="U285" s="27">
        <v>-5.4899999999999997E-2</v>
      </c>
      <c r="V285" s="30">
        <v>172.87216287800001</v>
      </c>
      <c r="W285" s="32">
        <v>-0.18809999999999999</v>
      </c>
      <c r="X285" s="30">
        <v>130.175668868</v>
      </c>
      <c r="Y285" s="32">
        <v>-0.247</v>
      </c>
      <c r="Z285" s="30">
        <v>101.078052622</v>
      </c>
      <c r="AA285" s="32">
        <v>-0.40739999999999998</v>
      </c>
      <c r="AB285" s="30">
        <v>3603.0469235810001</v>
      </c>
      <c r="AC285" s="27">
        <v>-0.42</v>
      </c>
      <c r="AD285" s="30">
        <v>2260.9773052713999</v>
      </c>
      <c r="AE285" s="27">
        <v>-0.372</v>
      </c>
      <c r="AF285" s="30">
        <v>1596.0095301668</v>
      </c>
      <c r="AG285" s="27">
        <v>0.54</v>
      </c>
      <c r="AH285" s="25">
        <v>0.22443770369999999</v>
      </c>
      <c r="AI285" s="25">
        <v>0.152399494</v>
      </c>
      <c r="AJ285" s="25">
        <v>0.1116909601</v>
      </c>
      <c r="AK285" s="25">
        <v>0.22918686939999999</v>
      </c>
      <c r="AL285" s="25">
        <v>0.15611785880000001</v>
      </c>
      <c r="AM285" s="25">
        <v>0.1157739628</v>
      </c>
      <c r="AN285" s="47">
        <v>0.5778824857</v>
      </c>
      <c r="AO285" s="47">
        <v>0.41266647509999999</v>
      </c>
      <c r="AP285" s="47">
        <v>0.34784131870000001</v>
      </c>
      <c r="AQ285" s="47">
        <v>2.6057183773982001E-2</v>
      </c>
      <c r="AR285" s="47">
        <v>2.2852278917366801E-2</v>
      </c>
      <c r="AS285" s="47">
        <v>3.6556250457927403E-2</v>
      </c>
      <c r="AT285" s="28">
        <v>1500</v>
      </c>
      <c r="AU285" s="28">
        <v>1000</v>
      </c>
      <c r="AV285" s="28">
        <v>0</v>
      </c>
    </row>
    <row r="286" spans="1:48" x14ac:dyDescent="0.25">
      <c r="A286" s="159">
        <v>283</v>
      </c>
      <c r="B286" s="3" t="s">
        <v>4700</v>
      </c>
      <c r="C286" s="3" t="s">
        <v>1</v>
      </c>
      <c r="D286" s="6" t="s">
        <v>4664</v>
      </c>
      <c r="E286" s="168" t="s">
        <v>4664</v>
      </c>
      <c r="F286" s="168" t="s">
        <v>4664</v>
      </c>
      <c r="G286" s="168" t="s">
        <v>4664</v>
      </c>
      <c r="H286" s="6" t="s">
        <v>4664</v>
      </c>
      <c r="I286" s="151" t="s">
        <v>4664</v>
      </c>
      <c r="J286" s="151" t="s">
        <v>4664</v>
      </c>
      <c r="K286" s="6" t="s">
        <v>4664</v>
      </c>
      <c r="L286" s="6" t="s">
        <v>4664</v>
      </c>
      <c r="M286" s="151" t="s">
        <v>4664</v>
      </c>
      <c r="N286" s="151" t="s">
        <v>4664</v>
      </c>
      <c r="O286" s="151" t="s">
        <v>4664</v>
      </c>
      <c r="P286" s="169">
        <v>261.80710446900002</v>
      </c>
      <c r="Q286" s="165">
        <v>-0.1585</v>
      </c>
      <c r="R286" s="169">
        <v>491.39619158699998</v>
      </c>
      <c r="S286" s="165">
        <v>0.87690000000000001</v>
      </c>
      <c r="T286" s="169">
        <v>500.36103855900001</v>
      </c>
      <c r="U286" s="165">
        <v>1.1845000000000001</v>
      </c>
      <c r="V286" s="169">
        <v>22.441345364</v>
      </c>
      <c r="W286" s="170">
        <v>-9.5899999999999999E-2</v>
      </c>
      <c r="X286" s="169">
        <v>46.278462306999998</v>
      </c>
      <c r="Y286" s="170">
        <v>1.0622</v>
      </c>
      <c r="Z286" s="169">
        <v>46.036166070999997</v>
      </c>
      <c r="AA286" s="170">
        <v>1.165</v>
      </c>
      <c r="AB286" s="169">
        <v>557.91476503260003</v>
      </c>
      <c r="AC286" s="165">
        <v>-9.5899999999999999E-2</v>
      </c>
      <c r="AD286" s="169">
        <v>1150.5298370169</v>
      </c>
      <c r="AE286" s="165">
        <v>1.0620000000000001</v>
      </c>
      <c r="AF286" s="169">
        <v>1090.0058260265</v>
      </c>
      <c r="AG286" s="165" t="s">
        <v>1989</v>
      </c>
      <c r="AH286" s="168">
        <v>3.03043931E-2</v>
      </c>
      <c r="AI286" s="168">
        <v>7.7313582000000006E-2</v>
      </c>
      <c r="AJ286" s="168">
        <v>6.72255244E-2</v>
      </c>
      <c r="AK286" s="168">
        <v>5.26201923E-2</v>
      </c>
      <c r="AL286" s="168">
        <v>0.1056943008</v>
      </c>
      <c r="AM286" s="168">
        <v>0.1057143883</v>
      </c>
      <c r="AN286" s="167">
        <v>0.16550702819999999</v>
      </c>
      <c r="AO286" s="167">
        <v>0.25472190560000002</v>
      </c>
      <c r="AP286" s="167">
        <v>0.25138731689999999</v>
      </c>
      <c r="AQ286" s="167">
        <v>0.48026006325479498</v>
      </c>
      <c r="AR286" s="167">
        <v>0.260225683678734</v>
      </c>
      <c r="AS286" s="167">
        <v>0.57253348693163397</v>
      </c>
      <c r="AT286" s="6">
        <v>497</v>
      </c>
      <c r="AU286" s="6">
        <v>500</v>
      </c>
      <c r="AV286" s="6">
        <v>0</v>
      </c>
    </row>
    <row r="287" spans="1:48" x14ac:dyDescent="0.25">
      <c r="A287" s="159">
        <v>284</v>
      </c>
      <c r="B287" s="3" t="s">
        <v>241</v>
      </c>
      <c r="C287" s="3" t="s">
        <v>1</v>
      </c>
      <c r="D287" s="28">
        <v>11400</v>
      </c>
      <c r="E287" s="25">
        <v>-9.1633469999999999</v>
      </c>
      <c r="F287" s="25">
        <v>-20.83333</v>
      </c>
      <c r="G287" s="25">
        <v>-30.4878</v>
      </c>
      <c r="H287" s="28">
        <v>216845088600</v>
      </c>
      <c r="I287" s="49">
        <v>19.0215</v>
      </c>
      <c r="J287" s="49">
        <v>54.15992</v>
      </c>
      <c r="K287" s="28">
        <v>2925.5</v>
      </c>
      <c r="L287" s="28">
        <v>39487400</v>
      </c>
      <c r="M287" s="49">
        <v>29.778184420073245</v>
      </c>
      <c r="N287" s="49">
        <v>1.0219077065543583</v>
      </c>
      <c r="O287" s="49">
        <v>0.54415599999999997</v>
      </c>
      <c r="P287" s="30">
        <v>458.26353719000002</v>
      </c>
      <c r="Q287" s="27">
        <v>0.15659999999999999</v>
      </c>
      <c r="R287" s="30">
        <v>414.46787000900002</v>
      </c>
      <c r="S287" s="27">
        <v>-9.5600000000000004E-2</v>
      </c>
      <c r="T287" s="30">
        <v>282.56022140800002</v>
      </c>
      <c r="U287" s="27">
        <v>-0.42699999999999999</v>
      </c>
      <c r="V287" s="30">
        <v>38.670983776</v>
      </c>
      <c r="W287" s="32">
        <v>7.0026000000000002</v>
      </c>
      <c r="X287" s="30">
        <v>20.645215418999999</v>
      </c>
      <c r="Y287" s="32">
        <v>-0.46610000000000001</v>
      </c>
      <c r="Z287" s="30">
        <v>17.086634059000001</v>
      </c>
      <c r="AA287" s="32">
        <v>-0.58960000000000001</v>
      </c>
      <c r="AB287" s="30">
        <v>2285.6323509304998</v>
      </c>
      <c r="AC287" s="27">
        <v>7.28</v>
      </c>
      <c r="AD287" s="30">
        <v>1000</v>
      </c>
      <c r="AE287" s="27">
        <v>-0.56200000000000006</v>
      </c>
      <c r="AF287" s="30">
        <v>898.28010184690004</v>
      </c>
      <c r="AG287" s="27">
        <v>0.41</v>
      </c>
      <c r="AH287" s="25">
        <v>6.1908958200000003E-2</v>
      </c>
      <c r="AI287" s="25">
        <v>3.7627382700000003E-2</v>
      </c>
      <c r="AJ287" s="25">
        <v>3.3765528000000003E-2</v>
      </c>
      <c r="AK287" s="25">
        <v>0.1954427785</v>
      </c>
      <c r="AL287" s="25">
        <v>9.6073078699999995E-2</v>
      </c>
      <c r="AM287" s="25">
        <v>8.0565872299999994E-2</v>
      </c>
      <c r="AN287" s="47">
        <v>0.20824476080000001</v>
      </c>
      <c r="AO287" s="47">
        <v>0.13299856639999999</v>
      </c>
      <c r="AP287" s="47">
        <v>0.14447083899999999</v>
      </c>
      <c r="AQ287" s="47">
        <v>1.7221117153280801</v>
      </c>
      <c r="AR287" s="47">
        <v>1.3855431026942899</v>
      </c>
      <c r="AS287" s="47">
        <v>1.3860391654336</v>
      </c>
      <c r="AT287" s="28">
        <v>470</v>
      </c>
      <c r="AU287" s="28">
        <v>1000</v>
      </c>
      <c r="AV287" s="28">
        <v>0</v>
      </c>
    </row>
    <row r="288" spans="1:48" x14ac:dyDescent="0.25">
      <c r="A288" s="159">
        <v>285</v>
      </c>
      <c r="B288" s="3" t="s">
        <v>4460</v>
      </c>
      <c r="C288" s="3" t="s">
        <v>1</v>
      </c>
      <c r="D288" s="28">
        <v>39000</v>
      </c>
      <c r="E288" s="25">
        <v>1.8276760000000001</v>
      </c>
      <c r="F288" s="25">
        <v>0.2570694</v>
      </c>
      <c r="G288" s="25">
        <v>14.03509</v>
      </c>
      <c r="H288" s="28">
        <v>1164019272000</v>
      </c>
      <c r="I288" s="49">
        <v>29.84665</v>
      </c>
      <c r="J288" s="49">
        <v>44.071980000000003</v>
      </c>
      <c r="K288" s="28">
        <v>85165</v>
      </c>
      <c r="L288" s="28">
        <v>3485650000</v>
      </c>
      <c r="M288" s="49">
        <v>8.3137923683649539</v>
      </c>
      <c r="N288" s="49">
        <v>2.6256928797156918</v>
      </c>
      <c r="O288" s="49">
        <v>0.55190779999999995</v>
      </c>
      <c r="P288" s="30">
        <v>1123.9812544500001</v>
      </c>
      <c r="Q288" s="27">
        <v>0.36809999999999998</v>
      </c>
      <c r="R288" s="30">
        <v>1539.6159188080001</v>
      </c>
      <c r="S288" s="27">
        <v>0.36980000000000002</v>
      </c>
      <c r="T288" s="30">
        <v>1607.425093224</v>
      </c>
      <c r="U288" s="27">
        <v>0.13869999999999999</v>
      </c>
      <c r="V288" s="30">
        <v>127.25897033299999</v>
      </c>
      <c r="W288" s="32">
        <v>0.22750000000000001</v>
      </c>
      <c r="X288" s="30">
        <v>140.00554245500001</v>
      </c>
      <c r="Y288" s="32">
        <v>0.1002</v>
      </c>
      <c r="Z288" s="30">
        <v>170.419624121</v>
      </c>
      <c r="AA288" s="32">
        <v>6.6400000000000001E-2</v>
      </c>
      <c r="AB288" s="30">
        <v>3666.8343623043002</v>
      </c>
      <c r="AC288" s="27">
        <v>0.22750000000000001</v>
      </c>
      <c r="AD288" s="30">
        <v>4409.3799045038004</v>
      </c>
      <c r="AE288" s="27">
        <v>0.20300000000000001</v>
      </c>
      <c r="AF288" s="30">
        <v>5709.8413235885</v>
      </c>
      <c r="AG288" s="27">
        <v>1.07</v>
      </c>
      <c r="AH288" s="25">
        <v>0.181130343</v>
      </c>
      <c r="AI288" s="25">
        <v>0.1752992303</v>
      </c>
      <c r="AJ288" s="25">
        <v>0.2086135321</v>
      </c>
      <c r="AK288" s="25">
        <v>0.27581373640000001</v>
      </c>
      <c r="AL288" s="25">
        <v>0.30417918900000002</v>
      </c>
      <c r="AM288" s="25">
        <v>0.3768034079</v>
      </c>
      <c r="AN288" s="47">
        <v>0.21007850980000001</v>
      </c>
      <c r="AO288" s="47">
        <v>0.1760144813</v>
      </c>
      <c r="AP288" s="47">
        <v>0.18975969910000001</v>
      </c>
      <c r="AQ288" s="47">
        <v>0.58942412534132305</v>
      </c>
      <c r="AR288" s="47">
        <v>0.892125600240114</v>
      </c>
      <c r="AS288" s="47">
        <v>0.80622706526943699</v>
      </c>
      <c r="AT288" s="28">
        <v>4500</v>
      </c>
      <c r="AU288" s="28">
        <v>4000</v>
      </c>
      <c r="AV288" s="28">
        <v>0</v>
      </c>
    </row>
    <row r="289" spans="1:48" x14ac:dyDescent="0.25">
      <c r="A289" s="159">
        <v>286</v>
      </c>
      <c r="B289" s="3" t="s">
        <v>242</v>
      </c>
      <c r="C289" s="3" t="s">
        <v>1</v>
      </c>
      <c r="D289" s="28">
        <v>10900</v>
      </c>
      <c r="E289" s="25">
        <v>-2.6785709999999998</v>
      </c>
      <c r="F289" s="25">
        <v>-11.382110000000001</v>
      </c>
      <c r="G289" s="25">
        <v>-26.44172</v>
      </c>
      <c r="H289" s="28">
        <v>664535841900</v>
      </c>
      <c r="I289" s="49">
        <v>60.966589999999997</v>
      </c>
      <c r="J289" s="49">
        <v>61.870899999999999</v>
      </c>
      <c r="K289" s="28">
        <v>6560</v>
      </c>
      <c r="L289" s="28">
        <v>69471800</v>
      </c>
      <c r="M289" s="49">
        <v>10.144639498847125</v>
      </c>
      <c r="N289" s="49">
        <v>0.50319057546518353</v>
      </c>
      <c r="O289" s="49">
        <v>0.62007129999999999</v>
      </c>
      <c r="P289" s="30">
        <v>12664.842894271</v>
      </c>
      <c r="Q289" s="27">
        <v>0.34060000000000001</v>
      </c>
      <c r="R289" s="30">
        <v>16472.994928650001</v>
      </c>
      <c r="S289" s="27">
        <v>0.30070000000000002</v>
      </c>
      <c r="T289" s="30">
        <v>17150.693030867002</v>
      </c>
      <c r="U289" s="27">
        <v>0.15629999999999999</v>
      </c>
      <c r="V289" s="30">
        <v>276.36464353600002</v>
      </c>
      <c r="W289" s="32">
        <v>-0.25</v>
      </c>
      <c r="X289" s="30">
        <v>168.090404326</v>
      </c>
      <c r="Y289" s="32">
        <v>-0.39179999999999998</v>
      </c>
      <c r="Z289" s="30">
        <v>86.425396829999997</v>
      </c>
      <c r="AA289" s="32">
        <v>-0.69089999999999996</v>
      </c>
      <c r="AB289" s="30">
        <v>6431.2992965212998</v>
      </c>
      <c r="AC289" s="27">
        <v>-0.47599999999999998</v>
      </c>
      <c r="AD289" s="30">
        <v>3074.6308115914999</v>
      </c>
      <c r="AE289" s="27">
        <v>-0.52200000000000002</v>
      </c>
      <c r="AF289" s="30">
        <v>1398.3444081768</v>
      </c>
      <c r="AG289" s="27">
        <v>0.28000000000000003</v>
      </c>
      <c r="AH289" s="25">
        <v>5.5670427600000003E-2</v>
      </c>
      <c r="AI289" s="25">
        <v>3.3867901499999999E-2</v>
      </c>
      <c r="AJ289" s="25">
        <v>1.56050861E-2</v>
      </c>
      <c r="AK289" s="25">
        <v>0.27555003760000002</v>
      </c>
      <c r="AL289" s="25">
        <v>0.13709510629999999</v>
      </c>
      <c r="AM289" s="25">
        <v>6.2854876300000001E-2</v>
      </c>
      <c r="AN289" s="47">
        <v>5.5397861999999999E-2</v>
      </c>
      <c r="AO289" s="47">
        <v>3.97292572E-2</v>
      </c>
      <c r="AP289" s="47">
        <v>3.2350121000000003E-2</v>
      </c>
      <c r="AQ289" s="47">
        <v>3.1779023425272102</v>
      </c>
      <c r="AR289" s="47">
        <v>2.92647565211991</v>
      </c>
      <c r="AS289" s="47">
        <v>3.02784553915768</v>
      </c>
      <c r="AT289" s="28">
        <v>1000</v>
      </c>
      <c r="AU289" s="28">
        <v>1100</v>
      </c>
      <c r="AV289" s="28">
        <v>500</v>
      </c>
    </row>
    <row r="290" spans="1:48" x14ac:dyDescent="0.25">
      <c r="A290" s="159">
        <v>287</v>
      </c>
      <c r="B290" s="3" t="s">
        <v>243</v>
      </c>
      <c r="C290" s="3" t="s">
        <v>1</v>
      </c>
      <c r="D290" s="28">
        <v>12300</v>
      </c>
      <c r="E290" s="25">
        <v>-3.90625</v>
      </c>
      <c r="F290" s="25">
        <v>0.81967210000000001</v>
      </c>
      <c r="G290" s="25">
        <v>-12.76596</v>
      </c>
      <c r="H290" s="28">
        <v>169371000000</v>
      </c>
      <c r="I290" s="49">
        <v>13.77</v>
      </c>
      <c r="J290" s="49">
        <v>35.617719999999998</v>
      </c>
      <c r="K290" s="28">
        <v>497</v>
      </c>
      <c r="L290" s="28">
        <v>5897525</v>
      </c>
      <c r="M290" s="49">
        <v>18.988845900972084</v>
      </c>
      <c r="N290" s="49">
        <v>0.22495082143436465</v>
      </c>
      <c r="O290" s="49">
        <v>0.34676360000000001</v>
      </c>
      <c r="P290" s="30">
        <v>712.98307182300005</v>
      </c>
      <c r="Q290" s="27">
        <v>0.30320000000000003</v>
      </c>
      <c r="R290" s="30">
        <v>444.96299579999999</v>
      </c>
      <c r="S290" s="27">
        <v>-0.37590000000000001</v>
      </c>
      <c r="T290" s="30">
        <v>494.36874833799999</v>
      </c>
      <c r="U290" s="27">
        <v>9.5299999999999996E-2</v>
      </c>
      <c r="V290" s="30">
        <v>15.702004473000001</v>
      </c>
      <c r="W290" s="32">
        <v>0.99099999999999999</v>
      </c>
      <c r="X290" s="30">
        <v>10.778603260000001</v>
      </c>
      <c r="Y290" s="32">
        <v>-0.31359999999999999</v>
      </c>
      <c r="Z290" s="30">
        <v>10.432812396999999</v>
      </c>
      <c r="AA290" s="32">
        <v>-7.3999999999999996E-2</v>
      </c>
      <c r="AB290" s="30">
        <v>1121.5717480714</v>
      </c>
      <c r="AC290" s="27">
        <v>0.99099999999999999</v>
      </c>
      <c r="AD290" s="30">
        <v>769.90023285710004</v>
      </c>
      <c r="AE290" s="27">
        <v>-0.314</v>
      </c>
      <c r="AF290" s="30">
        <v>757.64795911399995</v>
      </c>
      <c r="AG290" s="27">
        <v>0.93</v>
      </c>
      <c r="AH290" s="25">
        <v>1.45429896E-2</v>
      </c>
      <c r="AI290" s="25">
        <v>1.12027653E-2</v>
      </c>
      <c r="AJ290" s="25">
        <v>1.0663478400000001E-2</v>
      </c>
      <c r="AK290" s="25">
        <v>2.13221824E-2</v>
      </c>
      <c r="AL290" s="25">
        <v>1.4375328099999999E-2</v>
      </c>
      <c r="AM290" s="25">
        <v>1.38118453E-2</v>
      </c>
      <c r="AN290" s="47">
        <v>0.14486454400000001</v>
      </c>
      <c r="AO290" s="47">
        <v>0.23884658889999999</v>
      </c>
      <c r="AP290" s="47">
        <v>0.2155925954</v>
      </c>
      <c r="AQ290" s="47">
        <v>0.26629043926691798</v>
      </c>
      <c r="AR290" s="47">
        <v>0.30016769869622301</v>
      </c>
      <c r="AS290" s="47">
        <v>0.29524764588422803</v>
      </c>
      <c r="AT290" s="28">
        <v>0</v>
      </c>
      <c r="AU290" s="28">
        <v>1000</v>
      </c>
      <c r="AV290" s="28">
        <v>0</v>
      </c>
    </row>
    <row r="291" spans="1:48" x14ac:dyDescent="0.25">
      <c r="A291" s="159">
        <v>288</v>
      </c>
      <c r="B291" s="3" t="s">
        <v>244</v>
      </c>
      <c r="C291" s="3" t="s">
        <v>1</v>
      </c>
      <c r="D291" s="28">
        <v>19000</v>
      </c>
      <c r="E291" s="25">
        <v>-8.8729019999999998</v>
      </c>
      <c r="F291" s="25">
        <v>-20.16807</v>
      </c>
      <c r="G291" s="25">
        <v>48.4375</v>
      </c>
      <c r="H291" s="28">
        <v>533203991999.99994</v>
      </c>
      <c r="I291" s="49">
        <v>28.063369999999999</v>
      </c>
      <c r="J291" s="49">
        <v>55.228009999999998</v>
      </c>
      <c r="K291" s="28">
        <v>6012.5</v>
      </c>
      <c r="L291" s="28">
        <v>115759500</v>
      </c>
      <c r="M291" s="49">
        <v>35.550775801565862</v>
      </c>
      <c r="N291" s="49">
        <v>1.4797922101272198</v>
      </c>
      <c r="O291" s="49">
        <v>0.49884640000000002</v>
      </c>
      <c r="P291" s="30">
        <v>936.28078949400003</v>
      </c>
      <c r="Q291" s="27">
        <v>2.5499999999999998E-2</v>
      </c>
      <c r="R291" s="30">
        <v>928.60271933299998</v>
      </c>
      <c r="S291" s="27">
        <v>-8.2000000000000007E-3</v>
      </c>
      <c r="T291" s="30">
        <v>945.80371851799998</v>
      </c>
      <c r="U291" s="27">
        <v>-1.2999999999999999E-3</v>
      </c>
      <c r="V291" s="30">
        <v>34.243435106</v>
      </c>
      <c r="W291" s="32">
        <v>-0.48330000000000001</v>
      </c>
      <c r="X291" s="30">
        <v>12.202560683</v>
      </c>
      <c r="Y291" s="32">
        <v>-0.64370000000000005</v>
      </c>
      <c r="Z291" s="30">
        <v>14.120729614</v>
      </c>
      <c r="AA291" s="32">
        <v>-0.35039999999999999</v>
      </c>
      <c r="AB291" s="30">
        <v>1123.0163442186999</v>
      </c>
      <c r="AC291" s="27">
        <v>-0.52439999999999998</v>
      </c>
      <c r="AD291" s="30">
        <v>396.1923248128</v>
      </c>
      <c r="AE291" s="27">
        <v>-0.64700000000000002</v>
      </c>
      <c r="AF291" s="30">
        <v>503.17301950360002</v>
      </c>
      <c r="AG291" s="27">
        <v>0.65</v>
      </c>
      <c r="AH291" s="25">
        <v>4.32981214E-2</v>
      </c>
      <c r="AI291" s="25">
        <v>1.43216756E-2</v>
      </c>
      <c r="AJ291" s="25">
        <v>1.6596217E-2</v>
      </c>
      <c r="AK291" s="25">
        <v>9.9628621700000003E-2</v>
      </c>
      <c r="AL291" s="25">
        <v>3.56762817E-2</v>
      </c>
      <c r="AM291" s="25">
        <v>4.0549266899999999E-2</v>
      </c>
      <c r="AN291" s="47">
        <v>0.15987674809999999</v>
      </c>
      <c r="AO291" s="47">
        <v>0.15609909650000001</v>
      </c>
      <c r="AP291" s="47">
        <v>0.15307872240000001</v>
      </c>
      <c r="AQ291" s="47">
        <v>1.4982497166434601</v>
      </c>
      <c r="AR291" s="47">
        <v>1.4838375740234699</v>
      </c>
      <c r="AS291" s="47">
        <v>1.4432837221407699</v>
      </c>
      <c r="AT291" s="28">
        <v>800</v>
      </c>
      <c r="AU291" s="28">
        <v>300</v>
      </c>
      <c r="AV291" s="28">
        <v>0</v>
      </c>
    </row>
    <row r="292" spans="1:48" x14ac:dyDescent="0.25">
      <c r="A292" s="159">
        <v>289</v>
      </c>
      <c r="B292" s="3" t="s">
        <v>245</v>
      </c>
      <c r="C292" s="3" t="s">
        <v>1</v>
      </c>
      <c r="D292" s="28">
        <v>14400</v>
      </c>
      <c r="E292" s="25">
        <v>-5.2631579999999998</v>
      </c>
      <c r="F292" s="25">
        <v>12.5</v>
      </c>
      <c r="G292" s="25">
        <v>11.196910000000001</v>
      </c>
      <c r="H292" s="28">
        <v>442301716800</v>
      </c>
      <c r="I292" s="49">
        <v>30.715399999999999</v>
      </c>
      <c r="J292" s="49">
        <v>2.4916429999999998</v>
      </c>
      <c r="K292" s="28">
        <v>1372.5</v>
      </c>
      <c r="L292" s="28">
        <v>19851180</v>
      </c>
      <c r="M292" s="49">
        <v>4.448049471848722</v>
      </c>
      <c r="N292" s="49">
        <v>0.94696285493189714</v>
      </c>
      <c r="O292" s="49">
        <v>0.48940909999999999</v>
      </c>
      <c r="P292" s="30">
        <v>1449.515061543</v>
      </c>
      <c r="Q292" s="27">
        <v>0.1011</v>
      </c>
      <c r="R292" s="30">
        <v>1732.5174793839999</v>
      </c>
      <c r="S292" s="27">
        <v>0.19520000000000001</v>
      </c>
      <c r="T292" s="30">
        <v>1539.2670701740001</v>
      </c>
      <c r="U292" s="27">
        <v>-9.4700000000000006E-2</v>
      </c>
      <c r="V292" s="30">
        <v>84.598957335999998</v>
      </c>
      <c r="W292" s="32">
        <v>-0.1208</v>
      </c>
      <c r="X292" s="30">
        <v>83.478635851999996</v>
      </c>
      <c r="Y292" s="32">
        <v>-1.32E-2</v>
      </c>
      <c r="Z292" s="30">
        <v>82.141548553999996</v>
      </c>
      <c r="AA292" s="32">
        <v>6.13E-2</v>
      </c>
      <c r="AB292" s="30">
        <v>2275.0764788933002</v>
      </c>
      <c r="AC292" s="27">
        <v>-0.35770000000000002</v>
      </c>
      <c r="AD292" s="30">
        <v>2206.8559794175999</v>
      </c>
      <c r="AE292" s="27">
        <v>-0.03</v>
      </c>
      <c r="AF292" s="30">
        <v>2579.5803243718001</v>
      </c>
      <c r="AG292" s="27">
        <v>1.08</v>
      </c>
      <c r="AH292" s="25">
        <v>5.54943335E-2</v>
      </c>
      <c r="AI292" s="25">
        <v>4.9232180600000001E-2</v>
      </c>
      <c r="AJ292" s="25">
        <v>4.9523969899999999E-2</v>
      </c>
      <c r="AK292" s="25">
        <v>0.18131580950000001</v>
      </c>
      <c r="AL292" s="25">
        <v>0.16615565569999999</v>
      </c>
      <c r="AM292" s="25">
        <v>0.16757640460000001</v>
      </c>
      <c r="AN292" s="47">
        <v>9.5187380099999996E-2</v>
      </c>
      <c r="AO292" s="47">
        <v>8.5189150300000002E-2</v>
      </c>
      <c r="AP292" s="47">
        <v>0.10303067270000001</v>
      </c>
      <c r="AQ292" s="47">
        <v>2.5330844629924898</v>
      </c>
      <c r="AR292" s="47">
        <v>2.2246268066609001</v>
      </c>
      <c r="AS292" s="47">
        <v>2.3837433685956002</v>
      </c>
      <c r="AT292" s="28">
        <v>1500</v>
      </c>
      <c r="AU292" s="28">
        <v>1500</v>
      </c>
      <c r="AV292" s="28">
        <v>0</v>
      </c>
    </row>
    <row r="293" spans="1:48" x14ac:dyDescent="0.25">
      <c r="A293" s="159">
        <v>290</v>
      </c>
      <c r="B293" s="3" t="s">
        <v>224</v>
      </c>
      <c r="C293" s="3" t="s">
        <v>1</v>
      </c>
      <c r="D293" s="28">
        <v>28200</v>
      </c>
      <c r="E293" s="25">
        <v>0.71428570000000002</v>
      </c>
      <c r="F293" s="25">
        <v>-1.052632</v>
      </c>
      <c r="G293" s="25">
        <v>4.8327140000000002</v>
      </c>
      <c r="H293" s="28">
        <v>1190040000000</v>
      </c>
      <c r="I293" s="49">
        <v>42.199999999999996</v>
      </c>
      <c r="J293" s="49">
        <v>29.504529999999999</v>
      </c>
      <c r="K293" s="28">
        <v>2804</v>
      </c>
      <c r="L293" s="28">
        <v>78042800</v>
      </c>
      <c r="M293" s="49">
        <v>11.01171100346296</v>
      </c>
      <c r="N293" s="49">
        <v>2.4789889649513088</v>
      </c>
      <c r="O293" s="49">
        <v>0.4275698</v>
      </c>
      <c r="P293" s="30">
        <v>286.03018728799998</v>
      </c>
      <c r="Q293" s="27">
        <v>0.27</v>
      </c>
      <c r="R293" s="30">
        <v>307.49176132299999</v>
      </c>
      <c r="S293" s="27">
        <v>7.4999999999999997E-2</v>
      </c>
      <c r="T293" s="30">
        <v>282.88132024399999</v>
      </c>
      <c r="U293" s="27">
        <v>-3.4200000000000001E-2</v>
      </c>
      <c r="V293" s="30">
        <v>134.237526581</v>
      </c>
      <c r="W293" s="32">
        <v>0.93240000000000001</v>
      </c>
      <c r="X293" s="30">
        <v>131.298992046</v>
      </c>
      <c r="Y293" s="32">
        <v>-2.1899999999999999E-2</v>
      </c>
      <c r="Z293" s="30">
        <v>115.250971964</v>
      </c>
      <c r="AA293" s="32">
        <v>-0.1076</v>
      </c>
      <c r="AB293" s="30">
        <v>3123.6966824645001</v>
      </c>
      <c r="AC293" s="27">
        <v>0.92379999999999995</v>
      </c>
      <c r="AD293" s="30">
        <v>3056.8736966824999</v>
      </c>
      <c r="AE293" s="27">
        <v>-2.1000000000000001E-2</v>
      </c>
      <c r="AF293" s="30">
        <v>2731.0656863507002</v>
      </c>
      <c r="AG293" s="27">
        <v>0.89</v>
      </c>
      <c r="AH293" s="25">
        <v>0.10670593270000001</v>
      </c>
      <c r="AI293" s="25">
        <v>0.1113104788</v>
      </c>
      <c r="AJ293" s="25">
        <v>0.1025252183</v>
      </c>
      <c r="AK293" s="25">
        <v>0.27108943429999999</v>
      </c>
      <c r="AL293" s="25">
        <v>0.26057352210000001</v>
      </c>
      <c r="AM293" s="25">
        <v>0.24160396789999999</v>
      </c>
      <c r="AN293" s="47">
        <v>0.66799533990000004</v>
      </c>
      <c r="AO293" s="47">
        <v>0.65299429769999995</v>
      </c>
      <c r="AP293" s="47">
        <v>0.60037179220000003</v>
      </c>
      <c r="AQ293" s="47">
        <v>1.34124430721551</v>
      </c>
      <c r="AR293" s="47">
        <v>1.3406497408682501</v>
      </c>
      <c r="AS293" s="47">
        <v>1.35653209901173</v>
      </c>
      <c r="AT293" s="28">
        <v>3100</v>
      </c>
      <c r="AU293" s="28">
        <v>3000</v>
      </c>
      <c r="AV293" s="28">
        <v>700</v>
      </c>
    </row>
    <row r="294" spans="1:48" x14ac:dyDescent="0.25">
      <c r="A294" s="159">
        <v>291</v>
      </c>
      <c r="B294" s="3" t="s">
        <v>246</v>
      </c>
      <c r="C294" s="3" t="s">
        <v>1</v>
      </c>
      <c r="D294" s="28">
        <v>63000</v>
      </c>
      <c r="E294" s="25">
        <v>-10</v>
      </c>
      <c r="F294" s="25">
        <v>-20.152090000000001</v>
      </c>
      <c r="G294" s="25">
        <v>34.042549999999999</v>
      </c>
      <c r="H294" s="28">
        <v>836122455000</v>
      </c>
      <c r="I294" s="49">
        <v>13.271789999999999</v>
      </c>
      <c r="J294" s="49">
        <v>3.5768140000000002</v>
      </c>
      <c r="K294" s="28">
        <v>44</v>
      </c>
      <c r="L294" s="28">
        <v>2900000</v>
      </c>
      <c r="M294" s="49">
        <v>9.5090108048243849</v>
      </c>
      <c r="N294" s="49">
        <v>2.6022786022023361</v>
      </c>
      <c r="O294" s="49">
        <v>0.40782499999999999</v>
      </c>
      <c r="P294" s="30">
        <v>601.80609069599996</v>
      </c>
      <c r="Q294" s="27">
        <v>0.1837</v>
      </c>
      <c r="R294" s="30">
        <v>647.49414023199995</v>
      </c>
      <c r="S294" s="27">
        <v>7.5899999999999995E-2</v>
      </c>
      <c r="T294" s="30">
        <v>675.77817690799998</v>
      </c>
      <c r="U294" s="27">
        <v>4.53E-2</v>
      </c>
      <c r="V294" s="30">
        <v>64.681431961000001</v>
      </c>
      <c r="W294" s="32">
        <v>0.80800000000000005</v>
      </c>
      <c r="X294" s="30">
        <v>92.482288836999999</v>
      </c>
      <c r="Y294" s="32">
        <v>0.42980000000000002</v>
      </c>
      <c r="Z294" s="30">
        <v>92.555844363999995</v>
      </c>
      <c r="AA294" s="32">
        <v>5.5100000000000003E-2</v>
      </c>
      <c r="AB294" s="30">
        <v>3969.1475938388999</v>
      </c>
      <c r="AC294" s="27">
        <v>0.81279999999999997</v>
      </c>
      <c r="AD294" s="30">
        <v>5675.1349356643004</v>
      </c>
      <c r="AE294" s="27">
        <v>0.43</v>
      </c>
      <c r="AF294" s="30">
        <v>6862.1481388998</v>
      </c>
      <c r="AG294" s="27" t="s">
        <v>1989</v>
      </c>
      <c r="AH294" s="25">
        <v>0.16118483</v>
      </c>
      <c r="AI294" s="25">
        <v>0.20977922639999999</v>
      </c>
      <c r="AJ294" s="25">
        <v>0.1810829669</v>
      </c>
      <c r="AK294" s="25">
        <v>0.19950873799999999</v>
      </c>
      <c r="AL294" s="25">
        <v>0.28583406090000002</v>
      </c>
      <c r="AM294" s="25">
        <v>0.28204187450000001</v>
      </c>
      <c r="AN294" s="47">
        <v>0.28863352079999999</v>
      </c>
      <c r="AO294" s="47">
        <v>0.30606639229999999</v>
      </c>
      <c r="AP294" s="47">
        <v>0.3191127601</v>
      </c>
      <c r="AQ294" s="47">
        <v>0.348311528131862</v>
      </c>
      <c r="AR294" s="47">
        <v>0.374879768658271</v>
      </c>
      <c r="AS294" s="47">
        <v>0.55752845931934703</v>
      </c>
      <c r="AT294" s="28">
        <v>2000</v>
      </c>
      <c r="AU294" s="28">
        <v>2000</v>
      </c>
      <c r="AV294" s="28">
        <v>0</v>
      </c>
    </row>
    <row r="295" spans="1:48" x14ac:dyDescent="0.25">
      <c r="A295" s="159">
        <v>292</v>
      </c>
      <c r="B295" s="3" t="s">
        <v>247</v>
      </c>
      <c r="C295" s="3" t="s">
        <v>1</v>
      </c>
      <c r="D295" s="28">
        <v>19850</v>
      </c>
      <c r="E295" s="25">
        <v>-6.1465719999999999</v>
      </c>
      <c r="F295" s="25">
        <v>-6.1465719999999999</v>
      </c>
      <c r="G295" s="25">
        <v>-29.85866</v>
      </c>
      <c r="H295" s="28">
        <v>10084885795000</v>
      </c>
      <c r="I295" s="49">
        <v>508.05469999999997</v>
      </c>
      <c r="J295" s="49">
        <v>83.473789999999994</v>
      </c>
      <c r="K295" s="28">
        <v>1801199</v>
      </c>
      <c r="L295" s="28">
        <v>38307300000</v>
      </c>
      <c r="M295" s="49">
        <v>11.218221344710029</v>
      </c>
      <c r="N295" s="49">
        <v>1.0442305527573281</v>
      </c>
      <c r="O295" s="49">
        <v>1.2446200000000001</v>
      </c>
      <c r="P295" s="30">
        <v>2898.077806621</v>
      </c>
      <c r="Q295" s="27">
        <v>0.30730000000000002</v>
      </c>
      <c r="R295" s="30">
        <v>3672.8380587440001</v>
      </c>
      <c r="S295" s="27">
        <v>0.26729999999999998</v>
      </c>
      <c r="T295" s="30">
        <v>3232.7588988739999</v>
      </c>
      <c r="U295" s="27">
        <v>-9.6699999999999994E-2</v>
      </c>
      <c r="V295" s="30">
        <v>1161.104595823</v>
      </c>
      <c r="W295" s="32">
        <v>0.32700000000000001</v>
      </c>
      <c r="X295" s="30">
        <v>1302.937242558</v>
      </c>
      <c r="Y295" s="32">
        <v>0.1222</v>
      </c>
      <c r="Z295" s="30">
        <v>1004.056008187</v>
      </c>
      <c r="AA295" s="32">
        <v>-0.21590000000000001</v>
      </c>
      <c r="AB295" s="30">
        <v>2210.1349381372002</v>
      </c>
      <c r="AC295" s="27">
        <v>0.3</v>
      </c>
      <c r="AD295" s="30">
        <v>2430.4488055593001</v>
      </c>
      <c r="AE295" s="27">
        <v>0.1</v>
      </c>
      <c r="AF295" s="30">
        <v>1941.3853639473</v>
      </c>
      <c r="AG295" s="27">
        <v>0.75</v>
      </c>
      <c r="AH295" s="25">
        <v>7.2633188099999996E-2</v>
      </c>
      <c r="AI295" s="25">
        <v>6.1278709700000003E-2</v>
      </c>
      <c r="AJ295" s="25">
        <v>3.9250914200000001E-2</v>
      </c>
      <c r="AK295" s="25">
        <v>0.147360832</v>
      </c>
      <c r="AL295" s="25">
        <v>0.1468530811</v>
      </c>
      <c r="AM295" s="25">
        <v>0.1040829747</v>
      </c>
      <c r="AN295" s="47">
        <v>0.60753399159999999</v>
      </c>
      <c r="AO295" s="47">
        <v>0.55047575110000002</v>
      </c>
      <c r="AP295" s="47">
        <v>0.62204054499999994</v>
      </c>
      <c r="AQ295" s="47">
        <v>1.1777891581731399</v>
      </c>
      <c r="AR295" s="47">
        <v>1.6022826255213001</v>
      </c>
      <c r="AS295" s="47">
        <v>1.65173376820107</v>
      </c>
      <c r="AT295" s="28">
        <v>1000</v>
      </c>
      <c r="AU295" s="28">
        <v>1000</v>
      </c>
      <c r="AV295" s="28">
        <v>0</v>
      </c>
    </row>
    <row r="296" spans="1:48" x14ac:dyDescent="0.25">
      <c r="A296" s="159">
        <v>293</v>
      </c>
      <c r="B296" s="3" t="s">
        <v>248</v>
      </c>
      <c r="C296" s="3" t="s">
        <v>1</v>
      </c>
      <c r="D296" s="28">
        <v>16950</v>
      </c>
      <c r="E296" s="25">
        <v>1.4970060000000001</v>
      </c>
      <c r="F296" s="25">
        <v>-3.1428569999999998</v>
      </c>
      <c r="G296" s="25">
        <v>2.7272729999999998</v>
      </c>
      <c r="H296" s="28">
        <v>435969288900</v>
      </c>
      <c r="I296" s="49">
        <v>25.7209</v>
      </c>
      <c r="J296" s="49">
        <v>19.881060000000002</v>
      </c>
      <c r="K296" s="28">
        <v>821.5</v>
      </c>
      <c r="L296" s="28">
        <v>14340550</v>
      </c>
      <c r="M296" s="49">
        <v>15.782122905027933</v>
      </c>
      <c r="N296" s="49">
        <v>1.5283432861571906</v>
      </c>
      <c r="O296" s="49">
        <v>0.28946169999999999</v>
      </c>
      <c r="P296" s="30">
        <v>1680.4407509820001</v>
      </c>
      <c r="Q296" s="27">
        <v>5.3100000000000001E-2</v>
      </c>
      <c r="R296" s="30">
        <v>1896.4148813300001</v>
      </c>
      <c r="S296" s="27">
        <v>0.1285</v>
      </c>
      <c r="T296" s="30">
        <v>1832.476534268</v>
      </c>
      <c r="U296" s="27">
        <v>1.2800000000000001E-2</v>
      </c>
      <c r="V296" s="30">
        <v>28.704554042000002</v>
      </c>
      <c r="W296" s="32">
        <v>-0.55649999999999999</v>
      </c>
      <c r="X296" s="30">
        <v>44.287285943999997</v>
      </c>
      <c r="Y296" s="32">
        <v>0.54290000000000005</v>
      </c>
      <c r="Z296" s="30">
        <v>34.152051018000002</v>
      </c>
      <c r="AA296" s="32">
        <v>-2.6499999999999999E-2</v>
      </c>
      <c r="AB296" s="30">
        <v>967.69676782720001</v>
      </c>
      <c r="AC296" s="27">
        <v>-0.63219999999999998</v>
      </c>
      <c r="AD296" s="30">
        <v>1241.7823501291</v>
      </c>
      <c r="AE296" s="27">
        <v>0.28299999999999997</v>
      </c>
      <c r="AF296" s="30">
        <v>937.96640152819998</v>
      </c>
      <c r="AG296" s="27">
        <v>0.9</v>
      </c>
      <c r="AH296" s="25">
        <v>5.6597166999999997E-2</v>
      </c>
      <c r="AI296" s="25">
        <v>6.9270440200000005E-2</v>
      </c>
      <c r="AJ296" s="25">
        <v>5.16791105E-2</v>
      </c>
      <c r="AK296" s="25">
        <v>7.3486009699999993E-2</v>
      </c>
      <c r="AL296" s="25">
        <v>9.48302372E-2</v>
      </c>
      <c r="AM296" s="25">
        <v>7.1260577300000003E-2</v>
      </c>
      <c r="AN296" s="47">
        <v>0.1237361444</v>
      </c>
      <c r="AO296" s="47">
        <v>0.12817773339999999</v>
      </c>
      <c r="AP296" s="47">
        <v>0.12647271260000001</v>
      </c>
      <c r="AQ296" s="47">
        <v>0.38338800027359099</v>
      </c>
      <c r="AR296" s="47">
        <v>0.35429928892768497</v>
      </c>
      <c r="AS296" s="47">
        <v>0.37890487232072001</v>
      </c>
      <c r="AT296" s="28">
        <v>1000</v>
      </c>
      <c r="AU296" s="28">
        <v>1500</v>
      </c>
      <c r="AV296" s="28">
        <v>1000</v>
      </c>
    </row>
    <row r="297" spans="1:48" x14ac:dyDescent="0.25">
      <c r="A297" s="159">
        <v>294</v>
      </c>
      <c r="B297" s="3" t="s">
        <v>249</v>
      </c>
      <c r="C297" s="3" t="s">
        <v>1</v>
      </c>
      <c r="D297" s="28">
        <v>10100</v>
      </c>
      <c r="E297" s="25">
        <v>-5.1643189999999999</v>
      </c>
      <c r="F297" s="25">
        <v>-2.4154589999999998</v>
      </c>
      <c r="G297" s="25">
        <v>-16.872430000000001</v>
      </c>
      <c r="H297" s="28">
        <v>18216899634919.996</v>
      </c>
      <c r="I297" s="49">
        <v>1803.653</v>
      </c>
      <c r="J297" s="49">
        <v>96.248270000000005</v>
      </c>
      <c r="K297" s="28">
        <v>3156156</v>
      </c>
      <c r="L297" s="28">
        <v>33546250000</v>
      </c>
      <c r="M297" s="49">
        <v>6.5475018393099553</v>
      </c>
      <c r="N297" s="49">
        <v>0.69451008930052838</v>
      </c>
      <c r="O297" s="49">
        <v>1.092592</v>
      </c>
      <c r="P297" s="30">
        <v>0</v>
      </c>
      <c r="Q297" s="27" t="s">
        <v>1989</v>
      </c>
      <c r="R297" s="30">
        <v>0</v>
      </c>
      <c r="S297" s="27" t="s">
        <v>1989</v>
      </c>
      <c r="T297" s="30">
        <v>0</v>
      </c>
      <c r="U297" s="27" t="s">
        <v>1989</v>
      </c>
      <c r="V297" s="30">
        <v>1181.56</v>
      </c>
      <c r="W297" s="32">
        <v>12.3345</v>
      </c>
      <c r="X297" s="30">
        <v>1790.1559999999999</v>
      </c>
      <c r="Y297" s="32">
        <v>0.5151</v>
      </c>
      <c r="Z297" s="30">
        <v>2173.578</v>
      </c>
      <c r="AA297" s="32">
        <v>0.4718</v>
      </c>
      <c r="AB297" s="30">
        <v>519.57661926959997</v>
      </c>
      <c r="AC297" s="27">
        <v>10.0543</v>
      </c>
      <c r="AD297" s="30">
        <v>949.57622090669997</v>
      </c>
      <c r="AE297" s="27">
        <v>0.82799999999999996</v>
      </c>
      <c r="AF297" s="30">
        <v>1205.0973786503</v>
      </c>
      <c r="AG297" s="27">
        <v>1.47</v>
      </c>
      <c r="AH297" s="25">
        <v>3.3735152000000002E-3</v>
      </c>
      <c r="AI297" s="25">
        <v>4.6226835000000004E-3</v>
      </c>
      <c r="AJ297" s="25">
        <v>5.1942118000000001E-3</v>
      </c>
      <c r="AK297" s="25">
        <v>5.2018760300000001E-2</v>
      </c>
      <c r="AL297" s="25">
        <v>7.4794491300000002E-2</v>
      </c>
      <c r="AM297" s="25">
        <v>8.7477174300000002E-2</v>
      </c>
      <c r="AN297" s="47">
        <v>0.26701175649999997</v>
      </c>
      <c r="AO297" s="47">
        <v>0.32877677230000002</v>
      </c>
      <c r="AP297" s="47">
        <v>0.35806093360000002</v>
      </c>
      <c r="AQ297" s="47">
        <v>14.857471579372501</v>
      </c>
      <c r="AR297" s="47">
        <v>15.4840268091166</v>
      </c>
      <c r="AS297" s="47">
        <v>15.841279872511301</v>
      </c>
      <c r="AT297" s="28">
        <v>0</v>
      </c>
      <c r="AU297" s="28">
        <v>0</v>
      </c>
      <c r="AV297" s="28">
        <v>0</v>
      </c>
    </row>
    <row r="298" spans="1:48" x14ac:dyDescent="0.25">
      <c r="A298" s="159">
        <v>295</v>
      </c>
      <c r="B298" s="3" t="s">
        <v>250</v>
      </c>
      <c r="C298" s="3" t="s">
        <v>1</v>
      </c>
      <c r="D298" s="28">
        <v>13900</v>
      </c>
      <c r="E298" s="25">
        <v>4.1198499999999996</v>
      </c>
      <c r="F298" s="25">
        <v>11.2</v>
      </c>
      <c r="G298" s="25">
        <v>-18.44388</v>
      </c>
      <c r="H298" s="28">
        <v>1365721662300</v>
      </c>
      <c r="I298" s="49">
        <v>98.253360000000001</v>
      </c>
      <c r="J298" s="49" t="s">
        <v>4501</v>
      </c>
      <c r="K298" s="28">
        <v>4471</v>
      </c>
      <c r="L298" s="28">
        <v>59463100</v>
      </c>
      <c r="M298" s="49">
        <v>10.564673113356875</v>
      </c>
      <c r="N298" s="49">
        <v>0.92604022231300087</v>
      </c>
      <c r="O298" s="49">
        <v>0.48171900000000001</v>
      </c>
      <c r="P298" s="30">
        <v>1454.8547698899999</v>
      </c>
      <c r="Q298" s="27">
        <v>0.1535</v>
      </c>
      <c r="R298" s="30">
        <v>1761.6130717660001</v>
      </c>
      <c r="S298" s="27">
        <v>0.2109</v>
      </c>
      <c r="T298" s="30">
        <v>1813.3083888839999</v>
      </c>
      <c r="U298" s="27">
        <v>0.1396</v>
      </c>
      <c r="V298" s="30">
        <v>521.27799523600004</v>
      </c>
      <c r="W298" s="32">
        <v>3.677</v>
      </c>
      <c r="X298" s="30">
        <v>157.65782786899999</v>
      </c>
      <c r="Y298" s="32">
        <v>-0.6976</v>
      </c>
      <c r="Z298" s="30">
        <v>165.41008471200001</v>
      </c>
      <c r="AA298" s="32">
        <v>0.2477</v>
      </c>
      <c r="AB298" s="30">
        <v>4504.1407452308003</v>
      </c>
      <c r="AC298" s="27">
        <v>3.6890000000000001</v>
      </c>
      <c r="AD298" s="30">
        <v>1507.1934115194999</v>
      </c>
      <c r="AE298" s="27">
        <v>-0.66500000000000004</v>
      </c>
      <c r="AF298" s="30">
        <v>1441.6636897506</v>
      </c>
      <c r="AG298" s="27">
        <v>1.18</v>
      </c>
      <c r="AH298" s="25">
        <v>0.1630587976</v>
      </c>
      <c r="AI298" s="25">
        <v>5.5695707400000002E-2</v>
      </c>
      <c r="AJ298" s="25">
        <v>6.33796212E-2</v>
      </c>
      <c r="AK298" s="25">
        <v>0.28219962189999998</v>
      </c>
      <c r="AL298" s="25">
        <v>8.5491103400000004E-2</v>
      </c>
      <c r="AM298" s="25">
        <v>8.7545871299999994E-2</v>
      </c>
      <c r="AN298" s="47">
        <v>0.19273436720000001</v>
      </c>
      <c r="AO298" s="47">
        <v>0.1910083122</v>
      </c>
      <c r="AP298" s="47">
        <v>0.2039349708</v>
      </c>
      <c r="AQ298" s="47">
        <v>0.63008445363295496</v>
      </c>
      <c r="AR298" s="47">
        <v>0.44605262019479203</v>
      </c>
      <c r="AS298" s="47">
        <v>0.38129369706755001</v>
      </c>
      <c r="AT298" s="28">
        <v>0</v>
      </c>
      <c r="AU298" s="28">
        <v>0</v>
      </c>
      <c r="AV298" s="28">
        <v>0</v>
      </c>
    </row>
    <row r="299" spans="1:48" x14ac:dyDescent="0.25">
      <c r="A299" s="159">
        <v>296</v>
      </c>
      <c r="B299" s="3" t="s">
        <v>253</v>
      </c>
      <c r="C299" s="3" t="s">
        <v>1</v>
      </c>
      <c r="D299" s="28">
        <v>39000</v>
      </c>
      <c r="E299" s="25">
        <v>2.496715</v>
      </c>
      <c r="F299" s="25">
        <v>-4.8780489999999999</v>
      </c>
      <c r="G299" s="25">
        <v>-11.564629999999999</v>
      </c>
      <c r="H299" s="28">
        <v>974044773000</v>
      </c>
      <c r="I299" s="49">
        <v>24.97551</v>
      </c>
      <c r="J299" s="49">
        <v>46.925269999999998</v>
      </c>
      <c r="K299" s="28">
        <v>8821</v>
      </c>
      <c r="L299" s="28">
        <v>353700000</v>
      </c>
      <c r="M299" s="49">
        <v>6.2553425256528445</v>
      </c>
      <c r="N299" s="49">
        <v>0.87424999477592991</v>
      </c>
      <c r="O299" s="49">
        <v>0.49628620000000001</v>
      </c>
      <c r="P299" s="30">
        <v>13794.724864291</v>
      </c>
      <c r="Q299" s="27">
        <v>9.7000000000000003E-3</v>
      </c>
      <c r="R299" s="30">
        <v>14881.843305842</v>
      </c>
      <c r="S299" s="27">
        <v>7.8799999999999995E-2</v>
      </c>
      <c r="T299" s="30">
        <v>17300.675732036001</v>
      </c>
      <c r="U299" s="27">
        <v>0.30640000000000001</v>
      </c>
      <c r="V299" s="30">
        <v>139.05562679799999</v>
      </c>
      <c r="W299" s="32">
        <v>-0.2</v>
      </c>
      <c r="X299" s="30">
        <v>300.26684837200003</v>
      </c>
      <c r="Y299" s="32">
        <v>1.1593</v>
      </c>
      <c r="Z299" s="30">
        <v>303.40362145</v>
      </c>
      <c r="AA299" s="32">
        <v>0.70709999999999995</v>
      </c>
      <c r="AB299" s="30">
        <v>3159.9729674531</v>
      </c>
      <c r="AC299" s="27">
        <v>-0.3402</v>
      </c>
      <c r="AD299" s="30">
        <v>6829.9096411192004</v>
      </c>
      <c r="AE299" s="27">
        <v>1.161</v>
      </c>
      <c r="AF299" s="30">
        <v>6960.4693690513996</v>
      </c>
      <c r="AG299" s="27">
        <v>1.63</v>
      </c>
      <c r="AH299" s="25">
        <v>2.3475183399999999E-2</v>
      </c>
      <c r="AI299" s="25">
        <v>4.3398896300000003E-2</v>
      </c>
      <c r="AJ299" s="25">
        <v>4.0161656499999997E-2</v>
      </c>
      <c r="AK299" s="25">
        <v>6.6643935099999996E-2</v>
      </c>
      <c r="AL299" s="25">
        <v>0.1230245646</v>
      </c>
      <c r="AM299" s="25">
        <v>0.11651694510000001</v>
      </c>
      <c r="AN299" s="47">
        <v>5.2272965900000003E-2</v>
      </c>
      <c r="AO299" s="47">
        <v>6.8569648100000005E-2</v>
      </c>
      <c r="AP299" s="47">
        <v>6.4679122800000002E-2</v>
      </c>
      <c r="AQ299" s="47">
        <v>1.8316781990501401</v>
      </c>
      <c r="AR299" s="47">
        <v>1.83728667561407</v>
      </c>
      <c r="AS299" s="47">
        <v>1.90119868686462</v>
      </c>
      <c r="AT299" s="28">
        <v>1200</v>
      </c>
      <c r="AU299" s="28">
        <v>1500</v>
      </c>
      <c r="AV299" s="28">
        <v>0</v>
      </c>
    </row>
    <row r="300" spans="1:48" x14ac:dyDescent="0.25">
      <c r="A300" s="159">
        <v>297</v>
      </c>
      <c r="B300" s="3" t="s">
        <v>254</v>
      </c>
      <c r="C300" s="3" t="s">
        <v>1</v>
      </c>
      <c r="D300" s="28">
        <v>68000</v>
      </c>
      <c r="E300" s="25">
        <v>-1.4492750000000001</v>
      </c>
      <c r="F300" s="25">
        <v>41.225340000000003</v>
      </c>
      <c r="G300" s="25">
        <v>38.775509999999997</v>
      </c>
      <c r="H300" s="28">
        <v>872605716000</v>
      </c>
      <c r="I300" s="49">
        <v>12.83244</v>
      </c>
      <c r="J300" s="49">
        <v>72.343180000000004</v>
      </c>
      <c r="K300" s="28">
        <v>6051.5</v>
      </c>
      <c r="L300" s="28">
        <v>379650000</v>
      </c>
      <c r="M300" s="49">
        <v>9.6831666408402128</v>
      </c>
      <c r="N300" s="49">
        <v>2.0757737540428538</v>
      </c>
      <c r="O300" s="49">
        <v>0.37014960000000002</v>
      </c>
      <c r="P300" s="30">
        <v>1554.407374634</v>
      </c>
      <c r="Q300" s="27">
        <v>0.1249</v>
      </c>
      <c r="R300" s="30">
        <v>1780.190134341</v>
      </c>
      <c r="S300" s="27">
        <v>0.14530000000000001</v>
      </c>
      <c r="T300" s="30">
        <v>1759.7695066629999</v>
      </c>
      <c r="U300" s="27">
        <v>4.3200000000000002E-2</v>
      </c>
      <c r="V300" s="30">
        <v>66.259614130000003</v>
      </c>
      <c r="W300" s="32">
        <v>-0.1125</v>
      </c>
      <c r="X300" s="30">
        <v>61.206769459</v>
      </c>
      <c r="Y300" s="32">
        <v>-7.6300000000000007E-2</v>
      </c>
      <c r="Z300" s="30">
        <v>80.835041419000007</v>
      </c>
      <c r="AA300" s="32">
        <v>0.33160000000000001</v>
      </c>
      <c r="AB300" s="30">
        <v>4388.9303341212999</v>
      </c>
      <c r="AC300" s="27">
        <v>-0.1125</v>
      </c>
      <c r="AD300" s="30">
        <v>4054.2380250922001</v>
      </c>
      <c r="AE300" s="27">
        <v>-7.5999999999999998E-2</v>
      </c>
      <c r="AF300" s="30">
        <v>6299.2743637861004</v>
      </c>
      <c r="AG300" s="27">
        <v>1.33</v>
      </c>
      <c r="AH300" s="25">
        <v>7.8555889399999995E-2</v>
      </c>
      <c r="AI300" s="25">
        <v>6.5817707200000006E-2</v>
      </c>
      <c r="AJ300" s="25">
        <v>9.2493360799999993E-2</v>
      </c>
      <c r="AK300" s="25">
        <v>0.1937752603</v>
      </c>
      <c r="AL300" s="25">
        <v>0.17656641940000001</v>
      </c>
      <c r="AM300" s="25">
        <v>0.22961673799999999</v>
      </c>
      <c r="AN300" s="47">
        <v>0.1181942446</v>
      </c>
      <c r="AO300" s="47">
        <v>0.10419682030000001</v>
      </c>
      <c r="AP300" s="47">
        <v>0.1205328827</v>
      </c>
      <c r="AQ300" s="47">
        <v>1.6498537464435801</v>
      </c>
      <c r="AR300" s="47">
        <v>1.71680323755776</v>
      </c>
      <c r="AS300" s="47">
        <v>1.4825212970750199</v>
      </c>
      <c r="AT300" s="28">
        <v>7500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255</v>
      </c>
      <c r="C301" s="3" t="s">
        <v>1</v>
      </c>
      <c r="D301" s="28">
        <v>8010</v>
      </c>
      <c r="E301" s="25">
        <v>-0.1246883</v>
      </c>
      <c r="F301" s="25">
        <v>13.135590000000001</v>
      </c>
      <c r="G301" s="25">
        <v>33.5</v>
      </c>
      <c r="H301" s="28">
        <v>84320765370.000015</v>
      </c>
      <c r="I301" s="49">
        <v>10.52694</v>
      </c>
      <c r="J301" s="49">
        <v>34.859290000000001</v>
      </c>
      <c r="K301" s="28">
        <v>2.5</v>
      </c>
      <c r="L301" s="28">
        <v>20025</v>
      </c>
      <c r="M301" s="49">
        <v>11.480130732919665</v>
      </c>
      <c r="N301" s="49">
        <v>0.61455316632114254</v>
      </c>
      <c r="O301" s="49">
        <v>-0.30719030000000003</v>
      </c>
      <c r="P301" s="30">
        <v>36.12066841</v>
      </c>
      <c r="Q301" s="27">
        <v>-0.2465</v>
      </c>
      <c r="R301" s="30">
        <v>18.930504506999998</v>
      </c>
      <c r="S301" s="27">
        <v>-0.47589999999999999</v>
      </c>
      <c r="T301" s="30">
        <v>25.200892809999999</v>
      </c>
      <c r="U301" s="27">
        <v>-0.26690000000000003</v>
      </c>
      <c r="V301" s="30">
        <v>3.6400611349999998</v>
      </c>
      <c r="W301" s="32">
        <v>3.2852000000000001</v>
      </c>
      <c r="X301" s="30">
        <v>4.1874296790000001</v>
      </c>
      <c r="Y301" s="32">
        <v>0.15040000000000001</v>
      </c>
      <c r="Z301" s="30">
        <v>5.6761099269999997</v>
      </c>
      <c r="AA301" s="32">
        <v>0.95850000000000002</v>
      </c>
      <c r="AB301" s="30">
        <v>344.44078510209999</v>
      </c>
      <c r="AC301" s="27">
        <v>3.4403999999999999</v>
      </c>
      <c r="AD301" s="30">
        <v>389.8028152919</v>
      </c>
      <c r="AE301" s="27">
        <v>0.13200000000000001</v>
      </c>
      <c r="AF301" s="30">
        <v>539.19862225830002</v>
      </c>
      <c r="AG301" s="27">
        <v>1.96</v>
      </c>
      <c r="AH301" s="25">
        <v>2.6074588400000001E-2</v>
      </c>
      <c r="AI301" s="25">
        <v>3.1975946399999997E-2</v>
      </c>
      <c r="AJ301" s="25">
        <v>4.1801142100000001E-2</v>
      </c>
      <c r="AK301" s="25">
        <v>2.8833347299999999E-2</v>
      </c>
      <c r="AL301" s="25">
        <v>3.2188670900000001E-2</v>
      </c>
      <c r="AM301" s="25">
        <v>4.2896982700000003E-2</v>
      </c>
      <c r="AN301" s="47">
        <v>0.1293875756</v>
      </c>
      <c r="AO301" s="47">
        <v>0.2163023651</v>
      </c>
      <c r="AP301" s="47">
        <v>0.11310997640000001</v>
      </c>
      <c r="AQ301" s="47">
        <v>7.5809929826072403E-3</v>
      </c>
      <c r="AR301" s="47">
        <v>5.75310128641786E-3</v>
      </c>
      <c r="AS301" s="47">
        <v>2.62155670478584E-2</v>
      </c>
      <c r="AT301" s="28">
        <v>0</v>
      </c>
      <c r="AU301" s="28">
        <v>0</v>
      </c>
      <c r="AV301" s="28">
        <v>0</v>
      </c>
    </row>
    <row r="302" spans="1:48" x14ac:dyDescent="0.25">
      <c r="A302" s="159">
        <v>299</v>
      </c>
      <c r="B302" s="3" t="s">
        <v>256</v>
      </c>
      <c r="C302" s="3" t="s">
        <v>1</v>
      </c>
      <c r="D302" s="28">
        <v>47400</v>
      </c>
      <c r="E302" s="25">
        <v>4.1758240000000004</v>
      </c>
      <c r="F302" s="25">
        <v>-23.176659999999998</v>
      </c>
      <c r="G302" s="25">
        <v>36.994219999999999</v>
      </c>
      <c r="H302" s="28">
        <v>862248659999.99988</v>
      </c>
      <c r="I302" s="49">
        <v>18.190899999999999</v>
      </c>
      <c r="J302" s="49">
        <v>43.362229999999997</v>
      </c>
      <c r="K302" s="28">
        <v>126701</v>
      </c>
      <c r="L302" s="28">
        <v>6063450000</v>
      </c>
      <c r="M302" s="49">
        <v>10.779935928582047</v>
      </c>
      <c r="N302" s="49">
        <v>1.4236887421445354</v>
      </c>
      <c r="O302" s="49">
        <v>0.46294550000000001</v>
      </c>
      <c r="P302" s="30">
        <v>321.89431549900002</v>
      </c>
      <c r="Q302" s="27">
        <v>0.1241</v>
      </c>
      <c r="R302" s="30">
        <v>364.86262277100002</v>
      </c>
      <c r="S302" s="27">
        <v>0.13350000000000001</v>
      </c>
      <c r="T302" s="30">
        <v>364.42740994299999</v>
      </c>
      <c r="U302" s="27">
        <v>1.6E-2</v>
      </c>
      <c r="V302" s="30">
        <v>89.036418681000001</v>
      </c>
      <c r="W302" s="32">
        <v>-0.13469999999999999</v>
      </c>
      <c r="X302" s="30">
        <v>109.06732168800001</v>
      </c>
      <c r="Y302" s="32">
        <v>0.22500000000000001</v>
      </c>
      <c r="Z302" s="30">
        <v>102.042616114</v>
      </c>
      <c r="AA302" s="32">
        <v>-4.7999999999999996E-3</v>
      </c>
      <c r="AB302" s="30">
        <v>4051.8209340499998</v>
      </c>
      <c r="AC302" s="27">
        <v>-0.15090000000000001</v>
      </c>
      <c r="AD302" s="30">
        <v>4995.2660844000002</v>
      </c>
      <c r="AE302" s="27">
        <v>0.23300000000000001</v>
      </c>
      <c r="AF302" s="30">
        <v>5609.5419200809001</v>
      </c>
      <c r="AG302" s="27">
        <v>1</v>
      </c>
      <c r="AH302" s="25">
        <v>5.8882853800000003E-2</v>
      </c>
      <c r="AI302" s="25">
        <v>7.0027262199999996E-2</v>
      </c>
      <c r="AJ302" s="25">
        <v>6.2889600399999995E-2</v>
      </c>
      <c r="AK302" s="25">
        <v>0.16983609520000001</v>
      </c>
      <c r="AL302" s="25">
        <v>0.19703237009999999</v>
      </c>
      <c r="AM302" s="25">
        <v>0.17510274780000001</v>
      </c>
      <c r="AN302" s="47">
        <v>0.3054448186</v>
      </c>
      <c r="AO302" s="47">
        <v>0.33429823669999997</v>
      </c>
      <c r="AP302" s="47">
        <v>0.32386771219999999</v>
      </c>
      <c r="AQ302" s="47">
        <v>1.8699149995544999</v>
      </c>
      <c r="AR302" s="47">
        <v>1.7623259368259101</v>
      </c>
      <c r="AS302" s="47">
        <v>1.78428781061943</v>
      </c>
      <c r="AT302" s="28">
        <v>2500</v>
      </c>
      <c r="AU302" s="28">
        <v>2500</v>
      </c>
      <c r="AV302" s="28">
        <v>0</v>
      </c>
    </row>
    <row r="303" spans="1:48" x14ac:dyDescent="0.25">
      <c r="A303" s="159">
        <v>300</v>
      </c>
      <c r="B303" s="3" t="s">
        <v>257</v>
      </c>
      <c r="C303" s="3" t="s">
        <v>1</v>
      </c>
      <c r="D303" s="28">
        <v>23400</v>
      </c>
      <c r="E303" s="25">
        <v>-4.0983609999999997</v>
      </c>
      <c r="F303" s="25">
        <v>-8.59375</v>
      </c>
      <c r="G303" s="25">
        <v>-21.476510000000001</v>
      </c>
      <c r="H303" s="28">
        <v>792701863200</v>
      </c>
      <c r="I303" s="49">
        <v>33.876149999999996</v>
      </c>
      <c r="J303" s="49">
        <v>10.806570000000001</v>
      </c>
      <c r="K303" s="28">
        <v>518</v>
      </c>
      <c r="L303" s="28">
        <v>12274030</v>
      </c>
      <c r="M303" s="49">
        <v>6.0247167868177138</v>
      </c>
      <c r="N303" s="49">
        <v>1.2760495764828594</v>
      </c>
      <c r="O303" s="49">
        <v>0.2336492</v>
      </c>
      <c r="P303" s="30">
        <v>4427.714235206</v>
      </c>
      <c r="Q303" s="27">
        <v>0.10829999999999999</v>
      </c>
      <c r="R303" s="30">
        <v>4492.7365456010002</v>
      </c>
      <c r="S303" s="27">
        <v>1.47E-2</v>
      </c>
      <c r="T303" s="30">
        <v>4096.488683472</v>
      </c>
      <c r="U303" s="27">
        <v>-9.9199999999999997E-2</v>
      </c>
      <c r="V303" s="30">
        <v>132.75542247600001</v>
      </c>
      <c r="W303" s="32">
        <v>0.9829</v>
      </c>
      <c r="X303" s="30">
        <v>108.84600329</v>
      </c>
      <c r="Y303" s="32">
        <v>-0.18010000000000001</v>
      </c>
      <c r="Z303" s="30">
        <v>120.947670606</v>
      </c>
      <c r="AA303" s="32">
        <v>2.2700000000000001E-2</v>
      </c>
      <c r="AB303" s="30">
        <v>3800.8883622993999</v>
      </c>
      <c r="AC303" s="27">
        <v>0.1343</v>
      </c>
      <c r="AD303" s="30">
        <v>3052.0890631744001</v>
      </c>
      <c r="AE303" s="27">
        <v>-0.19700000000000001</v>
      </c>
      <c r="AF303" s="30">
        <v>3570.2899457754002</v>
      </c>
      <c r="AG303" s="27">
        <v>1.01</v>
      </c>
      <c r="AH303" s="25">
        <v>9.6132748899999995E-2</v>
      </c>
      <c r="AI303" s="25">
        <v>6.0409287499999999E-2</v>
      </c>
      <c r="AJ303" s="25">
        <v>6.8755235799999995E-2</v>
      </c>
      <c r="AK303" s="25">
        <v>0.24335558339999999</v>
      </c>
      <c r="AL303" s="25">
        <v>0.17678101769999999</v>
      </c>
      <c r="AM303" s="25">
        <v>0.19836450089999999</v>
      </c>
      <c r="AN303" s="47">
        <v>0.1299852312</v>
      </c>
      <c r="AO303" s="47">
        <v>0.1275317778</v>
      </c>
      <c r="AP303" s="47">
        <v>0.14544683259999999</v>
      </c>
      <c r="AQ303" s="47">
        <v>1.5933133027100601</v>
      </c>
      <c r="AR303" s="47">
        <v>2.2477026554792401</v>
      </c>
      <c r="AS303" s="47">
        <v>1.88508211199925</v>
      </c>
      <c r="AT303" s="28">
        <v>2400</v>
      </c>
      <c r="AU303" s="28">
        <v>2400</v>
      </c>
      <c r="AV303" s="28">
        <v>0</v>
      </c>
    </row>
    <row r="304" spans="1:48" x14ac:dyDescent="0.25">
      <c r="A304" s="159">
        <v>301</v>
      </c>
      <c r="B304" s="3" t="s">
        <v>4170</v>
      </c>
      <c r="C304" s="3" t="s">
        <v>1</v>
      </c>
      <c r="D304" s="28">
        <v>78200</v>
      </c>
      <c r="E304" s="25">
        <v>7.5653370000000004</v>
      </c>
      <c r="F304" s="25">
        <v>19.389309999999998</v>
      </c>
      <c r="G304" s="25">
        <v>40.850140000000003</v>
      </c>
      <c r="H304" s="28">
        <v>3519000000000</v>
      </c>
      <c r="I304" s="49">
        <v>45</v>
      </c>
      <c r="J304" s="49">
        <v>22.052219999999998</v>
      </c>
      <c r="K304" s="28">
        <v>46181</v>
      </c>
      <c r="L304" s="28">
        <v>3427850000</v>
      </c>
      <c r="M304" s="49">
        <v>17.968749876950717</v>
      </c>
      <c r="N304" s="49">
        <v>5.4702115006973182</v>
      </c>
      <c r="O304" s="49">
        <v>0.58967389999999997</v>
      </c>
      <c r="P304" s="30">
        <v>659.02635320399997</v>
      </c>
      <c r="Q304" s="27">
        <v>1.0797000000000001</v>
      </c>
      <c r="R304" s="30">
        <v>864.92936285099995</v>
      </c>
      <c r="S304" s="27">
        <v>0.31240000000000001</v>
      </c>
      <c r="T304" s="30">
        <v>992.23264106500005</v>
      </c>
      <c r="U304" s="27">
        <v>0.27679999999999999</v>
      </c>
      <c r="V304" s="30">
        <v>148.13887416</v>
      </c>
      <c r="W304" s="32">
        <v>2.3942000000000001</v>
      </c>
      <c r="X304" s="30">
        <v>163.25067605500001</v>
      </c>
      <c r="Y304" s="32">
        <v>0.10199999999999999</v>
      </c>
      <c r="Z304" s="30">
        <v>199.757140131</v>
      </c>
      <c r="AA304" s="32">
        <v>0.36109999999999998</v>
      </c>
      <c r="AB304" s="30">
        <v>3970.2664803889002</v>
      </c>
      <c r="AC304" s="27">
        <v>0.4531</v>
      </c>
      <c r="AD304" s="30">
        <v>4336.1431211388999</v>
      </c>
      <c r="AE304" s="27">
        <v>9.1999999999999998E-2</v>
      </c>
      <c r="AF304" s="30">
        <v>4196.4671549555997</v>
      </c>
      <c r="AG304" s="27">
        <v>1.01</v>
      </c>
      <c r="AH304" s="25">
        <v>0.29633870540000001</v>
      </c>
      <c r="AI304" s="25">
        <v>0.24901362739999999</v>
      </c>
      <c r="AJ304" s="25">
        <v>0.26591096759999999</v>
      </c>
      <c r="AK304" s="25">
        <v>0.43915712410000002</v>
      </c>
      <c r="AL304" s="25">
        <v>0.31423649529999997</v>
      </c>
      <c r="AM304" s="25">
        <v>0.32782139360000001</v>
      </c>
      <c r="AN304" s="47">
        <v>0.52824265189999997</v>
      </c>
      <c r="AO304" s="47">
        <v>0.53890903570000004</v>
      </c>
      <c r="AP304" s="47">
        <v>0.54281034520000004</v>
      </c>
      <c r="AQ304" s="47">
        <v>0.33484887118221901</v>
      </c>
      <c r="AR304" s="47">
        <v>0.20025243116540301</v>
      </c>
      <c r="AS304" s="47">
        <v>0.23282389075632701</v>
      </c>
      <c r="AT304" s="28">
        <v>4500</v>
      </c>
      <c r="AU304" s="28">
        <v>1500</v>
      </c>
      <c r="AV304" s="28">
        <v>0</v>
      </c>
    </row>
    <row r="305" spans="1:48" x14ac:dyDescent="0.25">
      <c r="A305" s="159">
        <v>302</v>
      </c>
      <c r="B305" s="3" t="s">
        <v>258</v>
      </c>
      <c r="C305" s="3" t="s">
        <v>1</v>
      </c>
      <c r="D305" s="28">
        <v>24350</v>
      </c>
      <c r="E305" s="25">
        <v>-0.61224489999999998</v>
      </c>
      <c r="F305" s="25">
        <v>-2.6</v>
      </c>
      <c r="G305" s="25">
        <v>-1.4170039999999999</v>
      </c>
      <c r="H305" s="28">
        <v>1546225000000</v>
      </c>
      <c r="I305" s="49">
        <v>63.5</v>
      </c>
      <c r="J305" s="49">
        <v>9.579421</v>
      </c>
      <c r="K305" s="28">
        <v>5528</v>
      </c>
      <c r="L305" s="28">
        <v>135612300</v>
      </c>
      <c r="M305" s="49">
        <v>8.6871209418480202</v>
      </c>
      <c r="N305" s="49">
        <v>1.5858949794982851</v>
      </c>
      <c r="O305" s="49">
        <v>0.49954890000000002</v>
      </c>
      <c r="P305" s="30">
        <v>342.84157421800001</v>
      </c>
      <c r="Q305" s="27">
        <v>0.42209999999999998</v>
      </c>
      <c r="R305" s="30">
        <v>396.07532921900003</v>
      </c>
      <c r="S305" s="27">
        <v>0.15529999999999999</v>
      </c>
      <c r="T305" s="30">
        <v>383.63875530799999</v>
      </c>
      <c r="U305" s="27">
        <v>-4.8399999999999999E-2</v>
      </c>
      <c r="V305" s="30">
        <v>166.46663352499999</v>
      </c>
      <c r="W305" s="32">
        <v>0.51100000000000001</v>
      </c>
      <c r="X305" s="30">
        <v>205.547243345</v>
      </c>
      <c r="Y305" s="32">
        <v>0.23480000000000001</v>
      </c>
      <c r="Z305" s="30">
        <v>201.424251892</v>
      </c>
      <c r="AA305" s="32">
        <v>-2.3099999999999999E-2</v>
      </c>
      <c r="AB305" s="30">
        <v>2566.4036775590998</v>
      </c>
      <c r="AC305" s="27">
        <v>0.52059999999999995</v>
      </c>
      <c r="AD305" s="30">
        <v>3181.8463518898002</v>
      </c>
      <c r="AE305" s="27">
        <v>0.24</v>
      </c>
      <c r="AF305" s="30">
        <v>3172.0354628660998</v>
      </c>
      <c r="AG305" s="27">
        <v>0.98</v>
      </c>
      <c r="AH305" s="25">
        <v>0.18832461810000001</v>
      </c>
      <c r="AI305" s="25">
        <v>0.21704127049999999</v>
      </c>
      <c r="AJ305" s="25">
        <v>0.20466895979999999</v>
      </c>
      <c r="AK305" s="25">
        <v>0.1958655534</v>
      </c>
      <c r="AL305" s="25">
        <v>0.2352831984</v>
      </c>
      <c r="AM305" s="25">
        <v>0.2201361875</v>
      </c>
      <c r="AN305" s="47">
        <v>0.63611199100000004</v>
      </c>
      <c r="AO305" s="47">
        <v>0.66164606169999995</v>
      </c>
      <c r="AP305" s="47">
        <v>0.65240876290000005</v>
      </c>
      <c r="AQ305" s="47">
        <v>3.0697118825147501E-2</v>
      </c>
      <c r="AR305" s="47">
        <v>0.135954652466312</v>
      </c>
      <c r="AS305" s="47">
        <v>7.5571927085698098E-2</v>
      </c>
      <c r="AT305" s="28">
        <v>2500</v>
      </c>
      <c r="AU305" s="28">
        <v>2000</v>
      </c>
      <c r="AV305" s="28">
        <v>0</v>
      </c>
    </row>
    <row r="306" spans="1:48" x14ac:dyDescent="0.25">
      <c r="A306" s="159">
        <v>303</v>
      </c>
      <c r="B306" s="3" t="s">
        <v>4361</v>
      </c>
      <c r="C306" s="3" t="s">
        <v>1</v>
      </c>
      <c r="D306" s="28">
        <v>22900</v>
      </c>
      <c r="E306" s="25">
        <v>-3.3755269999999999</v>
      </c>
      <c r="F306" s="25">
        <v>7.2599530000000003</v>
      </c>
      <c r="G306" s="25">
        <v>-12.092129999999999</v>
      </c>
      <c r="H306" s="28">
        <v>80153205129800</v>
      </c>
      <c r="I306" s="49">
        <v>3500.14</v>
      </c>
      <c r="J306" s="49">
        <v>79.674570000000003</v>
      </c>
      <c r="K306" s="28">
        <v>2014150</v>
      </c>
      <c r="L306" s="28">
        <v>49162000000</v>
      </c>
      <c r="M306" s="49">
        <v>8.6105113429354816</v>
      </c>
      <c r="N306" s="49">
        <v>1.3631688069669143</v>
      </c>
      <c r="O306" s="49" t="s">
        <v>4501</v>
      </c>
      <c r="P306" s="30">
        <v>0</v>
      </c>
      <c r="Q306" s="27" t="s">
        <v>1989</v>
      </c>
      <c r="R306" s="30">
        <v>0</v>
      </c>
      <c r="S306" s="27" t="s">
        <v>1989</v>
      </c>
      <c r="T306" s="30">
        <v>0</v>
      </c>
      <c r="U306" s="27" t="s">
        <v>1989</v>
      </c>
      <c r="V306" s="30">
        <v>6445.5950000000003</v>
      </c>
      <c r="W306" s="32">
        <v>1.0469999999999999</v>
      </c>
      <c r="X306" s="30">
        <v>8473.9969999999994</v>
      </c>
      <c r="Y306" s="32">
        <v>0.31469999999999998</v>
      </c>
      <c r="Z306" s="30">
        <v>8849.1039999999994</v>
      </c>
      <c r="AA306" s="32">
        <v>5.21E-2</v>
      </c>
      <c r="AB306" s="30">
        <v>5530.1803719113004</v>
      </c>
      <c r="AC306" s="27">
        <v>0.56899999999999995</v>
      </c>
      <c r="AD306" s="30">
        <v>2411.7124667840999</v>
      </c>
      <c r="AE306" s="27">
        <v>-0.56399999999999995</v>
      </c>
      <c r="AF306" s="30">
        <v>2518.0960911272</v>
      </c>
      <c r="AG306" s="27">
        <v>0.98</v>
      </c>
      <c r="AH306" s="25">
        <v>2.5539473300000001E-2</v>
      </c>
      <c r="AI306" s="25">
        <v>2.8706860099999999E-2</v>
      </c>
      <c r="AJ306" s="25">
        <v>2.6688788500000001E-2</v>
      </c>
      <c r="AK306" s="25">
        <v>0.27712725999999999</v>
      </c>
      <c r="AL306" s="25">
        <v>0.21531255460000001</v>
      </c>
      <c r="AM306" s="25">
        <v>0.16651675490000001</v>
      </c>
      <c r="AN306" s="47">
        <v>0.7075909279</v>
      </c>
      <c r="AO306" s="47">
        <v>0.68160322240000004</v>
      </c>
      <c r="AP306" s="47">
        <v>0.64816846210000001</v>
      </c>
      <c r="AQ306" s="47">
        <v>9.0031536446540894</v>
      </c>
      <c r="AR306" s="47">
        <v>5.1987673490598798</v>
      </c>
      <c r="AS306" s="47">
        <v>5.23920246618838</v>
      </c>
      <c r="AT306" s="28">
        <v>0</v>
      </c>
      <c r="AU306" s="28">
        <v>0</v>
      </c>
      <c r="AV306" s="28">
        <v>0</v>
      </c>
    </row>
    <row r="307" spans="1:48" x14ac:dyDescent="0.25">
      <c r="A307" s="159">
        <v>304</v>
      </c>
      <c r="B307" s="3" t="s">
        <v>259</v>
      </c>
      <c r="C307" s="3" t="s">
        <v>1</v>
      </c>
      <c r="D307" s="28">
        <v>28750</v>
      </c>
      <c r="E307" s="25">
        <v>1.590106</v>
      </c>
      <c r="F307" s="25">
        <v>-5.2718290000000003</v>
      </c>
      <c r="G307" s="25">
        <v>6.6790349999999998</v>
      </c>
      <c r="H307" s="28">
        <v>602136923750</v>
      </c>
      <c r="I307" s="49">
        <v>20.94389</v>
      </c>
      <c r="J307" s="49">
        <v>47.883850000000002</v>
      </c>
      <c r="K307" s="28">
        <v>13391</v>
      </c>
      <c r="L307" s="28">
        <v>378000000</v>
      </c>
      <c r="M307" s="49">
        <v>7.6871657754010698</v>
      </c>
      <c r="N307" s="49">
        <v>0.85948855739575769</v>
      </c>
      <c r="O307" s="49">
        <v>0.37230600000000003</v>
      </c>
      <c r="P307" s="30">
        <v>832.76117936200001</v>
      </c>
      <c r="Q307" s="27">
        <v>1.41E-2</v>
      </c>
      <c r="R307" s="30">
        <v>887.41256107799995</v>
      </c>
      <c r="S307" s="27">
        <v>6.5600000000000006E-2</v>
      </c>
      <c r="T307" s="30">
        <v>900.70432263099997</v>
      </c>
      <c r="U307" s="27">
        <v>3.3000000000000002E-2</v>
      </c>
      <c r="V307" s="30">
        <v>96.612596448999994</v>
      </c>
      <c r="W307" s="32">
        <v>2.4299999999999999E-2</v>
      </c>
      <c r="X307" s="30">
        <v>99.487339082000005</v>
      </c>
      <c r="Y307" s="32">
        <v>2.98E-2</v>
      </c>
      <c r="Z307" s="30">
        <v>95.863213212000005</v>
      </c>
      <c r="AA307" s="32">
        <v>-6.6000000000000003E-2</v>
      </c>
      <c r="AB307" s="30">
        <v>4152.1094777843</v>
      </c>
      <c r="AC307" s="27">
        <v>2.4299999999999999E-2</v>
      </c>
      <c r="AD307" s="30">
        <v>3937.0920517021</v>
      </c>
      <c r="AE307" s="27">
        <v>-5.1999999999999998E-2</v>
      </c>
      <c r="AF307" s="30">
        <v>4577.1439537053002</v>
      </c>
      <c r="AG307" s="27">
        <v>0.93</v>
      </c>
      <c r="AH307" s="25">
        <v>0.11466055310000001</v>
      </c>
      <c r="AI307" s="25">
        <v>0.1090188178</v>
      </c>
      <c r="AJ307" s="25">
        <v>9.6917834600000002E-2</v>
      </c>
      <c r="AK307" s="25">
        <v>0.15754260040000001</v>
      </c>
      <c r="AL307" s="25">
        <v>0.15012548519999999</v>
      </c>
      <c r="AM307" s="25">
        <v>0.14051266539999999</v>
      </c>
      <c r="AN307" s="47">
        <v>0.18603045239999999</v>
      </c>
      <c r="AO307" s="47">
        <v>0.1710303645</v>
      </c>
      <c r="AP307" s="47">
        <v>0.15985006700000001</v>
      </c>
      <c r="AQ307" s="47">
        <v>0.32747463512401898</v>
      </c>
      <c r="AR307" s="47">
        <v>0.42344481714030302</v>
      </c>
      <c r="AS307" s="47">
        <v>0.44981226614015302</v>
      </c>
      <c r="AT307" s="28">
        <v>1800</v>
      </c>
      <c r="AU307" s="28">
        <v>2000</v>
      </c>
      <c r="AV307" s="28">
        <v>0</v>
      </c>
    </row>
    <row r="308" spans="1:48" x14ac:dyDescent="0.25">
      <c r="A308" s="159">
        <v>305</v>
      </c>
      <c r="B308" s="3" t="s">
        <v>260</v>
      </c>
      <c r="C308" s="3" t="s">
        <v>1</v>
      </c>
      <c r="D308" s="28">
        <v>20100</v>
      </c>
      <c r="E308" s="25">
        <v>-7.373272</v>
      </c>
      <c r="F308" s="25">
        <v>-14.10256</v>
      </c>
      <c r="G308" s="25">
        <v>-10.387499999999999</v>
      </c>
      <c r="H308" s="28">
        <v>1164121006800</v>
      </c>
      <c r="I308" s="49">
        <v>57.916469999999997</v>
      </c>
      <c r="J308" s="49">
        <v>56.566380000000002</v>
      </c>
      <c r="K308" s="28">
        <v>311542</v>
      </c>
      <c r="L308" s="28">
        <v>6508400000</v>
      </c>
      <c r="M308" s="49">
        <v>6.8603609970078692</v>
      </c>
      <c r="N308" s="49">
        <v>0.85949545576061315</v>
      </c>
      <c r="O308" s="49">
        <v>1.145597</v>
      </c>
      <c r="P308" s="30">
        <v>3209.6915899999999</v>
      </c>
      <c r="Q308" s="27">
        <v>4.4600000000000001E-2</v>
      </c>
      <c r="R308" s="30">
        <v>3664.4449385729999</v>
      </c>
      <c r="S308" s="27">
        <v>0.14169999999999999</v>
      </c>
      <c r="T308" s="30">
        <v>3785.757227217</v>
      </c>
      <c r="U308" s="27">
        <v>0.14369999999999999</v>
      </c>
      <c r="V308" s="30">
        <v>192.61611346000001</v>
      </c>
      <c r="W308" s="32">
        <v>0.6744</v>
      </c>
      <c r="X308" s="30">
        <v>260.43563879599998</v>
      </c>
      <c r="Y308" s="32">
        <v>0.35210000000000002</v>
      </c>
      <c r="Z308" s="30">
        <v>238.76139137600001</v>
      </c>
      <c r="AA308" s="32">
        <v>0.25040000000000001</v>
      </c>
      <c r="AB308" s="30">
        <v>3712.5290582814</v>
      </c>
      <c r="AC308" s="27">
        <v>0.77700000000000002</v>
      </c>
      <c r="AD308" s="30">
        <v>4778.3856045693001</v>
      </c>
      <c r="AE308" s="27">
        <v>0.28699999999999998</v>
      </c>
      <c r="AF308" s="30">
        <v>4100.6534390881998</v>
      </c>
      <c r="AG308" s="27">
        <v>1.17</v>
      </c>
      <c r="AH308" s="25">
        <v>6.5496482699999997E-2</v>
      </c>
      <c r="AI308" s="25">
        <v>8.2490583699999995E-2</v>
      </c>
      <c r="AJ308" s="25">
        <v>7.6019267799999998E-2</v>
      </c>
      <c r="AK308" s="25">
        <v>0.1930024967</v>
      </c>
      <c r="AL308" s="25">
        <v>0.2207242502</v>
      </c>
      <c r="AM308" s="25">
        <v>0.18795823310000001</v>
      </c>
      <c r="AN308" s="47">
        <v>0.15670623280000001</v>
      </c>
      <c r="AO308" s="47">
        <v>0.1853547602</v>
      </c>
      <c r="AP308" s="47">
        <v>0.17476858009999999</v>
      </c>
      <c r="AQ308" s="47">
        <v>1.8325214480963701</v>
      </c>
      <c r="AR308" s="47">
        <v>1.5441319072580599</v>
      </c>
      <c r="AS308" s="47">
        <v>1.4725078069683299</v>
      </c>
      <c r="AT308" s="28">
        <v>500</v>
      </c>
      <c r="AU308" s="28">
        <v>500</v>
      </c>
      <c r="AV308" s="28">
        <v>0</v>
      </c>
    </row>
    <row r="309" spans="1:48" x14ac:dyDescent="0.25">
      <c r="A309" s="159">
        <v>306</v>
      </c>
      <c r="B309" s="3" t="s">
        <v>261</v>
      </c>
      <c r="C309" s="3" t="s">
        <v>1</v>
      </c>
      <c r="D309" s="28">
        <v>12300</v>
      </c>
      <c r="E309" s="25">
        <v>10.3139</v>
      </c>
      <c r="F309" s="25">
        <v>44.876330000000003</v>
      </c>
      <c r="G309" s="25">
        <v>3.361345</v>
      </c>
      <c r="H309" s="28">
        <v>205755334800</v>
      </c>
      <c r="I309" s="49">
        <v>16.728079999999999</v>
      </c>
      <c r="J309" s="49">
        <v>97.229150000000004</v>
      </c>
      <c r="K309" s="28">
        <v>85</v>
      </c>
      <c r="L309" s="28">
        <v>1031025</v>
      </c>
      <c r="M309" s="49">
        <v>12.301872984765676</v>
      </c>
      <c r="N309" s="49">
        <v>1.0278819345888863</v>
      </c>
      <c r="O309" s="49">
        <v>0.42038490000000001</v>
      </c>
      <c r="P309" s="30">
        <v>159.958833285</v>
      </c>
      <c r="Q309" s="27">
        <v>1.6199999999999999E-2</v>
      </c>
      <c r="R309" s="30">
        <v>158.488353948</v>
      </c>
      <c r="S309" s="27">
        <v>-9.1999999999999998E-3</v>
      </c>
      <c r="T309" s="30">
        <v>158.95092571699999</v>
      </c>
      <c r="U309" s="27">
        <v>1.26E-2</v>
      </c>
      <c r="V309" s="30">
        <v>17.665026972</v>
      </c>
      <c r="W309" s="32">
        <v>-0.36380000000000001</v>
      </c>
      <c r="X309" s="30">
        <v>14.726347004999999</v>
      </c>
      <c r="Y309" s="32">
        <v>-0.16639999999999999</v>
      </c>
      <c r="Z309" s="30">
        <v>16.803880542000002</v>
      </c>
      <c r="AA309" s="32">
        <v>0.1719</v>
      </c>
      <c r="AB309" s="30">
        <v>917.02868900650003</v>
      </c>
      <c r="AC309" s="27">
        <v>-0.3392</v>
      </c>
      <c r="AD309" s="30">
        <v>763.70833589870006</v>
      </c>
      <c r="AE309" s="27">
        <v>-0.16700000000000001</v>
      </c>
      <c r="AF309" s="30">
        <v>983.84906455190003</v>
      </c>
      <c r="AG309" s="27">
        <v>1.19</v>
      </c>
      <c r="AH309" s="25">
        <v>7.3591235399999996E-2</v>
      </c>
      <c r="AI309" s="25">
        <v>6.40624152E-2</v>
      </c>
      <c r="AJ309" s="25">
        <v>7.5596542500000002E-2</v>
      </c>
      <c r="AK309" s="25">
        <v>8.1411047700000003E-2</v>
      </c>
      <c r="AL309" s="25">
        <v>6.9920503600000003E-2</v>
      </c>
      <c r="AM309" s="25">
        <v>8.3406649299999996E-2</v>
      </c>
      <c r="AN309" s="47">
        <v>0.24163688359999999</v>
      </c>
      <c r="AO309" s="47">
        <v>0.23039008180000001</v>
      </c>
      <c r="AP309" s="47">
        <v>0.23326044430000001</v>
      </c>
      <c r="AQ309" s="47">
        <v>9.6727630862345398E-2</v>
      </c>
      <c r="AR309" s="47">
        <v>8.6073031570874606E-2</v>
      </c>
      <c r="AS309" s="47">
        <v>0.103313016034842</v>
      </c>
      <c r="AT309" s="28">
        <v>1000</v>
      </c>
      <c r="AU309" s="28">
        <v>800</v>
      </c>
      <c r="AV309" s="28">
        <v>0</v>
      </c>
    </row>
    <row r="310" spans="1:48" x14ac:dyDescent="0.25">
      <c r="A310" s="159">
        <v>307</v>
      </c>
      <c r="B310" s="3" t="s">
        <v>262</v>
      </c>
      <c r="C310" s="3" t="s">
        <v>1</v>
      </c>
      <c r="D310" s="6">
        <v>2110</v>
      </c>
      <c r="E310" s="168">
        <v>11.052630000000001</v>
      </c>
      <c r="F310" s="168">
        <v>32.7044</v>
      </c>
      <c r="G310" s="168">
        <v>-13.877549999999999</v>
      </c>
      <c r="H310" s="6">
        <v>95847049620</v>
      </c>
      <c r="I310" s="151">
        <v>45.425139999999999</v>
      </c>
      <c r="J310" s="151">
        <v>86.19529</v>
      </c>
      <c r="K310" s="6">
        <v>2690</v>
      </c>
      <c r="L310" s="6">
        <v>4854500</v>
      </c>
      <c r="M310" s="151" t="s">
        <v>4501</v>
      </c>
      <c r="N310" s="151">
        <v>0.23408198153318105</v>
      </c>
      <c r="O310" s="151">
        <v>0.32215830000000001</v>
      </c>
      <c r="P310" s="169">
        <v>1379.363539469</v>
      </c>
      <c r="Q310" s="165">
        <v>-0.1157</v>
      </c>
      <c r="R310" s="169">
        <v>1369.2456280680001</v>
      </c>
      <c r="S310" s="165">
        <v>-7.3000000000000001E-3</v>
      </c>
      <c r="T310" s="169">
        <v>1290.0494104449999</v>
      </c>
      <c r="U310" s="165">
        <v>-1.7899999999999999E-2</v>
      </c>
      <c r="V310" s="169">
        <v>-71.767179333000001</v>
      </c>
      <c r="W310" s="170">
        <v>-3.4228999999999998</v>
      </c>
      <c r="X310" s="169">
        <v>-116.838315404</v>
      </c>
      <c r="Y310" s="170">
        <v>0.628</v>
      </c>
      <c r="Z310" s="169">
        <v>-121.004724842</v>
      </c>
      <c r="AA310" s="170">
        <v>0.4723</v>
      </c>
      <c r="AB310" s="169">
        <v>-1522.9844075548999</v>
      </c>
      <c r="AC310" s="165">
        <v>-3.3353999999999999</v>
      </c>
      <c r="AD310" s="169">
        <v>-2513.7629559819002</v>
      </c>
      <c r="AE310" s="165">
        <v>0.65100000000000002</v>
      </c>
      <c r="AF310" s="169">
        <v>-2613.2960943442999</v>
      </c>
      <c r="AG310" s="165">
        <v>1.48</v>
      </c>
      <c r="AH310" s="168">
        <v>-5.3164312200000001E-2</v>
      </c>
      <c r="AI310" s="168">
        <v>-8.72009064E-2</v>
      </c>
      <c r="AJ310" s="168">
        <v>-9.7471891399999996E-2</v>
      </c>
      <c r="AK310" s="168">
        <v>-0.11016246590000001</v>
      </c>
      <c r="AL310" s="168">
        <v>-0.2151507399</v>
      </c>
      <c r="AM310" s="168">
        <v>-0.25717590089999998</v>
      </c>
      <c r="AN310" s="167">
        <v>0.12656319560000001</v>
      </c>
      <c r="AO310" s="167">
        <v>0.1024578532</v>
      </c>
      <c r="AP310" s="167">
        <v>0.1046589887</v>
      </c>
      <c r="AQ310" s="167">
        <v>1.23373193984771</v>
      </c>
      <c r="AR310" s="167">
        <v>1.75888384097227</v>
      </c>
      <c r="AS310" s="167">
        <v>1.63846219920411</v>
      </c>
      <c r="AT310" s="6">
        <v>0</v>
      </c>
      <c r="AU310" s="6">
        <v>0</v>
      </c>
      <c r="AV310" s="6">
        <v>0</v>
      </c>
    </row>
    <row r="311" spans="1:48" x14ac:dyDescent="0.25">
      <c r="A311" s="159">
        <v>308</v>
      </c>
      <c r="B311" s="3" t="s">
        <v>4701</v>
      </c>
      <c r="C311" s="3" t="s">
        <v>1</v>
      </c>
      <c r="D311" s="28">
        <v>8500</v>
      </c>
      <c r="E311" s="25">
        <v>6.1173529999999996</v>
      </c>
      <c r="F311" s="25">
        <v>41.666670000000003</v>
      </c>
      <c r="G311" s="25">
        <v>-10.52632</v>
      </c>
      <c r="H311" s="28" t="s">
        <v>4501</v>
      </c>
      <c r="I311" s="49" t="s">
        <v>4501</v>
      </c>
      <c r="J311" s="49" t="s">
        <v>4501</v>
      </c>
      <c r="K311" s="28">
        <v>110</v>
      </c>
      <c r="L311" s="28">
        <v>946705</v>
      </c>
      <c r="M311" s="49" t="s">
        <v>4995</v>
      </c>
      <c r="N311" s="49" t="s">
        <v>4995</v>
      </c>
      <c r="O311" s="49" t="s">
        <v>4501</v>
      </c>
      <c r="P311" s="30">
        <v>0</v>
      </c>
      <c r="Q311" s="27" t="s">
        <v>1989</v>
      </c>
      <c r="R311" s="30">
        <v>0</v>
      </c>
      <c r="S311" s="27" t="s">
        <v>1989</v>
      </c>
      <c r="T311" s="30">
        <v>0</v>
      </c>
      <c r="U311" s="27" t="s">
        <v>1989</v>
      </c>
      <c r="V311" s="30">
        <v>0</v>
      </c>
      <c r="W311" s="32" t="s">
        <v>1989</v>
      </c>
      <c r="X311" s="30">
        <v>0</v>
      </c>
      <c r="Y311" s="32" t="s">
        <v>1989</v>
      </c>
      <c r="Z311" s="30">
        <v>0</v>
      </c>
      <c r="AA311" s="32" t="s">
        <v>1989</v>
      </c>
      <c r="AB311" s="30">
        <v>0</v>
      </c>
      <c r="AC311" s="27" t="s">
        <v>1989</v>
      </c>
      <c r="AD311" s="30">
        <v>0</v>
      </c>
      <c r="AE311" s="27" t="s">
        <v>1989</v>
      </c>
      <c r="AF311" s="30">
        <v>0</v>
      </c>
      <c r="AG311" s="27" t="s">
        <v>1989</v>
      </c>
      <c r="AH311" s="25">
        <v>0</v>
      </c>
      <c r="AI311" s="25">
        <v>0</v>
      </c>
      <c r="AJ311" s="25">
        <v>0</v>
      </c>
      <c r="AK311" s="25">
        <v>0</v>
      </c>
      <c r="AL311" s="25">
        <v>0</v>
      </c>
      <c r="AM311" s="25">
        <v>0</v>
      </c>
      <c r="AN311" s="47">
        <v>0</v>
      </c>
      <c r="AO311" s="47">
        <v>0</v>
      </c>
      <c r="AP311" s="47">
        <v>0</v>
      </c>
      <c r="AQ311" s="47" t="s">
        <v>1989</v>
      </c>
      <c r="AR311" s="47" t="s">
        <v>1989</v>
      </c>
      <c r="AS311" s="47" t="s">
        <v>1989</v>
      </c>
      <c r="AT311" s="28">
        <v>2000</v>
      </c>
      <c r="AU311" s="28">
        <v>0</v>
      </c>
      <c r="AV311" s="28">
        <v>0</v>
      </c>
    </row>
    <row r="312" spans="1:48" x14ac:dyDescent="0.25">
      <c r="A312" s="159">
        <v>309</v>
      </c>
      <c r="B312" s="3" t="s">
        <v>263</v>
      </c>
      <c r="C312" s="3" t="s">
        <v>1</v>
      </c>
      <c r="D312" s="28">
        <v>44500</v>
      </c>
      <c r="E312" s="25">
        <v>-1.111111</v>
      </c>
      <c r="F312" s="25">
        <v>-2.1978019999999998</v>
      </c>
      <c r="G312" s="25">
        <v>-22.2028</v>
      </c>
      <c r="H312" s="28">
        <v>569066000000</v>
      </c>
      <c r="I312" s="49">
        <v>12.788</v>
      </c>
      <c r="J312" s="49">
        <v>42.38317</v>
      </c>
      <c r="K312" s="28">
        <v>701</v>
      </c>
      <c r="L312" s="28">
        <v>30800000</v>
      </c>
      <c r="M312" s="49">
        <v>8.2630017494622283</v>
      </c>
      <c r="N312" s="49">
        <v>1.609664582436932</v>
      </c>
      <c r="O312" s="49">
        <v>0.52690349999999997</v>
      </c>
      <c r="P312" s="30">
        <v>156.31954817499999</v>
      </c>
      <c r="Q312" s="27">
        <v>0.1366</v>
      </c>
      <c r="R312" s="30">
        <v>171.876807023</v>
      </c>
      <c r="S312" s="27">
        <v>9.9500000000000005E-2</v>
      </c>
      <c r="T312" s="30">
        <v>176.221485427</v>
      </c>
      <c r="U312" s="27">
        <v>6.0400000000000002E-2</v>
      </c>
      <c r="V312" s="30">
        <v>74.861770734000004</v>
      </c>
      <c r="W312" s="32">
        <v>8.2600000000000007E-2</v>
      </c>
      <c r="X312" s="30">
        <v>69.436576282000004</v>
      </c>
      <c r="Y312" s="32">
        <v>-7.2499999999999995E-2</v>
      </c>
      <c r="Z312" s="30">
        <v>74.303572312</v>
      </c>
      <c r="AA312" s="32">
        <v>1.24E-2</v>
      </c>
      <c r="AB312" s="30">
        <v>5299.5197370973001</v>
      </c>
      <c r="AC312" s="27">
        <v>6.3600000000000004E-2</v>
      </c>
      <c r="AD312" s="30">
        <v>5429.8229810760004</v>
      </c>
      <c r="AE312" s="27">
        <v>2.5000000000000001E-2</v>
      </c>
      <c r="AF312" s="30">
        <v>5810.4138498592001</v>
      </c>
      <c r="AG312" s="27">
        <v>1.01</v>
      </c>
      <c r="AH312" s="25">
        <v>0.29564530210000001</v>
      </c>
      <c r="AI312" s="25">
        <v>0.24488664809999999</v>
      </c>
      <c r="AJ312" s="25">
        <v>0.2071163218</v>
      </c>
      <c r="AK312" s="25">
        <v>0.30763574700000001</v>
      </c>
      <c r="AL312" s="25">
        <v>0.25351229199999997</v>
      </c>
      <c r="AM312" s="25">
        <v>0.21925712989999999</v>
      </c>
      <c r="AN312" s="47">
        <v>0.82895270619999994</v>
      </c>
      <c r="AO312" s="47">
        <v>0.63463541619999997</v>
      </c>
      <c r="AP312" s="47">
        <v>0.55437586240000003</v>
      </c>
      <c r="AQ312" s="47">
        <v>4.1253083884401798E-2</v>
      </c>
      <c r="AR312" s="47">
        <v>3.0414161153213201E-2</v>
      </c>
      <c r="AS312" s="47">
        <v>5.8618306918512199E-2</v>
      </c>
      <c r="AT312" s="28">
        <v>3000</v>
      </c>
      <c r="AU312" s="28">
        <v>2000</v>
      </c>
      <c r="AV312" s="28">
        <v>0</v>
      </c>
    </row>
    <row r="313" spans="1:48" x14ac:dyDescent="0.25">
      <c r="A313" s="159">
        <v>310</v>
      </c>
      <c r="B313" s="3" t="s">
        <v>264</v>
      </c>
      <c r="C313" s="3" t="s">
        <v>1</v>
      </c>
      <c r="D313" s="28">
        <v>8410</v>
      </c>
      <c r="E313" s="25">
        <v>-2.6620370000000002</v>
      </c>
      <c r="F313" s="25">
        <v>-21.767440000000001</v>
      </c>
      <c r="G313" s="25">
        <v>8.2368079999999999</v>
      </c>
      <c r="H313" s="28">
        <v>841000000000</v>
      </c>
      <c r="I313" s="49">
        <v>100</v>
      </c>
      <c r="J313" s="49">
        <v>37.895240000000001</v>
      </c>
      <c r="K313" s="28">
        <v>76688.5</v>
      </c>
      <c r="L313" s="28">
        <v>660050000</v>
      </c>
      <c r="M313" s="49">
        <v>7.483060020453471</v>
      </c>
      <c r="N313" s="49">
        <v>0.77823233318651852</v>
      </c>
      <c r="O313" s="49">
        <v>0.60830130000000004</v>
      </c>
      <c r="P313" s="30">
        <v>1435.25427863</v>
      </c>
      <c r="Q313" s="27">
        <v>-3.39E-2</v>
      </c>
      <c r="R313" s="30">
        <v>1834.02657256</v>
      </c>
      <c r="S313" s="27">
        <v>0.27779999999999999</v>
      </c>
      <c r="T313" s="30">
        <v>1780.344579311</v>
      </c>
      <c r="U313" s="27">
        <v>3.5499999999999997E-2</v>
      </c>
      <c r="V313" s="30">
        <v>136.69611218200001</v>
      </c>
      <c r="W313" s="32">
        <v>6.5600000000000006E-2</v>
      </c>
      <c r="X313" s="30">
        <v>125.619484793</v>
      </c>
      <c r="Y313" s="32">
        <v>-8.1000000000000003E-2</v>
      </c>
      <c r="Z313" s="30">
        <v>138.99242336699999</v>
      </c>
      <c r="AA313" s="32">
        <v>-0.37719999999999998</v>
      </c>
      <c r="AB313" s="30">
        <v>1206.09446482</v>
      </c>
      <c r="AC313" s="27">
        <v>5.1400000000000001E-2</v>
      </c>
      <c r="AD313" s="30">
        <v>1055.34151475</v>
      </c>
      <c r="AE313" s="27">
        <v>-0.125</v>
      </c>
      <c r="AF313" s="30">
        <v>1338.5311826699999</v>
      </c>
      <c r="AG313" s="27">
        <v>0.62</v>
      </c>
      <c r="AH313" s="25">
        <v>1.7264365699999999E-2</v>
      </c>
      <c r="AI313" s="25">
        <v>1.63607001E-2</v>
      </c>
      <c r="AJ313" s="25">
        <v>1.8919731400000001E-2</v>
      </c>
      <c r="AK313" s="25">
        <v>0.10642220030000001</v>
      </c>
      <c r="AL313" s="25">
        <v>9.7052978600000006E-2</v>
      </c>
      <c r="AM313" s="25">
        <v>0.1112991985</v>
      </c>
      <c r="AN313" s="47">
        <v>0.3140797635</v>
      </c>
      <c r="AO313" s="47">
        <v>0.27569841420000002</v>
      </c>
      <c r="AP313" s="47">
        <v>0.3622800907</v>
      </c>
      <c r="AQ313" s="47">
        <v>5.3680091041815201</v>
      </c>
      <c r="AR313" s="47">
        <v>4.4944506573149097</v>
      </c>
      <c r="AS313" s="47">
        <v>4.8827049968799701</v>
      </c>
      <c r="AT313" s="28">
        <v>1100</v>
      </c>
      <c r="AU313" s="28">
        <v>1200</v>
      </c>
      <c r="AV313" s="28">
        <v>0</v>
      </c>
    </row>
    <row r="314" spans="1:48" x14ac:dyDescent="0.25">
      <c r="A314" s="159">
        <v>311</v>
      </c>
      <c r="B314" s="3" t="s">
        <v>2027</v>
      </c>
      <c r="C314" s="3" t="s">
        <v>1</v>
      </c>
      <c r="D314" s="28">
        <v>1850</v>
      </c>
      <c r="E314" s="25">
        <v>-5.1282050000000003</v>
      </c>
      <c r="F314" s="25">
        <v>-11.90476</v>
      </c>
      <c r="G314" s="25">
        <v>-50.402140000000003</v>
      </c>
      <c r="H314" s="28">
        <v>31024500000</v>
      </c>
      <c r="I314" s="49">
        <v>16.77</v>
      </c>
      <c r="J314" s="49">
        <v>77.608220000000003</v>
      </c>
      <c r="K314" s="28">
        <v>138599</v>
      </c>
      <c r="L314" s="28">
        <v>264350000</v>
      </c>
      <c r="M314" s="49">
        <v>2.1533382582623628</v>
      </c>
      <c r="N314" s="49">
        <v>0.15960768560295577</v>
      </c>
      <c r="O314" s="49">
        <v>0.88842949999999998</v>
      </c>
      <c r="P314" s="30">
        <v>301.23520903000002</v>
      </c>
      <c r="Q314" s="27">
        <v>0.35820000000000002</v>
      </c>
      <c r="R314" s="30">
        <v>523.26300919899995</v>
      </c>
      <c r="S314" s="27">
        <v>0.73709999999999998</v>
      </c>
      <c r="T314" s="30">
        <v>521.48337522700001</v>
      </c>
      <c r="U314" s="27">
        <v>0.16980000000000001</v>
      </c>
      <c r="V314" s="30">
        <v>28.981860503</v>
      </c>
      <c r="W314" s="32">
        <v>0.59770000000000001</v>
      </c>
      <c r="X314" s="30">
        <v>14.407384756000001</v>
      </c>
      <c r="Y314" s="32">
        <v>-0.50290000000000001</v>
      </c>
      <c r="Z314" s="30">
        <v>5.3268581570000002</v>
      </c>
      <c r="AA314" s="32">
        <v>-0.84670000000000001</v>
      </c>
      <c r="AB314" s="30">
        <v>2246.6558529457002</v>
      </c>
      <c r="AC314" s="27">
        <v>0.59770000000000001</v>
      </c>
      <c r="AD314" s="30">
        <v>859.11656267139995</v>
      </c>
      <c r="AE314" s="27">
        <v>-0.61799999999999999</v>
      </c>
      <c r="AF314" s="30">
        <v>317.6421083482</v>
      </c>
      <c r="AG314" s="27">
        <v>0.15</v>
      </c>
      <c r="AH314" s="25">
        <v>0.1190089849</v>
      </c>
      <c r="AI314" s="25">
        <v>4.7095903199999997E-2</v>
      </c>
      <c r="AJ314" s="25">
        <v>1.58040786E-2</v>
      </c>
      <c r="AK314" s="25">
        <v>0.173834344</v>
      </c>
      <c r="AL314" s="25">
        <v>7.6972375199999998E-2</v>
      </c>
      <c r="AM314" s="25">
        <v>2.7261367099999999E-2</v>
      </c>
      <c r="AN314" s="47">
        <v>0.16236235290000001</v>
      </c>
      <c r="AO314" s="47">
        <v>8.2866647000000002E-2</v>
      </c>
      <c r="AP314" s="47">
        <v>6.2988115100000006E-2</v>
      </c>
      <c r="AQ314" s="47">
        <v>0.50434067935668003</v>
      </c>
      <c r="AR314" s="47">
        <v>0.754771550965601</v>
      </c>
      <c r="AS314" s="47">
        <v>0.72495770437333396</v>
      </c>
      <c r="AT314" s="28">
        <v>0</v>
      </c>
      <c r="AU314" s="28">
        <v>0</v>
      </c>
      <c r="AV314" s="28">
        <v>0</v>
      </c>
    </row>
    <row r="315" spans="1:48" x14ac:dyDescent="0.25">
      <c r="A315" s="159">
        <v>312</v>
      </c>
      <c r="B315" s="3" t="s">
        <v>265</v>
      </c>
      <c r="C315" s="3" t="s">
        <v>1</v>
      </c>
      <c r="D315" s="28">
        <v>9850</v>
      </c>
      <c r="E315" s="25">
        <v>-0.50505049999999996</v>
      </c>
      <c r="F315" s="25">
        <v>-2.9556650000000002</v>
      </c>
      <c r="G315" s="25">
        <v>11.05392</v>
      </c>
      <c r="H315" s="28">
        <v>924702082400</v>
      </c>
      <c r="I315" s="49">
        <v>93.878379999999993</v>
      </c>
      <c r="J315" s="49">
        <v>85.747730000000004</v>
      </c>
      <c r="K315" s="28">
        <v>441898.5</v>
      </c>
      <c r="L315" s="28">
        <v>4406700000</v>
      </c>
      <c r="M315" s="49">
        <v>9.3984973537144008</v>
      </c>
      <c r="N315" s="49">
        <v>0.56044408401938706</v>
      </c>
      <c r="O315" s="49">
        <v>0.7565212</v>
      </c>
      <c r="P315" s="30">
        <v>1842.578062545</v>
      </c>
      <c r="Q315" s="27">
        <v>0.73650000000000004</v>
      </c>
      <c r="R315" s="30">
        <v>2400.1797184010002</v>
      </c>
      <c r="S315" s="27">
        <v>0.30259999999999998</v>
      </c>
      <c r="T315" s="30">
        <v>3733.6734291369999</v>
      </c>
      <c r="U315" s="27">
        <v>0.65010000000000001</v>
      </c>
      <c r="V315" s="30">
        <v>130.68533453699999</v>
      </c>
      <c r="W315" s="32">
        <v>0.20680000000000001</v>
      </c>
      <c r="X315" s="30">
        <v>92.936319510999994</v>
      </c>
      <c r="Y315" s="32">
        <v>-0.28889999999999999</v>
      </c>
      <c r="Z315" s="30">
        <v>191.563459814</v>
      </c>
      <c r="AA315" s="32">
        <v>0.63339999999999996</v>
      </c>
      <c r="AB315" s="30">
        <v>1485.0565074187</v>
      </c>
      <c r="AC315" s="27">
        <v>5.4100000000000002E-2</v>
      </c>
      <c r="AD315" s="30">
        <v>1300.3498331419</v>
      </c>
      <c r="AE315" s="27">
        <v>-0.124</v>
      </c>
      <c r="AF315" s="30">
        <v>1657.2885473204999</v>
      </c>
      <c r="AG315" s="27">
        <v>1.1499999999999999</v>
      </c>
      <c r="AH315" s="25">
        <v>4.6176092600000003E-2</v>
      </c>
      <c r="AI315" s="25">
        <v>3.1049581199999999E-2</v>
      </c>
      <c r="AJ315" s="25">
        <v>3.3663645499999999E-2</v>
      </c>
      <c r="AK315" s="25">
        <v>7.2650767399999996E-2</v>
      </c>
      <c r="AL315" s="25">
        <v>5.3541080200000001E-2</v>
      </c>
      <c r="AM315" s="25">
        <v>6.3078065700000005E-2</v>
      </c>
      <c r="AN315" s="47">
        <v>0.1297408551</v>
      </c>
      <c r="AO315" s="47">
        <v>7.9099061200000001E-2</v>
      </c>
      <c r="AP315" s="47">
        <v>4.9675632099999999E-2</v>
      </c>
      <c r="AQ315" s="47">
        <v>0.56554210529664095</v>
      </c>
      <c r="AR315" s="47">
        <v>0.84209520485002498</v>
      </c>
      <c r="AS315" s="47">
        <v>0.873773452437002</v>
      </c>
      <c r="AT315" s="28">
        <v>1000</v>
      </c>
      <c r="AU315" s="28">
        <v>1000</v>
      </c>
      <c r="AV315" s="28">
        <v>0</v>
      </c>
    </row>
    <row r="316" spans="1:48" x14ac:dyDescent="0.25">
      <c r="A316" s="159">
        <v>313</v>
      </c>
      <c r="B316" s="3" t="s">
        <v>3575</v>
      </c>
      <c r="C316" s="3" t="s">
        <v>1</v>
      </c>
      <c r="D316" s="28">
        <v>25650</v>
      </c>
      <c r="E316" s="25">
        <v>-4.8237480000000001</v>
      </c>
      <c r="F316" s="25">
        <v>-16.176469999999998</v>
      </c>
      <c r="G316" s="25">
        <v>37.903230000000001</v>
      </c>
      <c r="H316" s="28">
        <v>2454705000000</v>
      </c>
      <c r="I316" s="49">
        <v>95.699999999999989</v>
      </c>
      <c r="J316" s="49">
        <v>46.674079999999996</v>
      </c>
      <c r="K316" s="28">
        <v>61002</v>
      </c>
      <c r="L316" s="28">
        <v>1564350000</v>
      </c>
      <c r="M316" s="49">
        <v>10.831925675675675</v>
      </c>
      <c r="N316" s="49">
        <v>1.8780449568045978</v>
      </c>
      <c r="O316" s="49">
        <v>0.65815409999999996</v>
      </c>
      <c r="P316" s="30">
        <v>197.00226457700001</v>
      </c>
      <c r="Q316" s="27">
        <v>0.3085</v>
      </c>
      <c r="R316" s="30">
        <v>286.24577613899999</v>
      </c>
      <c r="S316" s="27">
        <v>0.45300000000000001</v>
      </c>
      <c r="T316" s="30">
        <v>320.96827723400003</v>
      </c>
      <c r="U316" s="27">
        <v>0.34449999999999997</v>
      </c>
      <c r="V316" s="30">
        <v>75.894165978999993</v>
      </c>
      <c r="W316" s="32">
        <v>0.31359999999999999</v>
      </c>
      <c r="X316" s="30">
        <v>189.99678526100001</v>
      </c>
      <c r="Y316" s="32">
        <v>1.5034000000000001</v>
      </c>
      <c r="Z316" s="30">
        <v>162.71709555199999</v>
      </c>
      <c r="AA316" s="32">
        <v>0.41039999999999999</v>
      </c>
      <c r="AB316" s="30">
        <v>1096.8630314208999</v>
      </c>
      <c r="AC316" s="27">
        <v>-0.26629999999999998</v>
      </c>
      <c r="AD316" s="30">
        <v>2152.6729265117001</v>
      </c>
      <c r="AE316" s="27">
        <v>0.96299999999999997</v>
      </c>
      <c r="AF316" s="30">
        <v>1974.5556143177</v>
      </c>
      <c r="AG316" s="27">
        <v>1.21</v>
      </c>
      <c r="AH316" s="25">
        <v>4.3160928000000001E-2</v>
      </c>
      <c r="AI316" s="25">
        <v>9.8445183699999994E-2</v>
      </c>
      <c r="AJ316" s="25">
        <v>8.6648963800000006E-2</v>
      </c>
      <c r="AK316" s="25">
        <v>0.13218002079999999</v>
      </c>
      <c r="AL316" s="25">
        <v>0.20501138259999999</v>
      </c>
      <c r="AM316" s="25">
        <v>0.13359590939999999</v>
      </c>
      <c r="AN316" s="47">
        <v>0.68364463200000003</v>
      </c>
      <c r="AO316" s="47">
        <v>0.64494921549999995</v>
      </c>
      <c r="AP316" s="47">
        <v>0.61818390400000001</v>
      </c>
      <c r="AQ316" s="47">
        <v>1.7827188200884401</v>
      </c>
      <c r="AR316" s="47">
        <v>0.61241363971520701</v>
      </c>
      <c r="AS316" s="47">
        <v>0.54180619794253104</v>
      </c>
      <c r="AT316" s="28">
        <v>800</v>
      </c>
      <c r="AU316" s="28">
        <v>900</v>
      </c>
      <c r="AV316" s="28">
        <v>0</v>
      </c>
    </row>
    <row r="317" spans="1:48" x14ac:dyDescent="0.25">
      <c r="A317" s="159">
        <v>314</v>
      </c>
      <c r="B317" s="3" t="s">
        <v>266</v>
      </c>
      <c r="C317" s="3" t="s">
        <v>1</v>
      </c>
      <c r="D317" s="28">
        <v>23500</v>
      </c>
      <c r="E317" s="25">
        <v>-1.2605040000000001</v>
      </c>
      <c r="F317" s="25">
        <v>6.8181820000000002</v>
      </c>
      <c r="G317" s="25">
        <v>-9.7888680000000008</v>
      </c>
      <c r="H317" s="28">
        <v>199750000000</v>
      </c>
      <c r="I317" s="49">
        <v>8.5</v>
      </c>
      <c r="J317" s="49">
        <v>4.817412</v>
      </c>
      <c r="K317" s="28">
        <v>75</v>
      </c>
      <c r="L317" s="28">
        <v>1800000</v>
      </c>
      <c r="M317" s="49">
        <v>11.607912247384229</v>
      </c>
      <c r="N317" s="49">
        <v>1.413956288123839</v>
      </c>
      <c r="O317" s="49">
        <v>0.1173901</v>
      </c>
      <c r="P317" s="30">
        <v>689.60326795000003</v>
      </c>
      <c r="Q317" s="27">
        <v>0.1321</v>
      </c>
      <c r="R317" s="30">
        <v>760.452960792</v>
      </c>
      <c r="S317" s="27">
        <v>0.1027</v>
      </c>
      <c r="T317" s="30">
        <v>802.73764027899995</v>
      </c>
      <c r="U317" s="27">
        <v>0.1163</v>
      </c>
      <c r="V317" s="30">
        <v>18.721231739</v>
      </c>
      <c r="W317" s="32">
        <v>0.2797</v>
      </c>
      <c r="X317" s="30">
        <v>14.607759136</v>
      </c>
      <c r="Y317" s="32">
        <v>-0.21970000000000001</v>
      </c>
      <c r="Z317" s="30">
        <v>15.659210395000001</v>
      </c>
      <c r="AA317" s="32">
        <v>9.5600000000000004E-2</v>
      </c>
      <c r="AB317" s="30">
        <v>1570.8831457647</v>
      </c>
      <c r="AC317" s="27">
        <v>0.35599999999999998</v>
      </c>
      <c r="AD317" s="30">
        <v>1093.7128395294001</v>
      </c>
      <c r="AE317" s="27">
        <v>-0.30399999999999999</v>
      </c>
      <c r="AF317" s="30">
        <v>1842.2600464705999</v>
      </c>
      <c r="AG317" s="27">
        <v>1.1000000000000001</v>
      </c>
      <c r="AH317" s="25">
        <v>5.1071879000000001E-2</v>
      </c>
      <c r="AI317" s="25">
        <v>4.0572745200000003E-2</v>
      </c>
      <c r="AJ317" s="25">
        <v>4.2315350299999999E-2</v>
      </c>
      <c r="AK317" s="25">
        <v>0.1377641557</v>
      </c>
      <c r="AL317" s="25">
        <v>0.1037545812</v>
      </c>
      <c r="AM317" s="25">
        <v>0.1112316601</v>
      </c>
      <c r="AN317" s="47">
        <v>0.33190930590000001</v>
      </c>
      <c r="AO317" s="47">
        <v>0.31356250920000001</v>
      </c>
      <c r="AP317" s="47">
        <v>0.30734067900000001</v>
      </c>
      <c r="AQ317" s="47">
        <v>1.6280146419685699</v>
      </c>
      <c r="AR317" s="47">
        <v>1.48763225150192</v>
      </c>
      <c r="AS317" s="47">
        <v>1.6286361633426201</v>
      </c>
      <c r="AT317" s="28">
        <v>900</v>
      </c>
      <c r="AU317" s="28">
        <v>950</v>
      </c>
      <c r="AV317" s="28">
        <v>0</v>
      </c>
    </row>
    <row r="318" spans="1:48" x14ac:dyDescent="0.25">
      <c r="A318" s="159">
        <v>315</v>
      </c>
      <c r="B318" s="3" t="s">
        <v>602</v>
      </c>
      <c r="C318" s="3" t="s">
        <v>1</v>
      </c>
      <c r="D318" s="28">
        <v>5680</v>
      </c>
      <c r="E318" s="25">
        <v>-8.2390950000000007</v>
      </c>
      <c r="F318" s="25">
        <v>-3.7288139999999999</v>
      </c>
      <c r="G318" s="25">
        <v>-13.22222</v>
      </c>
      <c r="H318" s="28">
        <v>183939086560</v>
      </c>
      <c r="I318" s="49">
        <v>32.38364</v>
      </c>
      <c r="J318" s="49">
        <v>62.96367</v>
      </c>
      <c r="K318" s="28">
        <v>4817.5</v>
      </c>
      <c r="L318" s="28">
        <v>27802940</v>
      </c>
      <c r="M318" s="49">
        <v>4.3463270669746485</v>
      </c>
      <c r="N318" s="49">
        <v>0.46999603294124165</v>
      </c>
      <c r="O318" s="49">
        <v>0.56487149999999997</v>
      </c>
      <c r="P318" s="30">
        <v>185.078723537</v>
      </c>
      <c r="Q318" s="27">
        <v>0.38719999999999999</v>
      </c>
      <c r="R318" s="30">
        <v>181.89221346799999</v>
      </c>
      <c r="S318" s="27">
        <v>-1.72E-2</v>
      </c>
      <c r="T318" s="30">
        <v>207.319037264</v>
      </c>
      <c r="U318" s="27">
        <v>0.14280000000000001</v>
      </c>
      <c r="V318" s="30">
        <v>32.237161825000001</v>
      </c>
      <c r="W318" s="32">
        <v>1.78E-2</v>
      </c>
      <c r="X318" s="30">
        <v>32.542679810000003</v>
      </c>
      <c r="Y318" s="32">
        <v>9.4999999999999998E-3</v>
      </c>
      <c r="Z318" s="30">
        <v>38.818259677</v>
      </c>
      <c r="AA318" s="32">
        <v>0.2782</v>
      </c>
      <c r="AB318" s="30">
        <v>1644.1676707964</v>
      </c>
      <c r="AC318" s="27">
        <v>-0.2213</v>
      </c>
      <c r="AD318" s="30">
        <v>1635.1642115559</v>
      </c>
      <c r="AE318" s="27">
        <v>-5.0000000000000001E-3</v>
      </c>
      <c r="AF318" s="30">
        <v>1380.3427597206</v>
      </c>
      <c r="AG318" s="27">
        <v>1</v>
      </c>
      <c r="AH318" s="25">
        <v>0.1241644626</v>
      </c>
      <c r="AI318" s="25">
        <v>0.10064675200000001</v>
      </c>
      <c r="AJ318" s="25">
        <v>8.9026115099999997E-2</v>
      </c>
      <c r="AK318" s="25">
        <v>0.14272194090000001</v>
      </c>
      <c r="AL318" s="25">
        <v>0.13132815270000001</v>
      </c>
      <c r="AM318" s="25">
        <v>0.1101442233</v>
      </c>
      <c r="AN318" s="47">
        <v>0.23390918250000001</v>
      </c>
      <c r="AO318" s="47">
        <v>0.35406343909999999</v>
      </c>
      <c r="AP318" s="47">
        <v>0.34389156799999998</v>
      </c>
      <c r="AQ318" s="47">
        <v>0.230294893575788</v>
      </c>
      <c r="AR318" s="47">
        <v>0.37026127795735497</v>
      </c>
      <c r="AS318" s="47">
        <v>0.237212509817221</v>
      </c>
      <c r="AT318" s="28">
        <v>0</v>
      </c>
      <c r="AU318" s="28">
        <v>0</v>
      </c>
      <c r="AV318" s="28">
        <v>0</v>
      </c>
    </row>
    <row r="319" spans="1:48" x14ac:dyDescent="0.25">
      <c r="A319" s="159">
        <v>316</v>
      </c>
      <c r="B319" s="3" t="s">
        <v>4351</v>
      </c>
      <c r="C319" s="3" t="s">
        <v>1</v>
      </c>
      <c r="D319" s="28">
        <v>1810</v>
      </c>
      <c r="E319" s="25">
        <v>-7.179487</v>
      </c>
      <c r="F319" s="25">
        <v>-42.172519999999999</v>
      </c>
      <c r="G319" s="25">
        <v>-71.178340000000006</v>
      </c>
      <c r="H319" s="28">
        <v>49412981900</v>
      </c>
      <c r="I319" s="49">
        <v>27.299989999999998</v>
      </c>
      <c r="J319" s="49">
        <v>67.154820000000001</v>
      </c>
      <c r="K319" s="28">
        <v>260981.5</v>
      </c>
      <c r="L319" s="28">
        <v>476700000</v>
      </c>
      <c r="M319" s="49">
        <v>9.8562404704857336</v>
      </c>
      <c r="N319" s="49">
        <v>0.17378307784773389</v>
      </c>
      <c r="O319" s="49" t="s">
        <v>4501</v>
      </c>
      <c r="P319" s="30">
        <v>101.380483019</v>
      </c>
      <c r="Q319" s="27">
        <v>0.2366</v>
      </c>
      <c r="R319" s="30">
        <v>90.947733550999999</v>
      </c>
      <c r="S319" s="27">
        <v>-0.10290000000000001</v>
      </c>
      <c r="T319" s="30">
        <v>63.570163508999997</v>
      </c>
      <c r="U319" s="27">
        <v>-0.22270000000000001</v>
      </c>
      <c r="V319" s="30">
        <v>14.370946482000001</v>
      </c>
      <c r="W319" s="32">
        <v>0.55520000000000003</v>
      </c>
      <c r="X319" s="30">
        <v>5.277149154</v>
      </c>
      <c r="Y319" s="32">
        <v>-0.63280000000000003</v>
      </c>
      <c r="Z319" s="30">
        <v>4.0898400610000003</v>
      </c>
      <c r="AA319" s="32">
        <v>-0.63990000000000002</v>
      </c>
      <c r="AB319" s="30">
        <v>552.72871084619999</v>
      </c>
      <c r="AC319" s="27">
        <v>0.55520000000000003</v>
      </c>
      <c r="AD319" s="30">
        <v>183.63712572790001</v>
      </c>
      <c r="AE319" s="27">
        <v>-0.66800000000000004</v>
      </c>
      <c r="AF319" s="30">
        <v>149.8110461213</v>
      </c>
      <c r="AG319" s="27" t="s">
        <v>1989</v>
      </c>
      <c r="AH319" s="25">
        <v>4.8161119500000002E-2</v>
      </c>
      <c r="AI319" s="25">
        <v>1.7245160700000001E-2</v>
      </c>
      <c r="AJ319" s="25">
        <v>1.3415344100000001E-2</v>
      </c>
      <c r="AK319" s="25">
        <v>5.2592065799999997E-2</v>
      </c>
      <c r="AL319" s="25">
        <v>1.8700010499999999E-2</v>
      </c>
      <c r="AM319" s="25">
        <v>1.4375624199999999E-2</v>
      </c>
      <c r="AN319" s="47">
        <v>0.11215304449999999</v>
      </c>
      <c r="AO319" s="47">
        <v>5.2845428100000001E-2</v>
      </c>
      <c r="AP319" s="47">
        <v>3.07207746E-2</v>
      </c>
      <c r="AQ319" s="47">
        <v>8.0050664116404602E-2</v>
      </c>
      <c r="AR319" s="47">
        <v>8.8610094650343599E-2</v>
      </c>
      <c r="AS319" s="47">
        <v>7.1580730183957705E-2</v>
      </c>
      <c r="AT319" s="28">
        <v>0</v>
      </c>
      <c r="AU319" s="28">
        <v>0</v>
      </c>
      <c r="AV319" s="28">
        <v>0</v>
      </c>
    </row>
    <row r="320" spans="1:48" x14ac:dyDescent="0.25">
      <c r="A320" s="159">
        <v>317</v>
      </c>
      <c r="B320" s="3" t="s">
        <v>267</v>
      </c>
      <c r="C320" s="3" t="s">
        <v>1</v>
      </c>
      <c r="D320" s="28">
        <v>42900</v>
      </c>
      <c r="E320" s="25">
        <v>0.94117649999999997</v>
      </c>
      <c r="F320" s="25">
        <v>4.6341460000000003</v>
      </c>
      <c r="G320" s="25">
        <v>51.590110000000003</v>
      </c>
      <c r="H320" s="28">
        <v>566270090100</v>
      </c>
      <c r="I320" s="49">
        <v>13.199769999999999</v>
      </c>
      <c r="J320" s="49">
        <v>73.889139999999998</v>
      </c>
      <c r="K320" s="28">
        <v>4682.5</v>
      </c>
      <c r="L320" s="28">
        <v>200621500</v>
      </c>
      <c r="M320" s="49">
        <v>6.8076619291143352</v>
      </c>
      <c r="N320" s="49">
        <v>1.5805172258193463</v>
      </c>
      <c r="O320" s="49">
        <v>0.53131309999999998</v>
      </c>
      <c r="P320" s="30">
        <v>909.85360447100004</v>
      </c>
      <c r="Q320" s="27">
        <v>9.6500000000000002E-2</v>
      </c>
      <c r="R320" s="30">
        <v>960.46454457899995</v>
      </c>
      <c r="S320" s="27">
        <v>5.5599999999999997E-2</v>
      </c>
      <c r="T320" s="30">
        <v>1069.5570532040001</v>
      </c>
      <c r="U320" s="27">
        <v>0.18099999999999999</v>
      </c>
      <c r="V320" s="30">
        <v>91.827283909000002</v>
      </c>
      <c r="W320" s="32">
        <v>6.1600000000000002E-2</v>
      </c>
      <c r="X320" s="30">
        <v>78.513985965000003</v>
      </c>
      <c r="Y320" s="32">
        <v>-0.14499999999999999</v>
      </c>
      <c r="Z320" s="30">
        <v>83.724095628000001</v>
      </c>
      <c r="AA320" s="32">
        <v>-8.9999999999999998E-4</v>
      </c>
      <c r="AB320" s="30">
        <v>7273.4437601891004</v>
      </c>
      <c r="AC320" s="27">
        <v>7.5300000000000006E-2</v>
      </c>
      <c r="AD320" s="30">
        <v>5460.8624390321002</v>
      </c>
      <c r="AE320" s="27">
        <v>-0.249</v>
      </c>
      <c r="AF320" s="30">
        <v>6189.2687943251003</v>
      </c>
      <c r="AG320" s="27">
        <v>0.99</v>
      </c>
      <c r="AH320" s="25">
        <v>0.1194636436</v>
      </c>
      <c r="AI320" s="25">
        <v>8.3640184000000006E-2</v>
      </c>
      <c r="AJ320" s="25">
        <v>8.38213181E-2</v>
      </c>
      <c r="AK320" s="25">
        <v>0.31090313780000001</v>
      </c>
      <c r="AL320" s="25">
        <v>0.2285252686</v>
      </c>
      <c r="AM320" s="25">
        <v>0.2354544623</v>
      </c>
      <c r="AN320" s="47">
        <v>0.248705589</v>
      </c>
      <c r="AO320" s="47">
        <v>0.236913442</v>
      </c>
      <c r="AP320" s="47">
        <v>0.2444173643</v>
      </c>
      <c r="AQ320" s="47">
        <v>1.67655185392164</v>
      </c>
      <c r="AR320" s="47">
        <v>1.78351736621492</v>
      </c>
      <c r="AS320" s="47">
        <v>1.8090045302429001</v>
      </c>
      <c r="AT320" s="28">
        <v>3000</v>
      </c>
      <c r="AU320" s="28">
        <v>4000</v>
      </c>
      <c r="AV320" s="28">
        <v>0</v>
      </c>
    </row>
    <row r="321" spans="1:48" x14ac:dyDescent="0.25">
      <c r="A321" s="159">
        <v>318</v>
      </c>
      <c r="B321" s="3" t="s">
        <v>2028</v>
      </c>
      <c r="C321" s="3" t="s">
        <v>1</v>
      </c>
      <c r="D321" s="28">
        <v>28500</v>
      </c>
      <c r="E321" s="25">
        <v>1.785714</v>
      </c>
      <c r="F321" s="25">
        <v>-3.389831</v>
      </c>
      <c r="G321" s="25">
        <v>-25</v>
      </c>
      <c r="H321" s="28">
        <v>1254000000000</v>
      </c>
      <c r="I321" s="49">
        <v>44</v>
      </c>
      <c r="J321" s="49">
        <v>17.92792</v>
      </c>
      <c r="K321" s="28">
        <v>938</v>
      </c>
      <c r="L321" s="28">
        <v>26114450</v>
      </c>
      <c r="M321" s="49">
        <v>5.1728964825520913</v>
      </c>
      <c r="N321" s="49">
        <v>1.1941014333810083</v>
      </c>
      <c r="O321" s="49">
        <v>0.8169225</v>
      </c>
      <c r="P321" s="30">
        <v>2547.7037527480002</v>
      </c>
      <c r="Q321" s="27">
        <v>5.0000000000000001E-3</v>
      </c>
      <c r="R321" s="30">
        <v>2220.2858849919999</v>
      </c>
      <c r="S321" s="27">
        <v>-0.1285</v>
      </c>
      <c r="T321" s="30">
        <v>2594.7115427150002</v>
      </c>
      <c r="U321" s="27">
        <v>0.18740000000000001</v>
      </c>
      <c r="V321" s="30">
        <v>321.03303047000003</v>
      </c>
      <c r="W321" s="32">
        <v>0.52480000000000004</v>
      </c>
      <c r="X321" s="30">
        <v>277.17847093199998</v>
      </c>
      <c r="Y321" s="32">
        <v>-0.1366</v>
      </c>
      <c r="Z321" s="30">
        <v>263.63708847599997</v>
      </c>
      <c r="AA321" s="32">
        <v>-0.1022</v>
      </c>
      <c r="AB321" s="30">
        <v>6512.7670178279004</v>
      </c>
      <c r="AC321" s="27">
        <v>0.50960000000000005</v>
      </c>
      <c r="AD321" s="30">
        <v>5533.1113161679996</v>
      </c>
      <c r="AE321" s="27">
        <v>-0.15</v>
      </c>
      <c r="AF321" s="30">
        <v>5734.6533153354003</v>
      </c>
      <c r="AG321" s="27">
        <v>0.95</v>
      </c>
      <c r="AH321" s="25">
        <v>0.17215661830000001</v>
      </c>
      <c r="AI321" s="25">
        <v>0.1224978207</v>
      </c>
      <c r="AJ321" s="25">
        <v>0.10105410350000001</v>
      </c>
      <c r="AK321" s="25">
        <v>0.28663600480000001</v>
      </c>
      <c r="AL321" s="25">
        <v>0.23047858960000001</v>
      </c>
      <c r="AM321" s="25">
        <v>0.2166680946</v>
      </c>
      <c r="AN321" s="47">
        <v>0.21272445179999999</v>
      </c>
      <c r="AO321" s="47">
        <v>0.1698134235</v>
      </c>
      <c r="AP321" s="47">
        <v>0.16261222880000001</v>
      </c>
      <c r="AQ321" s="47">
        <v>0.73490229710601496</v>
      </c>
      <c r="AR321" s="47">
        <v>1.01490197970671</v>
      </c>
      <c r="AS321" s="47">
        <v>1.1440801222999</v>
      </c>
      <c r="AT321" s="28">
        <v>2500</v>
      </c>
      <c r="AU321" s="28">
        <v>2500</v>
      </c>
      <c r="AV321" s="28">
        <v>0</v>
      </c>
    </row>
    <row r="322" spans="1:48" x14ac:dyDescent="0.25">
      <c r="A322" s="159">
        <v>319</v>
      </c>
      <c r="B322" s="3" t="s">
        <v>712</v>
      </c>
      <c r="C322" s="3" t="s">
        <v>1</v>
      </c>
      <c r="D322" s="28">
        <v>22900</v>
      </c>
      <c r="E322" s="25">
        <v>-9.4861660000000008</v>
      </c>
      <c r="F322" s="25">
        <v>-29.7546</v>
      </c>
      <c r="G322" s="25">
        <v>52.666670000000003</v>
      </c>
      <c r="H322" s="28">
        <v>595471974700</v>
      </c>
      <c r="I322" s="49">
        <v>26.003139999999998</v>
      </c>
      <c r="J322" s="49">
        <v>37.939480000000003</v>
      </c>
      <c r="K322" s="28">
        <v>21287</v>
      </c>
      <c r="L322" s="28">
        <v>494500000</v>
      </c>
      <c r="M322" s="49">
        <v>4.9289098171404158</v>
      </c>
      <c r="N322" s="49">
        <v>1.1928919040813921</v>
      </c>
      <c r="O322" s="49">
        <v>0.4470114</v>
      </c>
      <c r="P322" s="30">
        <v>189.76645044899999</v>
      </c>
      <c r="Q322" s="27">
        <v>-1.6E-2</v>
      </c>
      <c r="R322" s="30">
        <v>198.00107668199999</v>
      </c>
      <c r="S322" s="27">
        <v>4.3400000000000001E-2</v>
      </c>
      <c r="T322" s="30">
        <v>240.01190956799999</v>
      </c>
      <c r="U322" s="27">
        <v>0.2989</v>
      </c>
      <c r="V322" s="30">
        <v>59.898255962</v>
      </c>
      <c r="W322" s="32">
        <v>-4.36E-2</v>
      </c>
      <c r="X322" s="30">
        <v>96.301905503</v>
      </c>
      <c r="Y322" s="32">
        <v>0.60780000000000001</v>
      </c>
      <c r="Z322" s="30">
        <v>122.715923077</v>
      </c>
      <c r="AA322" s="32">
        <v>1.3186</v>
      </c>
      <c r="AB322" s="30">
        <v>2076.6614358503002</v>
      </c>
      <c r="AC322" s="27">
        <v>-0.1148</v>
      </c>
      <c r="AD322" s="30">
        <v>3445.4452018358002</v>
      </c>
      <c r="AE322" s="27">
        <v>0.65900000000000003</v>
      </c>
      <c r="AF322" s="30">
        <v>4529.9392534202998</v>
      </c>
      <c r="AG322" s="27">
        <v>2.42</v>
      </c>
      <c r="AH322" s="25">
        <v>0.1043874549</v>
      </c>
      <c r="AI322" s="25">
        <v>0.14918954740000001</v>
      </c>
      <c r="AJ322" s="25">
        <v>0.1670298466</v>
      </c>
      <c r="AK322" s="25">
        <v>0.12665710890000001</v>
      </c>
      <c r="AL322" s="25">
        <v>0.1905743899</v>
      </c>
      <c r="AM322" s="25">
        <v>0.2329971059</v>
      </c>
      <c r="AN322" s="47">
        <v>0.40040330689999998</v>
      </c>
      <c r="AO322" s="47">
        <v>0.53912371999999997</v>
      </c>
      <c r="AP322" s="47">
        <v>0.58770388730000001</v>
      </c>
      <c r="AQ322" s="47">
        <v>0.17587724348946801</v>
      </c>
      <c r="AR322" s="47">
        <v>0.37605737048384502</v>
      </c>
      <c r="AS322" s="47">
        <v>0.39494294389625201</v>
      </c>
      <c r="AT322" s="28">
        <v>1500</v>
      </c>
      <c r="AU322" s="28">
        <v>2000</v>
      </c>
      <c r="AV322" s="28">
        <v>0</v>
      </c>
    </row>
    <row r="323" spans="1:48" x14ac:dyDescent="0.25">
      <c r="A323" s="159">
        <v>320</v>
      </c>
      <c r="B323" s="3" t="s">
        <v>269</v>
      </c>
      <c r="C323" s="3" t="s">
        <v>1</v>
      </c>
      <c r="D323" s="28">
        <v>26500</v>
      </c>
      <c r="E323" s="25">
        <v>1.9230769999999999</v>
      </c>
      <c r="F323" s="25">
        <v>0</v>
      </c>
      <c r="G323" s="25">
        <v>-7.017544</v>
      </c>
      <c r="H323" s="28">
        <v>795000000000</v>
      </c>
      <c r="I323" s="49">
        <v>30</v>
      </c>
      <c r="J323" s="49">
        <v>42.715690000000002</v>
      </c>
      <c r="K323" s="28">
        <v>9135.5</v>
      </c>
      <c r="L323" s="28">
        <v>278563600</v>
      </c>
      <c r="M323" s="49">
        <v>7.8804995247264786</v>
      </c>
      <c r="N323" s="49">
        <v>1.0144099817647361</v>
      </c>
      <c r="O323" s="49" t="s">
        <v>4501</v>
      </c>
      <c r="P323" s="30">
        <v>478.53709307999998</v>
      </c>
      <c r="Q323" s="27">
        <v>0.83520000000000005</v>
      </c>
      <c r="R323" s="30">
        <v>214.96853763300001</v>
      </c>
      <c r="S323" s="27">
        <v>-0.55079999999999996</v>
      </c>
      <c r="T323" s="30">
        <v>213.398098414</v>
      </c>
      <c r="U323" s="27">
        <v>0.14019999999999999</v>
      </c>
      <c r="V323" s="30">
        <v>111.330885653</v>
      </c>
      <c r="W323" s="32">
        <v>0.64429999999999998</v>
      </c>
      <c r="X323" s="30">
        <v>105.97789425000001</v>
      </c>
      <c r="Y323" s="32">
        <v>-4.8099999999999997E-2</v>
      </c>
      <c r="Z323" s="30">
        <v>103.525831791</v>
      </c>
      <c r="AA323" s="32">
        <v>0.37669999999999998</v>
      </c>
      <c r="AB323" s="30">
        <v>3860.9057073864001</v>
      </c>
      <c r="AC323" s="27">
        <v>0.55159999999999998</v>
      </c>
      <c r="AD323" s="30">
        <v>4014.3141761364</v>
      </c>
      <c r="AE323" s="27">
        <v>0.04</v>
      </c>
      <c r="AF323" s="30">
        <v>3921.4330223863999</v>
      </c>
      <c r="AG323" s="27">
        <v>1.37</v>
      </c>
      <c r="AH323" s="25">
        <v>9.8794945499999995E-2</v>
      </c>
      <c r="AI323" s="25">
        <v>9.8244741100000005E-2</v>
      </c>
      <c r="AJ323" s="25">
        <v>9.4069964300000003E-2</v>
      </c>
      <c r="AK323" s="25">
        <v>0.17702514259999999</v>
      </c>
      <c r="AL323" s="25">
        <v>0.14451711819999999</v>
      </c>
      <c r="AM323" s="25">
        <v>0.13920277079999999</v>
      </c>
      <c r="AN323" s="47">
        <v>0.36796386149999999</v>
      </c>
      <c r="AO323" s="47">
        <v>0.74823424459999999</v>
      </c>
      <c r="AP323" s="47">
        <v>0.74009316089999999</v>
      </c>
      <c r="AQ323" s="47">
        <v>0.48225225755533802</v>
      </c>
      <c r="AR323" s="47">
        <v>0.46094941116629601</v>
      </c>
      <c r="AS323" s="47">
        <v>0.47977913930323701</v>
      </c>
      <c r="AT323" s="28">
        <v>2500</v>
      </c>
      <c r="AU323" s="28">
        <v>2500</v>
      </c>
      <c r="AV323" s="28">
        <v>1000</v>
      </c>
    </row>
    <row r="324" spans="1:48" x14ac:dyDescent="0.25">
      <c r="A324" s="159">
        <v>321</v>
      </c>
      <c r="B324" s="3" t="s">
        <v>4031</v>
      </c>
      <c r="C324" s="3" t="s">
        <v>1</v>
      </c>
      <c r="D324" s="28">
        <v>4550</v>
      </c>
      <c r="E324" s="25">
        <v>-2.1505380000000001</v>
      </c>
      <c r="F324" s="25">
        <v>-24.04007</v>
      </c>
      <c r="G324" s="25">
        <v>-33.962260000000001</v>
      </c>
      <c r="H324" s="28">
        <v>85175035400.000015</v>
      </c>
      <c r="I324" s="49">
        <v>18.71979</v>
      </c>
      <c r="J324" s="49">
        <v>61.28105</v>
      </c>
      <c r="K324" s="28">
        <v>173195</v>
      </c>
      <c r="L324" s="28">
        <v>786900000</v>
      </c>
      <c r="M324" s="49">
        <v>4.2204647335151684</v>
      </c>
      <c r="N324" s="49">
        <v>0.40658543333909336</v>
      </c>
      <c r="O324" s="49">
        <v>0.50000149999999999</v>
      </c>
      <c r="P324" s="30">
        <v>164.779290334</v>
      </c>
      <c r="Q324" s="27">
        <v>1.3485</v>
      </c>
      <c r="R324" s="30">
        <v>308.43314574700003</v>
      </c>
      <c r="S324" s="27">
        <v>0.87180000000000002</v>
      </c>
      <c r="T324" s="30">
        <v>350.47968256399997</v>
      </c>
      <c r="U324" s="27">
        <v>0.63260000000000005</v>
      </c>
      <c r="V324" s="30">
        <v>16.508459879</v>
      </c>
      <c r="W324" s="32">
        <v>1.4151</v>
      </c>
      <c r="X324" s="30">
        <v>20.418510818000001</v>
      </c>
      <c r="Y324" s="32">
        <v>0.2369</v>
      </c>
      <c r="Z324" s="30">
        <v>12.059643682000001</v>
      </c>
      <c r="AA324" s="32">
        <v>-0.53220000000000001</v>
      </c>
      <c r="AB324" s="30">
        <v>910.41293083330004</v>
      </c>
      <c r="AC324" s="27">
        <v>0.26529999999999998</v>
      </c>
      <c r="AD324" s="30">
        <v>1034.4627459456001</v>
      </c>
      <c r="AE324" s="27">
        <v>0.13600000000000001</v>
      </c>
      <c r="AF324" s="30">
        <v>636.08298619619995</v>
      </c>
      <c r="AG324" s="27">
        <v>0.46</v>
      </c>
      <c r="AH324" s="25">
        <v>7.3614775199999996E-2</v>
      </c>
      <c r="AI324" s="25">
        <v>6.2795006099999995E-2</v>
      </c>
      <c r="AJ324" s="25">
        <v>3.2788667899999999E-2</v>
      </c>
      <c r="AK324" s="25">
        <v>0.1108221834</v>
      </c>
      <c r="AL324" s="25">
        <v>9.7386566399999999E-2</v>
      </c>
      <c r="AM324" s="25">
        <v>5.5409391299999999E-2</v>
      </c>
      <c r="AN324" s="47">
        <v>0.15189990840000001</v>
      </c>
      <c r="AO324" s="47">
        <v>0.10074277450000001</v>
      </c>
      <c r="AP324" s="47">
        <v>6.4508610499999994E-2</v>
      </c>
      <c r="AQ324" s="47">
        <v>0.46603582084226602</v>
      </c>
      <c r="AR324" s="47">
        <v>0.63045017894296096</v>
      </c>
      <c r="AS324" s="47">
        <v>0.68989455415058898</v>
      </c>
      <c r="AT324" s="28">
        <v>400</v>
      </c>
      <c r="AU324" s="28">
        <v>0</v>
      </c>
      <c r="AV324" s="28">
        <v>0</v>
      </c>
    </row>
    <row r="325" spans="1:48" x14ac:dyDescent="0.25">
      <c r="A325" s="159">
        <v>322</v>
      </c>
      <c r="B325" s="3" t="s">
        <v>270</v>
      </c>
      <c r="C325" s="3" t="s">
        <v>1</v>
      </c>
      <c r="D325" s="28">
        <v>41000</v>
      </c>
      <c r="E325" s="25">
        <v>-18.16367</v>
      </c>
      <c r="F325" s="25">
        <v>-17.247699999999998</v>
      </c>
      <c r="G325" s="25">
        <v>-31.97587</v>
      </c>
      <c r="H325" s="28">
        <v>3189572573000.0005</v>
      </c>
      <c r="I325" s="49">
        <v>77.794449999999998</v>
      </c>
      <c r="J325" s="49">
        <v>37.563400000000001</v>
      </c>
      <c r="K325" s="28">
        <v>29387</v>
      </c>
      <c r="L325" s="28">
        <v>1242700000</v>
      </c>
      <c r="M325" s="49">
        <v>11.714913087368499</v>
      </c>
      <c r="N325" s="49">
        <v>1.7800120515661233</v>
      </c>
      <c r="O325" s="49">
        <v>0.40297369999999999</v>
      </c>
      <c r="P325" s="30">
        <v>2520.9009578109999</v>
      </c>
      <c r="Q325" s="27">
        <v>0.15629999999999999</v>
      </c>
      <c r="R325" s="30">
        <v>2881.394732494</v>
      </c>
      <c r="S325" s="27">
        <v>0.14299999999999999</v>
      </c>
      <c r="T325" s="30">
        <v>3025.9921178190002</v>
      </c>
      <c r="U325" s="27">
        <v>0.1341</v>
      </c>
      <c r="V325" s="30">
        <v>268.05808207899997</v>
      </c>
      <c r="W325" s="32">
        <v>0.1166</v>
      </c>
      <c r="X325" s="30">
        <v>294.384242148</v>
      </c>
      <c r="Y325" s="32">
        <v>9.8199999999999996E-2</v>
      </c>
      <c r="Z325" s="30">
        <v>315.566608997</v>
      </c>
      <c r="AA325" s="32">
        <v>0.1565</v>
      </c>
      <c r="AB325" s="30">
        <v>4771.9568885599001</v>
      </c>
      <c r="AC325" s="27">
        <v>-0.1346</v>
      </c>
      <c r="AD325" s="30">
        <v>4031.2586270105999</v>
      </c>
      <c r="AE325" s="27">
        <v>-0.155</v>
      </c>
      <c r="AF325" s="30">
        <v>4239.8447090241998</v>
      </c>
      <c r="AG325" s="27">
        <v>1.02</v>
      </c>
      <c r="AH325" s="25">
        <v>0.18156016850000001</v>
      </c>
      <c r="AI325" s="25">
        <v>0.17506322029999999</v>
      </c>
      <c r="AJ325" s="25">
        <v>0.15670174349999999</v>
      </c>
      <c r="AK325" s="25">
        <v>0.27019515900000002</v>
      </c>
      <c r="AL325" s="25">
        <v>0.25283974300000001</v>
      </c>
      <c r="AM325" s="25">
        <v>0.21126842379999999</v>
      </c>
      <c r="AN325" s="47">
        <v>0.37380863650000001</v>
      </c>
      <c r="AO325" s="47">
        <v>0.37351274649999999</v>
      </c>
      <c r="AP325" s="47">
        <v>0.37090253839999998</v>
      </c>
      <c r="AQ325" s="47">
        <v>0.47979588663821099</v>
      </c>
      <c r="AR325" s="47">
        <v>0.41460104868901998</v>
      </c>
      <c r="AS325" s="47">
        <v>0.34821999440750301</v>
      </c>
      <c r="AT325" s="28">
        <v>2000</v>
      </c>
      <c r="AU325" s="28">
        <v>1500</v>
      </c>
      <c r="AV325" s="28">
        <v>0</v>
      </c>
    </row>
    <row r="326" spans="1:48" x14ac:dyDescent="0.25">
      <c r="A326" s="159">
        <v>323</v>
      </c>
      <c r="B326" s="3" t="s">
        <v>271</v>
      </c>
      <c r="C326" s="3" t="s">
        <v>1</v>
      </c>
      <c r="D326" s="28">
        <v>4300</v>
      </c>
      <c r="E326" s="25">
        <v>5.134474</v>
      </c>
      <c r="F326" s="25">
        <v>-6.113537</v>
      </c>
      <c r="G326" s="25">
        <v>-28.33333</v>
      </c>
      <c r="H326" s="28">
        <v>432797670300</v>
      </c>
      <c r="I326" s="49">
        <v>100.6506</v>
      </c>
      <c r="J326" s="49">
        <v>58.844110000000001</v>
      </c>
      <c r="K326" s="28">
        <v>74364.5</v>
      </c>
      <c r="L326" s="28">
        <v>302350000</v>
      </c>
      <c r="M326" s="49" t="s">
        <v>4501</v>
      </c>
      <c r="N326" s="49">
        <v>0.2687813655468545</v>
      </c>
      <c r="O326" s="49">
        <v>0.67013690000000004</v>
      </c>
      <c r="P326" s="30">
        <v>4972.6941927119997</v>
      </c>
      <c r="Q326" s="27">
        <v>0.22950000000000001</v>
      </c>
      <c r="R326" s="30">
        <v>5953.054309225</v>
      </c>
      <c r="S326" s="27">
        <v>0.1971</v>
      </c>
      <c r="T326" s="30">
        <v>5452.2134885320002</v>
      </c>
      <c r="U326" s="27">
        <v>-5.5199999999999999E-2</v>
      </c>
      <c r="V326" s="30">
        <v>346.67770187299999</v>
      </c>
      <c r="W326" s="32">
        <v>-0.26140000000000002</v>
      </c>
      <c r="X326" s="30">
        <v>85.569659492</v>
      </c>
      <c r="Y326" s="32">
        <v>-0.75319999999999998</v>
      </c>
      <c r="Z326" s="30">
        <v>-11.822661582</v>
      </c>
      <c r="AA326" s="32">
        <v>-1.0386</v>
      </c>
      <c r="AB326" s="30">
        <v>3665.0375861990001</v>
      </c>
      <c r="AC326" s="27">
        <v>-0.32100000000000001</v>
      </c>
      <c r="AD326" s="30">
        <v>831.03832018610001</v>
      </c>
      <c r="AE326" s="27">
        <v>-0.77300000000000002</v>
      </c>
      <c r="AF326" s="30">
        <v>-118.1156791571</v>
      </c>
      <c r="AG326" s="27">
        <v>-0.04</v>
      </c>
      <c r="AH326" s="25">
        <v>0.12891497390000001</v>
      </c>
      <c r="AI326" s="25">
        <v>2.9574541499999999E-2</v>
      </c>
      <c r="AJ326" s="25">
        <v>-3.8398057999999998E-3</v>
      </c>
      <c r="AK326" s="25">
        <v>0.23652268570000001</v>
      </c>
      <c r="AL326" s="25">
        <v>5.3366475900000002E-2</v>
      </c>
      <c r="AM326" s="25">
        <v>-7.2048731000000001E-3</v>
      </c>
      <c r="AN326" s="47">
        <v>0.1204733804</v>
      </c>
      <c r="AO326" s="47">
        <v>6.3853147599999993E-2</v>
      </c>
      <c r="AP326" s="47">
        <v>4.7065469200000001E-2</v>
      </c>
      <c r="AQ326" s="47">
        <v>0.84067472515330399</v>
      </c>
      <c r="AR326" s="47">
        <v>0.76912445449826705</v>
      </c>
      <c r="AS326" s="47">
        <v>0.87635794644515996</v>
      </c>
      <c r="AT326" s="28">
        <v>500</v>
      </c>
      <c r="AU326" s="28">
        <v>0</v>
      </c>
      <c r="AV326" s="28">
        <v>0</v>
      </c>
    </row>
    <row r="327" spans="1:48" x14ac:dyDescent="0.25">
      <c r="A327" s="159">
        <v>324</v>
      </c>
      <c r="B327" s="3" t="s">
        <v>272</v>
      </c>
      <c r="C327" s="3" t="s">
        <v>1</v>
      </c>
      <c r="D327" s="28">
        <v>34550</v>
      </c>
      <c r="E327" s="25">
        <v>-1.285714</v>
      </c>
      <c r="F327" s="25">
        <v>-4.0277779999999996</v>
      </c>
      <c r="G327" s="25">
        <v>-5.3424659999999999</v>
      </c>
      <c r="H327" s="28">
        <v>2418500000000</v>
      </c>
      <c r="I327" s="49">
        <v>70</v>
      </c>
      <c r="J327" s="49">
        <v>5.4201740000000003</v>
      </c>
      <c r="K327" s="28">
        <v>772.5</v>
      </c>
      <c r="L327" s="28">
        <v>27500000</v>
      </c>
      <c r="M327" s="49">
        <v>5.7028542929834556</v>
      </c>
      <c r="N327" s="49">
        <v>1.7102726509723907</v>
      </c>
      <c r="O327" s="49">
        <v>0.43921009999999999</v>
      </c>
      <c r="P327" s="30">
        <v>700.10670846000005</v>
      </c>
      <c r="Q327" s="27">
        <v>0.56059999999999999</v>
      </c>
      <c r="R327" s="30">
        <v>886.53011251600003</v>
      </c>
      <c r="S327" s="27">
        <v>0.26629999999999998</v>
      </c>
      <c r="T327" s="30">
        <v>733.90083441100001</v>
      </c>
      <c r="U327" s="27">
        <v>-1.47E-2</v>
      </c>
      <c r="V327" s="30">
        <v>321.09951783399998</v>
      </c>
      <c r="W327" s="32">
        <v>1.9272</v>
      </c>
      <c r="X327" s="30">
        <v>514.08723145700003</v>
      </c>
      <c r="Y327" s="32">
        <v>0.60099999999999998</v>
      </c>
      <c r="Z327" s="30">
        <v>423.72122368700002</v>
      </c>
      <c r="AA327" s="32">
        <v>0.1573</v>
      </c>
      <c r="AB327" s="30">
        <v>4378.4898068000002</v>
      </c>
      <c r="AC327" s="27">
        <v>2.1044999999999998</v>
      </c>
      <c r="AD327" s="30">
        <v>7136.7053734714</v>
      </c>
      <c r="AE327" s="27">
        <v>0.63</v>
      </c>
      <c r="AF327" s="30">
        <v>5970.4453692856996</v>
      </c>
      <c r="AG327" s="27">
        <v>1.1599999999999999</v>
      </c>
      <c r="AH327" s="25">
        <v>0.2374635343</v>
      </c>
      <c r="AI327" s="25">
        <v>0.33329518889999998</v>
      </c>
      <c r="AJ327" s="25">
        <v>0.25704030970000002</v>
      </c>
      <c r="AK327" s="25">
        <v>0.30879005409999999</v>
      </c>
      <c r="AL327" s="25">
        <v>0.42209523230000001</v>
      </c>
      <c r="AM327" s="25">
        <v>0.31335898740000001</v>
      </c>
      <c r="AN327" s="47">
        <v>0.60034359120000003</v>
      </c>
      <c r="AO327" s="47">
        <v>0.67505041720000003</v>
      </c>
      <c r="AP327" s="47">
        <v>0.6764618711</v>
      </c>
      <c r="AQ327" s="47">
        <v>0.27387488699003398</v>
      </c>
      <c r="AR327" s="47">
        <v>0.26057821137508003</v>
      </c>
      <c r="AS327" s="47">
        <v>0.21910445805303799</v>
      </c>
      <c r="AT327" s="28">
        <v>2700</v>
      </c>
      <c r="AU327" s="28">
        <v>3000</v>
      </c>
      <c r="AV327" s="28">
        <v>0</v>
      </c>
    </row>
    <row r="328" spans="1:48" x14ac:dyDescent="0.25">
      <c r="A328" s="159">
        <v>325</v>
      </c>
      <c r="B328" s="3" t="s">
        <v>273</v>
      </c>
      <c r="C328" s="3" t="s">
        <v>1</v>
      </c>
      <c r="D328" s="28">
        <v>28400</v>
      </c>
      <c r="E328" s="25">
        <v>1.428571</v>
      </c>
      <c r="F328" s="25">
        <v>1.0676159999999999</v>
      </c>
      <c r="G328" s="25">
        <v>23.478259999999999</v>
      </c>
      <c r="H328" s="28">
        <v>1558283519200</v>
      </c>
      <c r="I328" s="49">
        <v>54.869139999999994</v>
      </c>
      <c r="J328" s="49">
        <v>57.34442</v>
      </c>
      <c r="K328" s="28">
        <v>7053.5</v>
      </c>
      <c r="L328" s="28">
        <v>200800000</v>
      </c>
      <c r="M328" s="49">
        <v>6.6897132942933908</v>
      </c>
      <c r="N328" s="49">
        <v>0.94734557840941525</v>
      </c>
      <c r="O328" s="49">
        <v>0.45804240000000002</v>
      </c>
      <c r="P328" s="30">
        <v>2136.4242544509998</v>
      </c>
      <c r="Q328" s="27">
        <v>2.4701</v>
      </c>
      <c r="R328" s="30">
        <v>2333.1361187870002</v>
      </c>
      <c r="S328" s="27">
        <v>9.2100000000000001E-2</v>
      </c>
      <c r="T328" s="30">
        <v>2371.7941790499999</v>
      </c>
      <c r="U328" s="27">
        <v>-8.3999999999999995E-3</v>
      </c>
      <c r="V328" s="30">
        <v>211.41377154099999</v>
      </c>
      <c r="W328" s="32">
        <v>0.22770000000000001</v>
      </c>
      <c r="X328" s="30">
        <v>235.012043925</v>
      </c>
      <c r="Y328" s="32">
        <v>0.1116</v>
      </c>
      <c r="Z328" s="30">
        <v>249.99549479800001</v>
      </c>
      <c r="AA328" s="32">
        <v>0.37990000000000002</v>
      </c>
      <c r="AB328" s="30">
        <v>5624.1189441708002</v>
      </c>
      <c r="AC328" s="27">
        <v>6.4699999999999994E-2</v>
      </c>
      <c r="AD328" s="30">
        <v>4407.2236050638003</v>
      </c>
      <c r="AE328" s="27">
        <v>-0.216</v>
      </c>
      <c r="AF328" s="30">
        <v>4763.1880849731997</v>
      </c>
      <c r="AG328" s="27">
        <v>1.39</v>
      </c>
      <c r="AH328" s="25">
        <v>8.1959843700000007E-2</v>
      </c>
      <c r="AI328" s="25">
        <v>7.3630796499999998E-2</v>
      </c>
      <c r="AJ328" s="25">
        <v>7.44527356E-2</v>
      </c>
      <c r="AK328" s="25">
        <v>0.15550877860000001</v>
      </c>
      <c r="AL328" s="25">
        <v>0.14263636569999999</v>
      </c>
      <c r="AM328" s="25">
        <v>0.14334414400000001</v>
      </c>
      <c r="AN328" s="47">
        <v>0.1169555137</v>
      </c>
      <c r="AO328" s="47">
        <v>0.1006264977</v>
      </c>
      <c r="AP328" s="47">
        <v>0.11701894359999999</v>
      </c>
      <c r="AQ328" s="47">
        <v>0.92539415349861498</v>
      </c>
      <c r="AR328" s="47">
        <v>0.94749305374111803</v>
      </c>
      <c r="AS328" s="47">
        <v>0.92530392341523804</v>
      </c>
      <c r="AT328" s="28">
        <v>1500</v>
      </c>
      <c r="AU328" s="28">
        <v>0</v>
      </c>
      <c r="AV328" s="28">
        <v>0</v>
      </c>
    </row>
    <row r="329" spans="1:48" x14ac:dyDescent="0.25">
      <c r="A329" s="159">
        <v>326</v>
      </c>
      <c r="B329" s="3" t="s">
        <v>274</v>
      </c>
      <c r="C329" s="3" t="s">
        <v>1</v>
      </c>
      <c r="D329" s="28">
        <v>5220</v>
      </c>
      <c r="E329" s="25">
        <v>-6.7857139999999996</v>
      </c>
      <c r="F329" s="25">
        <v>-10</v>
      </c>
      <c r="G329" s="25">
        <v>-45.052630000000001</v>
      </c>
      <c r="H329" s="28">
        <v>192503055600</v>
      </c>
      <c r="I329" s="49">
        <v>36.877980000000001</v>
      </c>
      <c r="J329" s="49">
        <v>24.1038</v>
      </c>
      <c r="K329" s="28">
        <v>1478</v>
      </c>
      <c r="L329" s="28">
        <v>7531230</v>
      </c>
      <c r="M329" s="49" t="s">
        <v>4501</v>
      </c>
      <c r="N329" s="49">
        <v>0.4875131964736652</v>
      </c>
      <c r="O329" s="49">
        <v>0.59350979999999998</v>
      </c>
      <c r="P329" s="30">
        <v>2336.7356319380001</v>
      </c>
      <c r="Q329" s="27">
        <v>-7.5800000000000006E-2</v>
      </c>
      <c r="R329" s="30">
        <v>1281.7193889109999</v>
      </c>
      <c r="S329" s="27">
        <v>-0.45150000000000001</v>
      </c>
      <c r="T329" s="30">
        <v>1258.100199921</v>
      </c>
      <c r="U329" s="27">
        <v>-0.29780000000000001</v>
      </c>
      <c r="V329" s="30">
        <v>11.333873854</v>
      </c>
      <c r="W329" s="32">
        <v>-0.76500000000000001</v>
      </c>
      <c r="X329" s="30">
        <v>1.2006231009999999</v>
      </c>
      <c r="Y329" s="32">
        <v>-0.89410000000000001</v>
      </c>
      <c r="Z329" s="30">
        <v>5.6330776379999996</v>
      </c>
      <c r="AA329" s="32">
        <v>-3.9862000000000002</v>
      </c>
      <c r="AB329" s="30">
        <v>229.9014136305</v>
      </c>
      <c r="AC329" s="27">
        <v>-0.81430000000000002</v>
      </c>
      <c r="AD329" s="30">
        <v>30.3341722252</v>
      </c>
      <c r="AE329" s="27">
        <v>-0.86799999999999999</v>
      </c>
      <c r="AF329" s="30">
        <v>171.66678345720001</v>
      </c>
      <c r="AG329" s="27">
        <v>-1.84</v>
      </c>
      <c r="AH329" s="25">
        <v>3.7237959000000001E-3</v>
      </c>
      <c r="AI329" s="25">
        <v>5.2687540000000003E-4</v>
      </c>
      <c r="AJ329" s="25">
        <v>3.3598310999999998E-3</v>
      </c>
      <c r="AK329" s="25">
        <v>2.0351014600000002E-2</v>
      </c>
      <c r="AL329" s="25">
        <v>2.7702862999999999E-3</v>
      </c>
      <c r="AM329" s="25">
        <v>1.5699818399999999E-2</v>
      </c>
      <c r="AN329" s="47">
        <v>0.1045641912</v>
      </c>
      <c r="AO329" s="47">
        <v>0.1275070582</v>
      </c>
      <c r="AP329" s="47">
        <v>0.1082460241</v>
      </c>
      <c r="AQ329" s="47">
        <v>5.2090180066948903</v>
      </c>
      <c r="AR329" s="47">
        <v>3.2223940293394202</v>
      </c>
      <c r="AS329" s="47">
        <v>3.6727998396332802</v>
      </c>
      <c r="AT329" s="28">
        <v>0</v>
      </c>
      <c r="AU329" s="28">
        <v>0</v>
      </c>
      <c r="AV329" s="28">
        <v>0</v>
      </c>
    </row>
    <row r="330" spans="1:48" x14ac:dyDescent="0.25">
      <c r="A330" s="159">
        <v>327</v>
      </c>
      <c r="B330" s="3" t="s">
        <v>4704</v>
      </c>
      <c r="C330" s="3" t="s">
        <v>1</v>
      </c>
      <c r="D330" s="28">
        <v>59500</v>
      </c>
      <c r="E330" s="25">
        <v>-3.877221</v>
      </c>
      <c r="F330" s="25">
        <v>8.1818179999999998</v>
      </c>
      <c r="G330" s="25" t="s">
        <v>4501</v>
      </c>
      <c r="H330" s="28">
        <v>791350000000</v>
      </c>
      <c r="I330" s="49">
        <v>13.299999999999999</v>
      </c>
      <c r="J330" s="49">
        <v>19.93083</v>
      </c>
      <c r="K330" s="28">
        <v>1510.5</v>
      </c>
      <c r="L330" s="28">
        <v>94200000</v>
      </c>
      <c r="M330" s="49">
        <v>4.6199239071356475</v>
      </c>
      <c r="N330" s="49">
        <v>3.3282773205417184</v>
      </c>
      <c r="O330" s="49" t="s">
        <v>4501</v>
      </c>
      <c r="P330" s="30">
        <v>272.13885516699997</v>
      </c>
      <c r="Q330" s="27" t="s">
        <v>1989</v>
      </c>
      <c r="R330" s="30">
        <v>517.44388450899999</v>
      </c>
      <c r="S330" s="27">
        <v>0.90139999999999998</v>
      </c>
      <c r="T330" s="30">
        <v>422.35944171300002</v>
      </c>
      <c r="U330" s="27">
        <v>4.7511000000000001</v>
      </c>
      <c r="V330" s="30">
        <v>18.226195724</v>
      </c>
      <c r="W330" s="32" t="s">
        <v>1989</v>
      </c>
      <c r="X330" s="30">
        <v>76.100484244</v>
      </c>
      <c r="Y330" s="32">
        <v>3.1753</v>
      </c>
      <c r="Z330" s="30">
        <v>61.697755684999997</v>
      </c>
      <c r="AA330" s="32">
        <v>10.435</v>
      </c>
      <c r="AB330" s="30">
        <v>4762.6712118421001</v>
      </c>
      <c r="AC330" s="27" t="s">
        <v>1989</v>
      </c>
      <c r="AD330" s="30">
        <v>5660.6356916540999</v>
      </c>
      <c r="AE330" s="27">
        <v>0.189</v>
      </c>
      <c r="AF330" s="30">
        <v>0</v>
      </c>
      <c r="AG330" s="27" t="s">
        <v>1989</v>
      </c>
      <c r="AH330" s="25">
        <v>6.7435466400000005E-2</v>
      </c>
      <c r="AI330" s="25">
        <v>0.19800306819999999</v>
      </c>
      <c r="AJ330" s="25">
        <v>0</v>
      </c>
      <c r="AK330" s="25">
        <v>0.2621204137</v>
      </c>
      <c r="AL330" s="25">
        <v>0.48349212850000001</v>
      </c>
      <c r="AM330" s="25">
        <v>0</v>
      </c>
      <c r="AN330" s="47">
        <v>0.1579118035</v>
      </c>
      <c r="AO330" s="47">
        <v>0.26663461300000002</v>
      </c>
      <c r="AP330" s="47">
        <v>0</v>
      </c>
      <c r="AQ330" s="47">
        <v>2.8869815480554202</v>
      </c>
      <c r="AR330" s="47">
        <v>1.0301787172399099</v>
      </c>
      <c r="AS330" s="47">
        <v>0.939825365176997</v>
      </c>
      <c r="AT330" s="28">
        <v>0</v>
      </c>
      <c r="AU330" s="28">
        <v>1200</v>
      </c>
      <c r="AV330" s="28">
        <v>0</v>
      </c>
    </row>
    <row r="331" spans="1:48" x14ac:dyDescent="0.25">
      <c r="A331" s="159">
        <v>328</v>
      </c>
      <c r="B331" s="3" t="s">
        <v>275</v>
      </c>
      <c r="C331" s="3" t="s">
        <v>1</v>
      </c>
      <c r="D331" s="28">
        <v>22200</v>
      </c>
      <c r="E331" s="25">
        <v>30.588239999999999</v>
      </c>
      <c r="F331" s="25">
        <v>58.00712</v>
      </c>
      <c r="G331" s="25">
        <v>83.010760000000005</v>
      </c>
      <c r="H331" s="28">
        <v>760330153200</v>
      </c>
      <c r="I331" s="49">
        <v>34.249110000000002</v>
      </c>
      <c r="J331" s="49">
        <v>38.176650000000002</v>
      </c>
      <c r="K331" s="28">
        <v>818211</v>
      </c>
      <c r="L331" s="28">
        <v>16255300000</v>
      </c>
      <c r="M331" s="49">
        <v>7.012930456771846</v>
      </c>
      <c r="N331" s="49">
        <v>1.4033412780715016</v>
      </c>
      <c r="O331" s="49">
        <v>0.57411020000000001</v>
      </c>
      <c r="P331" s="30">
        <v>4182.1335286060003</v>
      </c>
      <c r="Q331" s="27">
        <v>0.1996</v>
      </c>
      <c r="R331" s="30">
        <v>4024.4167284549999</v>
      </c>
      <c r="S331" s="27">
        <v>-3.7699999999999997E-2</v>
      </c>
      <c r="T331" s="30">
        <v>4270.4250801360004</v>
      </c>
      <c r="U331" s="27">
        <v>7.6499999999999999E-2</v>
      </c>
      <c r="V331" s="30">
        <v>101.937784585</v>
      </c>
      <c r="W331" s="32">
        <v>-0.10249999999999999</v>
      </c>
      <c r="X331" s="30">
        <v>63.522904969000002</v>
      </c>
      <c r="Y331" s="32">
        <v>-0.37680000000000002</v>
      </c>
      <c r="Z331" s="30">
        <v>39.229714903000001</v>
      </c>
      <c r="AA331" s="32">
        <v>-0.55640000000000001</v>
      </c>
      <c r="AB331" s="30">
        <v>6985.2157144992998</v>
      </c>
      <c r="AC331" s="27">
        <v>-0.1</v>
      </c>
      <c r="AD331" s="30">
        <v>1778.0784818857001</v>
      </c>
      <c r="AE331" s="27">
        <v>-0.745</v>
      </c>
      <c r="AF331" s="30">
        <v>1115.2547109829</v>
      </c>
      <c r="AG331" s="27">
        <v>0.16</v>
      </c>
      <c r="AH331" s="25">
        <v>7.3196040500000004E-2</v>
      </c>
      <c r="AI331" s="25">
        <v>3.85155909E-2</v>
      </c>
      <c r="AJ331" s="25">
        <v>2.4827080599999999E-2</v>
      </c>
      <c r="AK331" s="25">
        <v>0.2516882319</v>
      </c>
      <c r="AL331" s="25">
        <v>0.14147485800000001</v>
      </c>
      <c r="AM331" s="25">
        <v>8.6391455699999994E-2</v>
      </c>
      <c r="AN331" s="47">
        <v>6.6016334499999996E-2</v>
      </c>
      <c r="AO331" s="47">
        <v>4.4055817800000001E-2</v>
      </c>
      <c r="AP331" s="47">
        <v>3.8033304300000001E-2</v>
      </c>
      <c r="AQ331" s="47">
        <v>2.2740546807894702</v>
      </c>
      <c r="AR331" s="47">
        <v>3.0491718308207001</v>
      </c>
      <c r="AS331" s="47">
        <v>2.4797267103696901</v>
      </c>
      <c r="AT331" s="28">
        <v>2500</v>
      </c>
      <c r="AU331" s="28">
        <v>0</v>
      </c>
      <c r="AV331" s="28">
        <v>0</v>
      </c>
    </row>
    <row r="332" spans="1:48" x14ac:dyDescent="0.25">
      <c r="A332" s="159">
        <v>329</v>
      </c>
      <c r="B332" s="3" t="s">
        <v>276</v>
      </c>
      <c r="C332" s="3" t="s">
        <v>1</v>
      </c>
      <c r="D332" s="28">
        <v>15500</v>
      </c>
      <c r="E332" s="25">
        <v>10.32028</v>
      </c>
      <c r="F332" s="25">
        <v>-7.7380950000000004</v>
      </c>
      <c r="G332" s="25">
        <v>31.91489</v>
      </c>
      <c r="H332" s="28">
        <v>298375000000</v>
      </c>
      <c r="I332" s="49">
        <v>19.25</v>
      </c>
      <c r="J332" s="49">
        <v>41.721040000000002</v>
      </c>
      <c r="K332" s="28">
        <v>913.5</v>
      </c>
      <c r="L332" s="28">
        <v>14172900</v>
      </c>
      <c r="M332" s="49">
        <v>7.6992893811716279</v>
      </c>
      <c r="N332" s="49">
        <v>0.91776767456068786</v>
      </c>
      <c r="O332" s="49">
        <v>0.42922749999999998</v>
      </c>
      <c r="P332" s="30">
        <v>76.534565740000005</v>
      </c>
      <c r="Q332" s="27">
        <v>0.3034</v>
      </c>
      <c r="R332" s="30">
        <v>68.382022758999994</v>
      </c>
      <c r="S332" s="27">
        <v>-0.1065</v>
      </c>
      <c r="T332" s="30">
        <v>62.200129842000003</v>
      </c>
      <c r="U332" s="27">
        <v>-0.2576</v>
      </c>
      <c r="V332" s="30">
        <v>26.753456062000001</v>
      </c>
      <c r="W332" s="32">
        <v>0.1867</v>
      </c>
      <c r="X332" s="30">
        <v>27.193512073000001</v>
      </c>
      <c r="Y332" s="32">
        <v>1.6400000000000001E-2</v>
      </c>
      <c r="Z332" s="30">
        <v>44.559296801000002</v>
      </c>
      <c r="AA332" s="32">
        <v>0.67190000000000005</v>
      </c>
      <c r="AB332" s="30">
        <v>984.94025974030001</v>
      </c>
      <c r="AC332" s="27">
        <v>0.14860000000000001</v>
      </c>
      <c r="AD332" s="30">
        <v>1058.2622547013</v>
      </c>
      <c r="AE332" s="27">
        <v>7.3999999999999996E-2</v>
      </c>
      <c r="AF332" s="30">
        <v>2314.7686649870002</v>
      </c>
      <c r="AG332" s="27">
        <v>1.67</v>
      </c>
      <c r="AH332" s="25">
        <v>8.0996505799999993E-2</v>
      </c>
      <c r="AI332" s="25">
        <v>8.0395610899999997E-2</v>
      </c>
      <c r="AJ332" s="25">
        <v>0.1306696007</v>
      </c>
      <c r="AK332" s="25">
        <v>8.6342613299999996E-2</v>
      </c>
      <c r="AL332" s="25">
        <v>8.6874277499999999E-2</v>
      </c>
      <c r="AM332" s="25">
        <v>0.1407788502</v>
      </c>
      <c r="AN332" s="47">
        <v>0.19281654000000001</v>
      </c>
      <c r="AO332" s="47">
        <v>0.1100475304</v>
      </c>
      <c r="AP332" s="47">
        <v>8.1630764800000005E-2</v>
      </c>
      <c r="AQ332" s="47">
        <v>7.44415990843523E-2</v>
      </c>
      <c r="AR332" s="47">
        <v>8.6698689729235695E-2</v>
      </c>
      <c r="AS332" s="47">
        <v>7.7364968618622798E-2</v>
      </c>
      <c r="AT332" s="28">
        <v>900</v>
      </c>
      <c r="AU332" s="28">
        <v>950</v>
      </c>
      <c r="AV332" s="28">
        <v>0</v>
      </c>
    </row>
    <row r="333" spans="1:48" x14ac:dyDescent="0.25">
      <c r="A333" s="159">
        <v>330</v>
      </c>
      <c r="B333" s="3" t="s">
        <v>2029</v>
      </c>
      <c r="C333" s="3" t="s">
        <v>1</v>
      </c>
      <c r="D333" s="28">
        <v>10650</v>
      </c>
      <c r="E333" s="25">
        <v>5.9701490000000002</v>
      </c>
      <c r="F333" s="25">
        <v>0.94786729999999997</v>
      </c>
      <c r="G333" s="25">
        <v>13.057320000000001</v>
      </c>
      <c r="H333" s="28">
        <v>559125000000</v>
      </c>
      <c r="I333" s="49">
        <v>52.5</v>
      </c>
      <c r="J333" s="49">
        <v>78.316909999999993</v>
      </c>
      <c r="K333" s="28">
        <v>329050.5</v>
      </c>
      <c r="L333" s="28">
        <v>3351750000</v>
      </c>
      <c r="M333" s="49">
        <v>43.520982323738487</v>
      </c>
      <c r="N333" s="49">
        <v>0.97987073575677419</v>
      </c>
      <c r="O333" s="49">
        <v>0.2334782</v>
      </c>
      <c r="P333" s="30">
        <v>1047.390647124</v>
      </c>
      <c r="Q333" s="27">
        <v>0.47710000000000002</v>
      </c>
      <c r="R333" s="30">
        <v>1545.0845765429999</v>
      </c>
      <c r="S333" s="27">
        <v>0.47520000000000001</v>
      </c>
      <c r="T333" s="30">
        <v>1699.4790299450001</v>
      </c>
      <c r="U333" s="27">
        <v>0.35</v>
      </c>
      <c r="V333" s="30">
        <v>17.821395852999999</v>
      </c>
      <c r="W333" s="32">
        <v>0.40010000000000001</v>
      </c>
      <c r="X333" s="30">
        <v>12.82980785</v>
      </c>
      <c r="Y333" s="32">
        <v>-0.28010000000000002</v>
      </c>
      <c r="Z333" s="30">
        <v>3.862416021</v>
      </c>
      <c r="AA333" s="32">
        <v>-0.83860000000000001</v>
      </c>
      <c r="AB333" s="30">
        <v>806.20600285709997</v>
      </c>
      <c r="AC333" s="27">
        <v>0.26679999999999998</v>
      </c>
      <c r="AD333" s="30">
        <v>244.37729238099999</v>
      </c>
      <c r="AE333" s="27">
        <v>-0.69699999999999995</v>
      </c>
      <c r="AF333" s="30">
        <v>73.5698289714</v>
      </c>
      <c r="AG333" s="27">
        <v>0.1</v>
      </c>
      <c r="AH333" s="25">
        <v>3.3535102800000001E-2</v>
      </c>
      <c r="AI333" s="25">
        <v>1.6643481200000001E-2</v>
      </c>
      <c r="AJ333" s="25">
        <v>3.7323752000000001E-3</v>
      </c>
      <c r="AK333" s="25">
        <v>7.4833035300000003E-2</v>
      </c>
      <c r="AL333" s="25">
        <v>3.1539113600000002E-2</v>
      </c>
      <c r="AM333" s="25">
        <v>6.0898864999999998E-3</v>
      </c>
      <c r="AN333" s="47">
        <v>4.3726487799999998E-2</v>
      </c>
      <c r="AO333" s="47">
        <v>2.5373356600000001E-2</v>
      </c>
      <c r="AP333" s="47">
        <v>2.7673718399999998E-2</v>
      </c>
      <c r="AQ333" s="47">
        <v>1.1974396998951999</v>
      </c>
      <c r="AR333" s="47">
        <v>0.76619499813915204</v>
      </c>
      <c r="AS333" s="47">
        <v>0.63163833693087701</v>
      </c>
      <c r="AT333" s="28">
        <v>0</v>
      </c>
      <c r="AU333" s="28">
        <v>0</v>
      </c>
      <c r="AV333" s="28">
        <v>0</v>
      </c>
    </row>
    <row r="334" spans="1:48" x14ac:dyDescent="0.25">
      <c r="A334" s="159">
        <v>331</v>
      </c>
      <c r="B334" s="3" t="s">
        <v>277</v>
      </c>
      <c r="C334" s="3" t="s">
        <v>1</v>
      </c>
      <c r="D334" s="28">
        <v>1760</v>
      </c>
      <c r="E334" s="25">
        <v>7.97546</v>
      </c>
      <c r="F334" s="25">
        <v>-11.557790000000001</v>
      </c>
      <c r="G334" s="25">
        <v>-34.0824</v>
      </c>
      <c r="H334" s="28">
        <v>44880000000</v>
      </c>
      <c r="I334" s="49">
        <v>25.5</v>
      </c>
      <c r="J334" s="49">
        <v>89.719840000000005</v>
      </c>
      <c r="K334" s="28">
        <v>171234</v>
      </c>
      <c r="L334" s="28">
        <v>315550000</v>
      </c>
      <c r="M334" s="49" t="s">
        <v>4501</v>
      </c>
      <c r="N334" s="49">
        <v>0.16642474957902176</v>
      </c>
      <c r="O334" s="49">
        <v>0.69693559999999999</v>
      </c>
      <c r="P334" s="30">
        <v>142.64199995600001</v>
      </c>
      <c r="Q334" s="27">
        <v>0.6431</v>
      </c>
      <c r="R334" s="30">
        <v>53.756830530999999</v>
      </c>
      <c r="S334" s="27">
        <v>-0.62309999999999999</v>
      </c>
      <c r="T334" s="30">
        <v>186.895650824</v>
      </c>
      <c r="U334" s="27">
        <v>0.74680000000000002</v>
      </c>
      <c r="V334" s="30">
        <v>3.8412942970000001</v>
      </c>
      <c r="W334" s="32">
        <v>1.4068000000000001</v>
      </c>
      <c r="X334" s="30">
        <v>-2.1820212049999999</v>
      </c>
      <c r="Y334" s="32">
        <v>-1.5680000000000001</v>
      </c>
      <c r="Z334" s="30">
        <v>5.1839122619999998</v>
      </c>
      <c r="AA334" s="32">
        <v>-4.2824</v>
      </c>
      <c r="AB334" s="30">
        <v>149.63664600000001</v>
      </c>
      <c r="AC334" s="27">
        <v>1.4766999999999999</v>
      </c>
      <c r="AD334" s="30">
        <v>-75.724117294099997</v>
      </c>
      <c r="AE334" s="27">
        <v>-1.506</v>
      </c>
      <c r="AF334" s="30">
        <v>168.38911235290001</v>
      </c>
      <c r="AG334" s="27">
        <v>-3.28</v>
      </c>
      <c r="AH334" s="25">
        <v>9.9022034000000002E-3</v>
      </c>
      <c r="AI334" s="25">
        <v>-5.2139502999999999E-3</v>
      </c>
      <c r="AJ334" s="25">
        <v>1.2210558099999999E-2</v>
      </c>
      <c r="AK334" s="25">
        <v>1.3947525299999999E-2</v>
      </c>
      <c r="AL334" s="25">
        <v>-6.9926118000000004E-3</v>
      </c>
      <c r="AM334" s="25">
        <v>1.55713942E-2</v>
      </c>
      <c r="AN334" s="47">
        <v>6.5280463699999999E-2</v>
      </c>
      <c r="AO334" s="47">
        <v>0.14773903669999999</v>
      </c>
      <c r="AP334" s="47">
        <v>7.6856696200000005E-2</v>
      </c>
      <c r="AQ334" s="47">
        <v>0.36138965462404699</v>
      </c>
      <c r="AR334" s="47">
        <v>0.32097495931197201</v>
      </c>
      <c r="AS334" s="47">
        <v>0.275240169585518</v>
      </c>
      <c r="AT334" s="28">
        <v>0</v>
      </c>
      <c r="AU334" s="28">
        <v>0</v>
      </c>
      <c r="AV334" s="28">
        <v>0</v>
      </c>
    </row>
    <row r="335" spans="1:48" x14ac:dyDescent="0.25">
      <c r="A335" s="159">
        <v>332</v>
      </c>
      <c r="B335" s="3" t="s">
        <v>4299</v>
      </c>
      <c r="C335" s="3" t="s">
        <v>1</v>
      </c>
      <c r="D335" s="28">
        <v>21800</v>
      </c>
      <c r="E335" s="25">
        <v>-2.4608500000000002</v>
      </c>
      <c r="F335" s="25">
        <v>-5.2173910000000001</v>
      </c>
      <c r="G335" s="25">
        <v>9.9569690000000008</v>
      </c>
      <c r="H335" s="28">
        <v>18019294670000</v>
      </c>
      <c r="I335" s="49">
        <v>826.57319999999993</v>
      </c>
      <c r="J335" s="49">
        <v>53.832479999999997</v>
      </c>
      <c r="K335" s="28">
        <v>220541.5</v>
      </c>
      <c r="L335" s="28">
        <v>4920600000</v>
      </c>
      <c r="M335" s="49">
        <v>7.5504901344561635</v>
      </c>
      <c r="N335" s="49">
        <v>1.5130552872058443</v>
      </c>
      <c r="O335" s="49" t="s">
        <v>4501</v>
      </c>
      <c r="P335" s="30">
        <v>0</v>
      </c>
      <c r="Q335" s="27" t="s">
        <v>1989</v>
      </c>
      <c r="R335" s="30">
        <v>0</v>
      </c>
      <c r="S335" s="27" t="s">
        <v>1989</v>
      </c>
      <c r="T335" s="30">
        <v>0</v>
      </c>
      <c r="U335" s="27" t="s">
        <v>1989</v>
      </c>
      <c r="V335" s="30">
        <v>963.60900000000004</v>
      </c>
      <c r="W335" s="32">
        <v>0.70489999999999997</v>
      </c>
      <c r="X335" s="30">
        <v>1805.2380000000001</v>
      </c>
      <c r="Y335" s="32">
        <v>0.87339999999999995</v>
      </c>
      <c r="Z335" s="30">
        <v>2280.6799999999998</v>
      </c>
      <c r="AA335" s="32">
        <v>0.74780000000000002</v>
      </c>
      <c r="AB335" s="30">
        <v>1649.420885109</v>
      </c>
      <c r="AC335" s="27">
        <v>0.70489999999999997</v>
      </c>
      <c r="AD335" s="30">
        <v>2107.4722865990002</v>
      </c>
      <c r="AE335" s="27">
        <v>0.27800000000000002</v>
      </c>
      <c r="AF335" s="30">
        <v>2655.6923604459998</v>
      </c>
      <c r="AG335" s="27">
        <v>1.2</v>
      </c>
      <c r="AH335" s="25">
        <v>8.3635775000000002E-3</v>
      </c>
      <c r="AI335" s="25">
        <v>1.3870540400000001E-2</v>
      </c>
      <c r="AJ335" s="25">
        <v>1.66244883E-2</v>
      </c>
      <c r="AK335" s="25">
        <v>0.1559464592</v>
      </c>
      <c r="AL335" s="25">
        <v>0.20871731390000001</v>
      </c>
      <c r="AM335" s="25">
        <v>0.20986921219999999</v>
      </c>
      <c r="AN335" s="47">
        <v>0.46211900849999998</v>
      </c>
      <c r="AO335" s="47">
        <v>0.49408402639999999</v>
      </c>
      <c r="AP335" s="47">
        <v>0.51668825699999998</v>
      </c>
      <c r="AQ335" s="47">
        <v>17.589787016583099</v>
      </c>
      <c r="AR335" s="47">
        <v>11.8208851043879</v>
      </c>
      <c r="AS335" s="47">
        <v>11.624100534556</v>
      </c>
      <c r="AT335" s="28">
        <v>0</v>
      </c>
      <c r="AU335" s="28">
        <v>0</v>
      </c>
      <c r="AV335" s="28">
        <v>0</v>
      </c>
    </row>
    <row r="336" spans="1:48" x14ac:dyDescent="0.25">
      <c r="A336" s="159">
        <v>333</v>
      </c>
      <c r="B336" s="3" t="s">
        <v>278</v>
      </c>
      <c r="C336" s="3" t="s">
        <v>1</v>
      </c>
      <c r="D336" s="28">
        <v>9500</v>
      </c>
      <c r="E336" s="25">
        <v>3.4858389999999999</v>
      </c>
      <c r="F336" s="25">
        <v>-8.2125599999999999</v>
      </c>
      <c r="G336" s="25">
        <v>-14.41441</v>
      </c>
      <c r="H336" s="28">
        <v>202055082000</v>
      </c>
      <c r="I336" s="49">
        <v>21.26896</v>
      </c>
      <c r="J336" s="49">
        <v>54.310310000000001</v>
      </c>
      <c r="K336" s="28">
        <v>266.5</v>
      </c>
      <c r="L336" s="28">
        <v>2745615</v>
      </c>
      <c r="M336" s="49">
        <v>6.7787023379127866</v>
      </c>
      <c r="N336" s="49">
        <v>0.62768112743335314</v>
      </c>
      <c r="O336" s="49">
        <v>0.16188810000000001</v>
      </c>
      <c r="P336" s="30">
        <v>735.33716468499995</v>
      </c>
      <c r="Q336" s="27">
        <v>4.7300000000000002E-2</v>
      </c>
      <c r="R336" s="30">
        <v>713.685054261</v>
      </c>
      <c r="S336" s="27">
        <v>-2.9399999999999999E-2</v>
      </c>
      <c r="T336" s="30">
        <v>752.44604804000005</v>
      </c>
      <c r="U336" s="27">
        <v>2.0999999999999999E-3</v>
      </c>
      <c r="V336" s="30">
        <v>29.362715658999999</v>
      </c>
      <c r="W336" s="32">
        <v>0.38100000000000001</v>
      </c>
      <c r="X336" s="30">
        <v>30.143231298</v>
      </c>
      <c r="Y336" s="32">
        <v>2.6599999999999999E-2</v>
      </c>
      <c r="Z336" s="30">
        <v>26.684846615000001</v>
      </c>
      <c r="AA336" s="32">
        <v>2.3199999999999998E-2</v>
      </c>
      <c r="AB336" s="30">
        <v>1201.8829036754</v>
      </c>
      <c r="AC336" s="27">
        <v>0.38100000000000001</v>
      </c>
      <c r="AD336" s="30">
        <v>1233.8311884819</v>
      </c>
      <c r="AE336" s="27">
        <v>2.7E-2</v>
      </c>
      <c r="AF336" s="30">
        <v>1254.638291367</v>
      </c>
      <c r="AG336" s="27">
        <v>1.02</v>
      </c>
      <c r="AH336" s="25">
        <v>4.7220577E-2</v>
      </c>
      <c r="AI336" s="25">
        <v>4.61542551E-2</v>
      </c>
      <c r="AJ336" s="25">
        <v>4.16802504E-2</v>
      </c>
      <c r="AK336" s="25">
        <v>9.1111367499999998E-2</v>
      </c>
      <c r="AL336" s="25">
        <v>9.1727899799999998E-2</v>
      </c>
      <c r="AM336" s="25">
        <v>8.1195116600000006E-2</v>
      </c>
      <c r="AN336" s="47">
        <v>8.3326077400000004E-2</v>
      </c>
      <c r="AO336" s="47">
        <v>9.5171413699999999E-2</v>
      </c>
      <c r="AP336" s="47">
        <v>9.0286066299999995E-2</v>
      </c>
      <c r="AQ336" s="47">
        <v>0.953947709204789</v>
      </c>
      <c r="AR336" s="47">
        <v>1.02107250456058</v>
      </c>
      <c r="AS336" s="47">
        <v>0.94804771565982704</v>
      </c>
      <c r="AT336" s="28">
        <v>1500</v>
      </c>
      <c r="AU336" s="28">
        <v>1200</v>
      </c>
      <c r="AV336" s="28">
        <v>0</v>
      </c>
    </row>
    <row r="337" spans="1:48" x14ac:dyDescent="0.25">
      <c r="A337" s="159">
        <v>334</v>
      </c>
      <c r="B337" s="3" t="s">
        <v>279</v>
      </c>
      <c r="C337" s="3" t="s">
        <v>1</v>
      </c>
      <c r="D337" s="28">
        <v>61000</v>
      </c>
      <c r="E337" s="25">
        <v>3.389831</v>
      </c>
      <c r="F337" s="25">
        <v>-3.6334909999999998</v>
      </c>
      <c r="G337" s="25">
        <v>-14.685309999999999</v>
      </c>
      <c r="H337" s="28">
        <v>2528482940000</v>
      </c>
      <c r="I337" s="49">
        <v>41.450539999999997</v>
      </c>
      <c r="J337" s="49">
        <v>20.001629999999999</v>
      </c>
      <c r="K337" s="28">
        <v>6639</v>
      </c>
      <c r="L337" s="28">
        <v>395550000</v>
      </c>
      <c r="M337" s="49">
        <v>15.894027798444609</v>
      </c>
      <c r="N337" s="49">
        <v>2.3730653588668682</v>
      </c>
      <c r="O337" s="49">
        <v>0.52969299999999997</v>
      </c>
      <c r="P337" s="30">
        <v>1880.1385686399999</v>
      </c>
      <c r="Q337" s="27">
        <v>-6.25E-2</v>
      </c>
      <c r="R337" s="30">
        <v>1808.3724144</v>
      </c>
      <c r="S337" s="27">
        <v>-3.8199999999999998E-2</v>
      </c>
      <c r="T337" s="30">
        <v>1807.983527913</v>
      </c>
      <c r="U337" s="27">
        <v>-4.7999999999999996E-3</v>
      </c>
      <c r="V337" s="30">
        <v>260.41736982100002</v>
      </c>
      <c r="W337" s="32">
        <v>0.14099999999999999</v>
      </c>
      <c r="X337" s="30">
        <v>174.773496962</v>
      </c>
      <c r="Y337" s="32">
        <v>-0.32890000000000003</v>
      </c>
      <c r="Z337" s="30">
        <v>185.831359225</v>
      </c>
      <c r="AA337" s="32">
        <v>-9.0700000000000003E-2</v>
      </c>
      <c r="AB337" s="30">
        <v>5292.7490790020001</v>
      </c>
      <c r="AC337" s="27">
        <v>-5.6300000000000003E-2</v>
      </c>
      <c r="AD337" s="30">
        <v>3430.6460526912001</v>
      </c>
      <c r="AE337" s="27">
        <v>-0.35199999999999998</v>
      </c>
      <c r="AF337" s="30">
        <v>3990.297161855</v>
      </c>
      <c r="AG337" s="27">
        <v>0.88</v>
      </c>
      <c r="AH337" s="25">
        <v>0.16701778019999999</v>
      </c>
      <c r="AI337" s="25">
        <v>0.1008386305</v>
      </c>
      <c r="AJ337" s="25">
        <v>0.10912618659999999</v>
      </c>
      <c r="AK337" s="25">
        <v>0.22600479479999999</v>
      </c>
      <c r="AL337" s="25">
        <v>0.14040749820000001</v>
      </c>
      <c r="AM337" s="25">
        <v>0.1473517557</v>
      </c>
      <c r="AN337" s="47">
        <v>0.55637018579999997</v>
      </c>
      <c r="AO337" s="47">
        <v>0.51974914999999999</v>
      </c>
      <c r="AP337" s="47">
        <v>0.5305202551</v>
      </c>
      <c r="AQ337" s="47">
        <v>0.34933616558865599</v>
      </c>
      <c r="AR337" s="47">
        <v>0.43591211326051799</v>
      </c>
      <c r="AS337" s="47">
        <v>0.35028777461034499</v>
      </c>
      <c r="AT337" s="28">
        <v>3000</v>
      </c>
      <c r="AU337" s="28">
        <v>3000</v>
      </c>
      <c r="AV337" s="28">
        <v>0</v>
      </c>
    </row>
    <row r="338" spans="1:48" x14ac:dyDescent="0.25">
      <c r="A338" s="159">
        <v>335</v>
      </c>
      <c r="B338" s="3" t="s">
        <v>2025</v>
      </c>
      <c r="C338" s="3" t="s">
        <v>1</v>
      </c>
      <c r="D338" s="28">
        <v>10350</v>
      </c>
      <c r="E338" s="25">
        <v>-5.0458720000000001</v>
      </c>
      <c r="F338" s="25">
        <v>-12.08494</v>
      </c>
      <c r="G338" s="25">
        <v>-12.423080000000001</v>
      </c>
      <c r="H338" s="28">
        <v>437829529500.00006</v>
      </c>
      <c r="I338" s="49">
        <v>42.302369999999996</v>
      </c>
      <c r="J338" s="49">
        <v>17.590810000000001</v>
      </c>
      <c r="K338" s="28">
        <v>10070.5</v>
      </c>
      <c r="L338" s="28">
        <v>103971400</v>
      </c>
      <c r="M338" s="49">
        <v>6.8531802273438203</v>
      </c>
      <c r="N338" s="49">
        <v>0.92260969637988766</v>
      </c>
      <c r="O338" s="49">
        <v>0.45508490000000001</v>
      </c>
      <c r="P338" s="30">
        <v>1095.9341112340001</v>
      </c>
      <c r="Q338" s="27">
        <v>0.31509999999999999</v>
      </c>
      <c r="R338" s="30">
        <v>876.03664541900002</v>
      </c>
      <c r="S338" s="27">
        <v>-0.2006</v>
      </c>
      <c r="T338" s="30">
        <v>1169.689982179</v>
      </c>
      <c r="U338" s="27">
        <v>4.1200000000000001E-2</v>
      </c>
      <c r="V338" s="30">
        <v>74.948252377000003</v>
      </c>
      <c r="W338" s="32">
        <v>0.24440000000000001</v>
      </c>
      <c r="X338" s="30">
        <v>81.858010512999996</v>
      </c>
      <c r="Y338" s="32">
        <v>9.2200000000000004E-2</v>
      </c>
      <c r="Z338" s="30">
        <v>102.10614673800001</v>
      </c>
      <c r="AA338" s="32">
        <v>0.66579999999999995</v>
      </c>
      <c r="AB338" s="30">
        <v>1637.6104461359</v>
      </c>
      <c r="AC338" s="27">
        <v>0.63939999999999997</v>
      </c>
      <c r="AD338" s="30">
        <v>1652.1947325819999</v>
      </c>
      <c r="AE338" s="27">
        <v>8.9999999999999993E-3</v>
      </c>
      <c r="AF338" s="30">
        <v>2173.6666902152001</v>
      </c>
      <c r="AG338" s="27">
        <v>1.95</v>
      </c>
      <c r="AH338" s="25">
        <v>3.1303330499999997E-2</v>
      </c>
      <c r="AI338" s="25">
        <v>4.42530701E-2</v>
      </c>
      <c r="AJ338" s="25">
        <v>4.99142801E-2</v>
      </c>
      <c r="AK338" s="25">
        <v>0.1381486888</v>
      </c>
      <c r="AL338" s="25">
        <v>0.13671235870000001</v>
      </c>
      <c r="AM338" s="25">
        <v>0.17155828710000001</v>
      </c>
      <c r="AN338" s="47">
        <v>0.1595905537</v>
      </c>
      <c r="AO338" s="47">
        <v>0.25370126589999997</v>
      </c>
      <c r="AP338" s="47">
        <v>0.22930705309999999</v>
      </c>
      <c r="AQ338" s="47">
        <v>1.66045393933496</v>
      </c>
      <c r="AR338" s="47">
        <v>2.4684218240734999</v>
      </c>
      <c r="AS338" s="47">
        <v>2.4370582278474999</v>
      </c>
      <c r="AT338" s="28">
        <v>0</v>
      </c>
      <c r="AU338" s="28">
        <v>0</v>
      </c>
      <c r="AV338" s="28">
        <v>0</v>
      </c>
    </row>
    <row r="339" spans="1:48" x14ac:dyDescent="0.25">
      <c r="A339" s="159">
        <v>336</v>
      </c>
      <c r="B339" s="3" t="s">
        <v>280</v>
      </c>
      <c r="C339" s="3" t="s">
        <v>1</v>
      </c>
      <c r="D339" s="28">
        <v>38050</v>
      </c>
      <c r="E339" s="25">
        <v>-3.6708859999999999</v>
      </c>
      <c r="F339" s="25">
        <v>4.5329670000000002</v>
      </c>
      <c r="G339" s="25">
        <v>68.362830000000002</v>
      </c>
      <c r="H339" s="28">
        <v>1108206250000</v>
      </c>
      <c r="I339" s="49">
        <v>29.125</v>
      </c>
      <c r="J339" s="49">
        <v>31.572500000000002</v>
      </c>
      <c r="K339" s="28">
        <v>11558</v>
      </c>
      <c r="L339" s="28">
        <v>446419000</v>
      </c>
      <c r="M339" s="49">
        <v>10.344471909616978</v>
      </c>
      <c r="N339" s="49">
        <v>0.72281514718841844</v>
      </c>
      <c r="O339" s="49">
        <v>0.59870619999999997</v>
      </c>
      <c r="P339" s="30">
        <v>405.340996937</v>
      </c>
      <c r="Q339" s="27">
        <v>0.15690000000000001</v>
      </c>
      <c r="R339" s="30">
        <v>354.45705791199998</v>
      </c>
      <c r="S339" s="27">
        <v>-0.1255</v>
      </c>
      <c r="T339" s="30">
        <v>342.051136289</v>
      </c>
      <c r="U339" s="27">
        <v>-0.15529999999999999</v>
      </c>
      <c r="V339" s="30">
        <v>144.81263521599999</v>
      </c>
      <c r="W339" s="32">
        <v>1.0807</v>
      </c>
      <c r="X339" s="30">
        <v>119.956621717</v>
      </c>
      <c r="Y339" s="32">
        <v>-0.1716</v>
      </c>
      <c r="Z339" s="30">
        <v>107.05192284500001</v>
      </c>
      <c r="AA339" s="32">
        <v>-0.16370000000000001</v>
      </c>
      <c r="AB339" s="30">
        <v>3873.1878405333</v>
      </c>
      <c r="AC339" s="27">
        <v>1.052</v>
      </c>
      <c r="AD339" s="30">
        <v>3209.6207239</v>
      </c>
      <c r="AE339" s="27">
        <v>-0.17100000000000001</v>
      </c>
      <c r="AF339" s="30">
        <v>3675.6025011158999</v>
      </c>
      <c r="AG339" s="27">
        <v>0.84</v>
      </c>
      <c r="AH339" s="25">
        <v>8.0767535099999996E-2</v>
      </c>
      <c r="AI339" s="25">
        <v>6.3653152300000002E-2</v>
      </c>
      <c r="AJ339" s="25">
        <v>5.7082186399999998E-2</v>
      </c>
      <c r="AK339" s="25">
        <v>9.6426187299999994E-2</v>
      </c>
      <c r="AL339" s="25">
        <v>7.7704323300000003E-2</v>
      </c>
      <c r="AM339" s="25">
        <v>6.9747477899999993E-2</v>
      </c>
      <c r="AN339" s="47">
        <v>0.28405740309999999</v>
      </c>
      <c r="AO339" s="47">
        <v>0.16432416690000001</v>
      </c>
      <c r="AP339" s="47">
        <v>0.15465666149999999</v>
      </c>
      <c r="AQ339" s="47">
        <v>0.18519121730382801</v>
      </c>
      <c r="AR339" s="47">
        <v>0.25641294016946198</v>
      </c>
      <c r="AS339" s="47">
        <v>0.22187817655843001</v>
      </c>
      <c r="AT339" s="28">
        <v>2300</v>
      </c>
      <c r="AU339" s="28">
        <v>2300</v>
      </c>
      <c r="AV339" s="28">
        <v>0</v>
      </c>
    </row>
    <row r="340" spans="1:48" x14ac:dyDescent="0.25">
      <c r="A340" s="159">
        <v>337</v>
      </c>
      <c r="B340" s="3" t="s">
        <v>3683</v>
      </c>
      <c r="C340" s="3" t="s">
        <v>1</v>
      </c>
      <c r="D340" s="28">
        <v>12450</v>
      </c>
      <c r="E340" s="25">
        <v>-19.677420000000001</v>
      </c>
      <c r="F340" s="25">
        <v>-24.917490000000001</v>
      </c>
      <c r="G340" s="25">
        <v>-29.531880000000001</v>
      </c>
      <c r="H340" s="28">
        <v>604754766000.00012</v>
      </c>
      <c r="I340" s="49">
        <v>48.574680000000001</v>
      </c>
      <c r="J340" s="49">
        <v>65.929429999999996</v>
      </c>
      <c r="K340" s="28">
        <v>100657.5</v>
      </c>
      <c r="L340" s="28">
        <v>1384950000</v>
      </c>
      <c r="M340" s="49">
        <v>16.555895050114735</v>
      </c>
      <c r="N340" s="49">
        <v>1.7995589838637509</v>
      </c>
      <c r="O340" s="49">
        <v>0.66075399999999995</v>
      </c>
      <c r="P340" s="30">
        <v>24.469050120999999</v>
      </c>
      <c r="Q340" s="27">
        <v>-0.29199999999999998</v>
      </c>
      <c r="R340" s="30">
        <v>39.440091862999999</v>
      </c>
      <c r="S340" s="27">
        <v>0.61180000000000001</v>
      </c>
      <c r="T340" s="30">
        <v>48.626336842999997</v>
      </c>
      <c r="U340" s="27">
        <v>0.67610000000000003</v>
      </c>
      <c r="V340" s="30">
        <v>13.050305609</v>
      </c>
      <c r="W340" s="32">
        <v>-0.35089999999999999</v>
      </c>
      <c r="X340" s="30">
        <v>20.008655340000001</v>
      </c>
      <c r="Y340" s="32">
        <v>0.53320000000000001</v>
      </c>
      <c r="Z340" s="30">
        <v>21.495893656</v>
      </c>
      <c r="AA340" s="32">
        <v>0.28029999999999999</v>
      </c>
      <c r="AB340" s="30">
        <v>868.86189141149998</v>
      </c>
      <c r="AC340" s="27">
        <v>-0.58509999999999995</v>
      </c>
      <c r="AD340" s="30">
        <v>1235.7459898861</v>
      </c>
      <c r="AE340" s="27">
        <v>0.42199999999999999</v>
      </c>
      <c r="AF340" s="30">
        <v>1025.6127128681001</v>
      </c>
      <c r="AG340" s="27">
        <v>0.99</v>
      </c>
      <c r="AH340" s="25">
        <v>7.3152443799999994E-2</v>
      </c>
      <c r="AI340" s="25">
        <v>8.8295003400000002E-2</v>
      </c>
      <c r="AJ340" s="25">
        <v>6.4013347700000001E-2</v>
      </c>
      <c r="AK340" s="25">
        <v>9.8155290800000003E-2</v>
      </c>
      <c r="AL340" s="25">
        <v>0.1150602617</v>
      </c>
      <c r="AM340" s="25">
        <v>9.1383461999999999E-2</v>
      </c>
      <c r="AN340" s="47">
        <v>0.65667261300000002</v>
      </c>
      <c r="AO340" s="47">
        <v>0.70425930579999996</v>
      </c>
      <c r="AP340" s="47">
        <v>0.71872922709999998</v>
      </c>
      <c r="AQ340" s="47">
        <v>0.18615432908753801</v>
      </c>
      <c r="AR340" s="47">
        <v>0.407387044663239</v>
      </c>
      <c r="AS340" s="47">
        <v>0.42756886303962999</v>
      </c>
      <c r="AT340" s="28">
        <v>0</v>
      </c>
      <c r="AU340" s="28">
        <v>0</v>
      </c>
      <c r="AV340" s="28">
        <v>0</v>
      </c>
    </row>
    <row r="341" spans="1:48" x14ac:dyDescent="0.25">
      <c r="A341" s="159">
        <v>338</v>
      </c>
      <c r="B341" s="3" t="s">
        <v>281</v>
      </c>
      <c r="C341" s="3" t="s">
        <v>1</v>
      </c>
      <c r="D341" s="28">
        <v>3920</v>
      </c>
      <c r="E341" s="25">
        <v>-16.239319999999999</v>
      </c>
      <c r="F341" s="25">
        <v>-30.8642</v>
      </c>
      <c r="G341" s="25">
        <v>-42.521990000000002</v>
      </c>
      <c r="H341" s="28">
        <v>62922248480.000008</v>
      </c>
      <c r="I341" s="49">
        <v>16.051590000000001</v>
      </c>
      <c r="J341" s="49">
        <v>32.517960000000002</v>
      </c>
      <c r="K341" s="28">
        <v>6955.5</v>
      </c>
      <c r="L341" s="28">
        <v>29256780</v>
      </c>
      <c r="M341" s="49">
        <v>5.1065493905913009</v>
      </c>
      <c r="N341" s="49">
        <v>0.22309759772984064</v>
      </c>
      <c r="O341" s="49">
        <v>0.59832110000000005</v>
      </c>
      <c r="P341" s="30">
        <v>714.47970000999999</v>
      </c>
      <c r="Q341" s="27">
        <v>-0.1066</v>
      </c>
      <c r="R341" s="30">
        <v>1577.2525712449999</v>
      </c>
      <c r="S341" s="27">
        <v>1.2076</v>
      </c>
      <c r="T341" s="30">
        <v>1369.2710297850001</v>
      </c>
      <c r="U341" s="27">
        <v>0.89280000000000004</v>
      </c>
      <c r="V341" s="30">
        <v>5.1193427109999998</v>
      </c>
      <c r="W341" s="32">
        <v>-1.7705</v>
      </c>
      <c r="X341" s="30">
        <v>9.8933699669999999</v>
      </c>
      <c r="Y341" s="32">
        <v>0.9325</v>
      </c>
      <c r="Z341" s="30">
        <v>17.834279421000002</v>
      </c>
      <c r="AA341" s="32">
        <v>1.48</v>
      </c>
      <c r="AB341" s="30">
        <v>145.00833648610001</v>
      </c>
      <c r="AC341" s="27">
        <v>-1.3527</v>
      </c>
      <c r="AD341" s="30">
        <v>552.95640044339996</v>
      </c>
      <c r="AE341" s="27">
        <v>2.8130000000000002</v>
      </c>
      <c r="AF341" s="30">
        <v>1111.0235822492</v>
      </c>
      <c r="AG341" s="27">
        <v>2.48</v>
      </c>
      <c r="AH341" s="25">
        <v>3.9621509999999997E-3</v>
      </c>
      <c r="AI341" s="25">
        <v>5.9615885E-3</v>
      </c>
      <c r="AJ341" s="25">
        <v>1.1674097200000001E-2</v>
      </c>
      <c r="AK341" s="25">
        <v>1.9504261299999999E-2</v>
      </c>
      <c r="AL341" s="25">
        <v>3.6628924E-2</v>
      </c>
      <c r="AM341" s="25">
        <v>6.4024932800000003E-2</v>
      </c>
      <c r="AN341" s="47">
        <v>0.1649909333</v>
      </c>
      <c r="AO341" s="47">
        <v>5.1481627799999999E-2</v>
      </c>
      <c r="AP341" s="47">
        <v>5.0333573E-2</v>
      </c>
      <c r="AQ341" s="47">
        <v>3.7830145916784401</v>
      </c>
      <c r="AR341" s="47">
        <v>6.5101533575012596</v>
      </c>
      <c r="AS341" s="47">
        <v>4.48435837306479</v>
      </c>
      <c r="AT341" s="28">
        <v>0</v>
      </c>
      <c r="AU341" s="28">
        <v>0</v>
      </c>
      <c r="AV341" s="28">
        <v>0</v>
      </c>
    </row>
    <row r="342" spans="1:48" x14ac:dyDescent="0.25">
      <c r="A342" s="159">
        <v>339</v>
      </c>
      <c r="B342" s="3" t="s">
        <v>282</v>
      </c>
      <c r="C342" s="3" t="s">
        <v>1</v>
      </c>
      <c r="D342" s="28">
        <v>2810</v>
      </c>
      <c r="E342" s="25">
        <v>-9.0614889999999999</v>
      </c>
      <c r="F342" s="25">
        <v>50.267380000000003</v>
      </c>
      <c r="G342" s="25">
        <v>100.71429999999999</v>
      </c>
      <c r="H342" s="28">
        <v>414891116040.00006</v>
      </c>
      <c r="I342" s="49">
        <v>147.6481</v>
      </c>
      <c r="J342" s="49">
        <v>43.310789999999997</v>
      </c>
      <c r="K342" s="28">
        <v>2291656</v>
      </c>
      <c r="L342" s="28">
        <v>8016250000</v>
      </c>
      <c r="M342" s="49">
        <v>62.444444444444443</v>
      </c>
      <c r="N342" s="49">
        <v>0.26058632286079886</v>
      </c>
      <c r="O342" s="49">
        <v>0.98293850000000005</v>
      </c>
      <c r="P342" s="30">
        <v>856.88664425100001</v>
      </c>
      <c r="Q342" s="27">
        <v>-0.50260000000000005</v>
      </c>
      <c r="R342" s="30">
        <v>805.91989206999995</v>
      </c>
      <c r="S342" s="27">
        <v>-5.9499999999999997E-2</v>
      </c>
      <c r="T342" s="30">
        <v>655.26788166799997</v>
      </c>
      <c r="U342" s="27">
        <v>-0.14580000000000001</v>
      </c>
      <c r="V342" s="30">
        <v>-30.090381817000001</v>
      </c>
      <c r="W342" s="32">
        <v>-18.332699999999999</v>
      </c>
      <c r="X342" s="30">
        <v>-30.735370184000001</v>
      </c>
      <c r="Y342" s="32">
        <v>2.1399999999999999E-2</v>
      </c>
      <c r="Z342" s="30">
        <v>-18.763819673</v>
      </c>
      <c r="AA342" s="32">
        <v>-0.44379999999999997</v>
      </c>
      <c r="AB342" s="30">
        <v>-169.39231411899999</v>
      </c>
      <c r="AC342" s="27">
        <v>-3.3702000000000001</v>
      </c>
      <c r="AD342" s="30">
        <v>-179.14252845300001</v>
      </c>
      <c r="AE342" s="27">
        <v>5.8000000000000003E-2</v>
      </c>
      <c r="AF342" s="30">
        <v>-106.3904772445</v>
      </c>
      <c r="AG342" s="27">
        <v>0.52</v>
      </c>
      <c r="AH342" s="25">
        <v>-1.1419088399999999E-2</v>
      </c>
      <c r="AI342" s="25">
        <v>-1.2975559399999999E-2</v>
      </c>
      <c r="AJ342" s="25">
        <v>-7.8753056999999998E-3</v>
      </c>
      <c r="AK342" s="25">
        <v>-1.2687931499999999E-2</v>
      </c>
      <c r="AL342" s="25">
        <v>-1.4377267799999999E-2</v>
      </c>
      <c r="AM342" s="25">
        <v>-8.6015081000000004E-3</v>
      </c>
      <c r="AN342" s="47">
        <v>0.15660016160000001</v>
      </c>
      <c r="AO342" s="47">
        <v>0.14525578010000001</v>
      </c>
      <c r="AP342" s="47">
        <v>0.15593967619999999</v>
      </c>
      <c r="AQ342" s="47">
        <v>0.107594291468267</v>
      </c>
      <c r="AR342" s="47">
        <v>0.108467744117644</v>
      </c>
      <c r="AS342" s="47">
        <v>9.2212589645414303E-2</v>
      </c>
      <c r="AT342" s="28">
        <v>0</v>
      </c>
      <c r="AU342" s="28">
        <v>0</v>
      </c>
      <c r="AV342" s="28">
        <v>0</v>
      </c>
    </row>
    <row r="343" spans="1:48" x14ac:dyDescent="0.25">
      <c r="A343" s="159">
        <v>340</v>
      </c>
      <c r="B343" s="3" t="s">
        <v>620</v>
      </c>
      <c r="C343" s="3" t="s">
        <v>1</v>
      </c>
      <c r="D343" s="28">
        <v>7870</v>
      </c>
      <c r="E343" s="25">
        <v>-61.796120000000002</v>
      </c>
      <c r="F343" s="25">
        <v>-67.679670000000002</v>
      </c>
      <c r="G343" s="25">
        <v>-62.163460000000001</v>
      </c>
      <c r="H343" s="28">
        <v>368528127980</v>
      </c>
      <c r="I343" s="49">
        <v>46.826949999999997</v>
      </c>
      <c r="J343" s="49">
        <v>56.30059</v>
      </c>
      <c r="K343" s="28">
        <v>167195.5</v>
      </c>
      <c r="L343" s="28">
        <v>1896600000</v>
      </c>
      <c r="M343" s="49">
        <v>10.068696090704259</v>
      </c>
      <c r="N343" s="49">
        <v>0.68521850786983329</v>
      </c>
      <c r="O343" s="49">
        <v>0.35909239999999998</v>
      </c>
      <c r="P343" s="30">
        <v>361.61363618000001</v>
      </c>
      <c r="Q343" s="27">
        <v>0.19600000000000001</v>
      </c>
      <c r="R343" s="30">
        <v>377.07542297100002</v>
      </c>
      <c r="S343" s="27">
        <v>4.2799999999999998E-2</v>
      </c>
      <c r="T343" s="30">
        <v>457.66804575800001</v>
      </c>
      <c r="U343" s="27">
        <v>0.17230000000000001</v>
      </c>
      <c r="V343" s="30">
        <v>37.493633651000003</v>
      </c>
      <c r="W343" s="32">
        <v>0.247</v>
      </c>
      <c r="X343" s="30">
        <v>26.135330048</v>
      </c>
      <c r="Y343" s="32">
        <v>-0.3029</v>
      </c>
      <c r="Z343" s="30">
        <v>29.022242884000001</v>
      </c>
      <c r="AA343" s="32">
        <v>-0.39229999999999998</v>
      </c>
      <c r="AB343" s="30">
        <v>836.71516370040001</v>
      </c>
      <c r="AC343" s="27">
        <v>0.1993</v>
      </c>
      <c r="AD343" s="30">
        <v>530.21948743450002</v>
      </c>
      <c r="AE343" s="27">
        <v>-0.36599999999999999</v>
      </c>
      <c r="AF343" s="30">
        <v>619.77644080799996</v>
      </c>
      <c r="AG343" s="27">
        <v>0.61</v>
      </c>
      <c r="AH343" s="25">
        <v>6.3186937999999998E-2</v>
      </c>
      <c r="AI343" s="25">
        <v>3.1298779800000003E-2</v>
      </c>
      <c r="AJ343" s="25">
        <v>2.91151919E-2</v>
      </c>
      <c r="AK343" s="25">
        <v>8.2740412799999996E-2</v>
      </c>
      <c r="AL343" s="25">
        <v>5.32507495E-2</v>
      </c>
      <c r="AM343" s="25">
        <v>5.6594380700000002E-2</v>
      </c>
      <c r="AN343" s="47">
        <v>0.1224549592</v>
      </c>
      <c r="AO343" s="47">
        <v>9.0148980000000004E-2</v>
      </c>
      <c r="AP343" s="47">
        <v>9.3607084399999999E-2</v>
      </c>
      <c r="AQ343" s="47">
        <v>0.33377604983636699</v>
      </c>
      <c r="AR343" s="47">
        <v>1.0512281823592899</v>
      </c>
      <c r="AS343" s="47">
        <v>0.94380929372568401</v>
      </c>
      <c r="AT343" s="28">
        <v>0</v>
      </c>
      <c r="AU343" s="28">
        <v>0</v>
      </c>
      <c r="AV343" s="28">
        <v>0</v>
      </c>
    </row>
    <row r="344" spans="1:48" x14ac:dyDescent="0.25">
      <c r="A344" s="159">
        <v>341</v>
      </c>
      <c r="B344" s="3" t="s">
        <v>283</v>
      </c>
      <c r="C344" s="3" t="s">
        <v>1</v>
      </c>
      <c r="D344" s="28">
        <v>2800</v>
      </c>
      <c r="E344" s="25">
        <v>-5.405405</v>
      </c>
      <c r="F344" s="25">
        <v>-8.4967319999999997</v>
      </c>
      <c r="G344" s="25">
        <v>-11.67192</v>
      </c>
      <c r="H344" s="28">
        <v>871353946400</v>
      </c>
      <c r="I344" s="49">
        <v>311.19779999999997</v>
      </c>
      <c r="J344" s="49">
        <v>87.981399999999994</v>
      </c>
      <c r="K344" s="28">
        <v>485577</v>
      </c>
      <c r="L344" s="28">
        <v>1375550000</v>
      </c>
      <c r="M344" s="49" t="s">
        <v>4501</v>
      </c>
      <c r="N344" s="49" t="s">
        <v>4501</v>
      </c>
      <c r="O344" s="49">
        <v>0.89918629999999999</v>
      </c>
      <c r="P344" s="30">
        <v>1363.70367734</v>
      </c>
      <c r="Q344" s="27">
        <v>1.1176999999999999</v>
      </c>
      <c r="R344" s="30">
        <v>1045.253381856</v>
      </c>
      <c r="S344" s="27">
        <v>-0.23350000000000001</v>
      </c>
      <c r="T344" s="30">
        <v>1013.907568403</v>
      </c>
      <c r="U344" s="27">
        <v>-0.12959999999999999</v>
      </c>
      <c r="V344" s="30">
        <v>2.344295485</v>
      </c>
      <c r="W344" s="32">
        <v>-1.0053000000000001</v>
      </c>
      <c r="X344" s="30">
        <v>-804.70021302600003</v>
      </c>
      <c r="Y344" s="32">
        <v>-344.25889999999998</v>
      </c>
      <c r="Z344" s="30">
        <v>-325.36712163499999</v>
      </c>
      <c r="AA344" s="32">
        <v>-0.53939999999999999</v>
      </c>
      <c r="AB344" s="30">
        <v>50.0290269451</v>
      </c>
      <c r="AC344" s="27">
        <v>-1.0173000000000001</v>
      </c>
      <c r="AD344" s="30">
        <v>-3332.4131828176</v>
      </c>
      <c r="AE344" s="27">
        <v>-67.61</v>
      </c>
      <c r="AF344" s="30">
        <v>-1236.4896899077</v>
      </c>
      <c r="AG344" s="27">
        <v>0.34</v>
      </c>
      <c r="AH344" s="25">
        <v>2.7701687000000002E-3</v>
      </c>
      <c r="AI344" s="25">
        <v>-0.20590064759999999</v>
      </c>
      <c r="AJ344" s="25">
        <v>-0.1084178472</v>
      </c>
      <c r="AK344" s="25">
        <v>2.2364627500000001E-2</v>
      </c>
      <c r="AL344" s="25">
        <v>-1.6871876206</v>
      </c>
      <c r="AM344" s="25">
        <v>-5.1077245028</v>
      </c>
      <c r="AN344" s="47">
        <v>0.20249507350000001</v>
      </c>
      <c r="AO344" s="47">
        <v>-0.39568582530000002</v>
      </c>
      <c r="AP344" s="47">
        <v>-0.3102837242</v>
      </c>
      <c r="AQ344" s="47">
        <v>4.0317241875067804</v>
      </c>
      <c r="AR344" s="47">
        <v>140.03247638640599</v>
      </c>
      <c r="AS344" s="47">
        <v>46.1114731938139</v>
      </c>
      <c r="AT344" s="28">
        <v>0</v>
      </c>
      <c r="AU344" s="28">
        <v>0</v>
      </c>
      <c r="AV344" s="28">
        <v>0</v>
      </c>
    </row>
    <row r="345" spans="1:48" x14ac:dyDescent="0.25">
      <c r="A345" s="159">
        <v>342</v>
      </c>
      <c r="B345" s="3" t="s">
        <v>4707</v>
      </c>
      <c r="C345" s="3" t="s">
        <v>1</v>
      </c>
      <c r="D345" s="28">
        <v>19000</v>
      </c>
      <c r="E345" s="25">
        <v>-6.4039409999999997</v>
      </c>
      <c r="F345" s="25">
        <v>-24.90119</v>
      </c>
      <c r="G345" s="25" t="s">
        <v>4501</v>
      </c>
      <c r="H345" s="28">
        <v>289674000000</v>
      </c>
      <c r="I345" s="49">
        <v>15.245999999999999</v>
      </c>
      <c r="J345" s="49">
        <v>50.727789999999999</v>
      </c>
      <c r="K345" s="28">
        <v>1819.5</v>
      </c>
      <c r="L345" s="28">
        <v>35469720</v>
      </c>
      <c r="M345" s="49">
        <v>4.5783132530120483</v>
      </c>
      <c r="N345" s="49">
        <v>0.83936686330651455</v>
      </c>
      <c r="O345" s="49" t="s">
        <v>4501</v>
      </c>
      <c r="P345" s="30">
        <v>437.140910464</v>
      </c>
      <c r="Q345" s="27">
        <v>8.2900000000000001E-2</v>
      </c>
      <c r="R345" s="30">
        <v>454.367336421</v>
      </c>
      <c r="S345" s="27">
        <v>3.9399999999999998E-2</v>
      </c>
      <c r="T345" s="30">
        <v>473.39175843499999</v>
      </c>
      <c r="U345" s="27">
        <v>8.3099999999999993E-2</v>
      </c>
      <c r="V345" s="30">
        <v>64.447438486999999</v>
      </c>
      <c r="W345" s="32">
        <v>0.3533</v>
      </c>
      <c r="X345" s="30">
        <v>71.624640568999993</v>
      </c>
      <c r="Y345" s="32">
        <v>0.1114</v>
      </c>
      <c r="Z345" s="30">
        <v>64.54711777</v>
      </c>
      <c r="AA345" s="32">
        <v>-0.1166</v>
      </c>
      <c r="AB345" s="30">
        <v>3981.4956707988999</v>
      </c>
      <c r="AC345" s="27">
        <v>0.30819999999999997</v>
      </c>
      <c r="AD345" s="30">
        <v>4223.6928809523997</v>
      </c>
      <c r="AE345" s="27">
        <v>6.0999999999999999E-2</v>
      </c>
      <c r="AF345" s="30">
        <v>3910.3951673882002</v>
      </c>
      <c r="AG345" s="27">
        <v>0.89</v>
      </c>
      <c r="AH345" s="25">
        <v>8.7911446599999998E-2</v>
      </c>
      <c r="AI345" s="25">
        <v>9.6878230400000001E-2</v>
      </c>
      <c r="AJ345" s="25">
        <v>8.7077217200000001E-2</v>
      </c>
      <c r="AK345" s="25">
        <v>0.1927298714</v>
      </c>
      <c r="AL345" s="25">
        <v>0.18689371460000001</v>
      </c>
      <c r="AM345" s="25">
        <v>0.1604502166</v>
      </c>
      <c r="AN345" s="47">
        <v>0.2167005176</v>
      </c>
      <c r="AO345" s="47">
        <v>0.20818730520000001</v>
      </c>
      <c r="AP345" s="47">
        <v>0.1958701008</v>
      </c>
      <c r="AQ345" s="47">
        <v>0.97538366658850295</v>
      </c>
      <c r="AR345" s="47">
        <v>0.88811322188378605</v>
      </c>
      <c r="AS345" s="47">
        <v>0.84261993818647996</v>
      </c>
      <c r="AT345" s="28">
        <v>1500</v>
      </c>
      <c r="AU345" s="28">
        <v>1500</v>
      </c>
      <c r="AV345" s="28">
        <v>0</v>
      </c>
    </row>
    <row r="346" spans="1:48" x14ac:dyDescent="0.25">
      <c r="A346" s="159">
        <v>343</v>
      </c>
      <c r="B346" s="3" t="s">
        <v>623</v>
      </c>
      <c r="C346" s="3" t="s">
        <v>1</v>
      </c>
      <c r="D346" s="28">
        <v>85500</v>
      </c>
      <c r="E346" s="25">
        <v>-6.7611780000000001</v>
      </c>
      <c r="F346" s="25">
        <v>-3.9325839999999999</v>
      </c>
      <c r="G346" s="25">
        <v>49.261420000000001</v>
      </c>
      <c r="H346" s="28">
        <v>2052865089000</v>
      </c>
      <c r="I346" s="49">
        <v>24.010120000000001</v>
      </c>
      <c r="J346" s="49">
        <v>39.498730000000002</v>
      </c>
      <c r="K346" s="28">
        <v>19342.5</v>
      </c>
      <c r="L346" s="28">
        <v>1696000000</v>
      </c>
      <c r="M346" s="49">
        <v>8.3241501764635135</v>
      </c>
      <c r="N346" s="49">
        <v>2.3942179187082564</v>
      </c>
      <c r="O346" s="49">
        <v>0.67821050000000005</v>
      </c>
      <c r="P346" s="30">
        <v>1838.030120532</v>
      </c>
      <c r="Q346" s="27">
        <v>0.1163</v>
      </c>
      <c r="R346" s="30">
        <v>1840.415052112</v>
      </c>
      <c r="S346" s="27">
        <v>1.2999999999999999E-3</v>
      </c>
      <c r="T346" s="30">
        <v>3384.9735432490002</v>
      </c>
      <c r="U346" s="27">
        <v>0.94779999999999998</v>
      </c>
      <c r="V346" s="30">
        <v>214.451134908</v>
      </c>
      <c r="W346" s="32">
        <v>1.1567000000000001</v>
      </c>
      <c r="X346" s="30">
        <v>225.104882035</v>
      </c>
      <c r="Y346" s="32">
        <v>4.9700000000000001E-2</v>
      </c>
      <c r="Z346" s="30">
        <v>242.57718703699999</v>
      </c>
      <c r="AA346" s="32">
        <v>-0.21609999999999999</v>
      </c>
      <c r="AB346" s="30">
        <v>32916.689505872797</v>
      </c>
      <c r="AC346" s="27">
        <v>0.87539999999999996</v>
      </c>
      <c r="AD346" s="30">
        <v>16453.486374292701</v>
      </c>
      <c r="AE346" s="27">
        <v>-0.5</v>
      </c>
      <c r="AF346" s="30">
        <v>10103.885370784101</v>
      </c>
      <c r="AG346" s="27">
        <v>0.4</v>
      </c>
      <c r="AH346" s="25">
        <v>0.14193265690000001</v>
      </c>
      <c r="AI346" s="25">
        <v>0.11992409599999999</v>
      </c>
      <c r="AJ346" s="25">
        <v>0.1088361734</v>
      </c>
      <c r="AK346" s="25">
        <v>0.53323178469999999</v>
      </c>
      <c r="AL346" s="25">
        <v>0.37495784710000002</v>
      </c>
      <c r="AM346" s="25">
        <v>0.33246888749999998</v>
      </c>
      <c r="AN346" s="47">
        <v>0.2165488321</v>
      </c>
      <c r="AO346" s="47">
        <v>0.1985570364</v>
      </c>
      <c r="AP346" s="47">
        <v>0.1097747501</v>
      </c>
      <c r="AQ346" s="47">
        <v>2.1125174554914001</v>
      </c>
      <c r="AR346" s="47">
        <v>2.1367517140416599</v>
      </c>
      <c r="AS346" s="47">
        <v>2.0547645802655401</v>
      </c>
      <c r="AT346" s="28">
        <v>1000</v>
      </c>
      <c r="AU346" s="28">
        <v>0</v>
      </c>
      <c r="AV346" s="28">
        <v>0</v>
      </c>
    </row>
    <row r="347" spans="1:48" x14ac:dyDescent="0.25">
      <c r="A347" s="159">
        <v>344</v>
      </c>
      <c r="B347" s="3" t="s">
        <v>4710</v>
      </c>
      <c r="C347" s="3" t="s">
        <v>1</v>
      </c>
      <c r="D347" s="28" t="s">
        <v>4501</v>
      </c>
      <c r="E347" s="25" t="s">
        <v>4501</v>
      </c>
      <c r="F347" s="25" t="s">
        <v>4501</v>
      </c>
      <c r="G347" s="25" t="s">
        <v>4501</v>
      </c>
      <c r="H347" s="28" t="s">
        <v>4501</v>
      </c>
      <c r="I347" s="49">
        <v>15</v>
      </c>
      <c r="J347" s="49" t="s">
        <v>4501</v>
      </c>
      <c r="K347" s="28">
        <v>0</v>
      </c>
      <c r="L347" s="28" t="s">
        <v>4501</v>
      </c>
      <c r="M347" s="49" t="s">
        <v>4995</v>
      </c>
      <c r="N347" s="49" t="s">
        <v>4995</v>
      </c>
      <c r="O347" s="49" t="s">
        <v>4501</v>
      </c>
      <c r="P347" s="30">
        <v>0</v>
      </c>
      <c r="Q347" s="27" t="s">
        <v>1989</v>
      </c>
      <c r="R347" s="30">
        <v>0</v>
      </c>
      <c r="S347" s="27" t="s">
        <v>1989</v>
      </c>
      <c r="T347" s="30">
        <v>0</v>
      </c>
      <c r="U347" s="27" t="s">
        <v>1989</v>
      </c>
      <c r="V347" s="30">
        <v>0</v>
      </c>
      <c r="W347" s="32" t="s">
        <v>1989</v>
      </c>
      <c r="X347" s="30">
        <v>0</v>
      </c>
      <c r="Y347" s="32" t="s">
        <v>1989</v>
      </c>
      <c r="Z347" s="30">
        <v>0</v>
      </c>
      <c r="AA347" s="32" t="s">
        <v>1989</v>
      </c>
      <c r="AB347" s="30">
        <v>0</v>
      </c>
      <c r="AC347" s="27" t="s">
        <v>1989</v>
      </c>
      <c r="AD347" s="30">
        <v>0</v>
      </c>
      <c r="AE347" s="27" t="s">
        <v>1989</v>
      </c>
      <c r="AF347" s="30">
        <v>0</v>
      </c>
      <c r="AG347" s="27" t="s">
        <v>1989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47">
        <v>0</v>
      </c>
      <c r="AO347" s="47">
        <v>0</v>
      </c>
      <c r="AP347" s="47">
        <v>0</v>
      </c>
      <c r="AQ347" s="47" t="s">
        <v>1989</v>
      </c>
      <c r="AR347" s="47" t="s">
        <v>1989</v>
      </c>
      <c r="AS347" s="47" t="s">
        <v>1989</v>
      </c>
      <c r="AT347" s="28">
        <v>1000</v>
      </c>
      <c r="AU347" s="28">
        <v>2000</v>
      </c>
      <c r="AV347" s="28">
        <v>0</v>
      </c>
    </row>
    <row r="348" spans="1:48" x14ac:dyDescent="0.25">
      <c r="A348" s="159">
        <v>345</v>
      </c>
      <c r="B348" s="3" t="s">
        <v>284</v>
      </c>
      <c r="C348" s="3" t="s">
        <v>1</v>
      </c>
      <c r="D348" s="28">
        <v>12200</v>
      </c>
      <c r="E348" s="25">
        <v>7.017544</v>
      </c>
      <c r="F348" s="25">
        <v>4.273504</v>
      </c>
      <c r="G348" s="25">
        <v>6.8613109999999997</v>
      </c>
      <c r="H348" s="28">
        <v>977521340000.00012</v>
      </c>
      <c r="I348" s="49">
        <v>80.12469999999999</v>
      </c>
      <c r="J348" s="49">
        <v>61.016039999999997</v>
      </c>
      <c r="K348" s="28">
        <v>40232</v>
      </c>
      <c r="L348" s="28">
        <v>481200000</v>
      </c>
      <c r="M348" s="49">
        <v>9.3354630089665918</v>
      </c>
      <c r="N348" s="49">
        <v>1.047900288448248</v>
      </c>
      <c r="O348" s="49">
        <v>0.49088999999999999</v>
      </c>
      <c r="P348" s="30">
        <v>413.58537817600001</v>
      </c>
      <c r="Q348" s="27">
        <v>1.4690000000000001</v>
      </c>
      <c r="R348" s="30">
        <v>486.05829445000001</v>
      </c>
      <c r="S348" s="27">
        <v>0.17519999999999999</v>
      </c>
      <c r="T348" s="30">
        <v>436.60825607200002</v>
      </c>
      <c r="U348" s="27">
        <v>5.5399999999999998E-2</v>
      </c>
      <c r="V348" s="30">
        <v>168.20131106599999</v>
      </c>
      <c r="W348" s="32">
        <v>1.5144</v>
      </c>
      <c r="X348" s="30">
        <v>140.62562165700001</v>
      </c>
      <c r="Y348" s="32">
        <v>-0.16389999999999999</v>
      </c>
      <c r="Z348" s="30">
        <v>139.02794321100001</v>
      </c>
      <c r="AA348" s="32">
        <v>0.2268</v>
      </c>
      <c r="AB348" s="30">
        <v>2695.7784906098</v>
      </c>
      <c r="AC348" s="27">
        <v>1.2592000000000001</v>
      </c>
      <c r="AD348" s="30">
        <v>2044.5487961512999</v>
      </c>
      <c r="AE348" s="27">
        <v>-0.24199999999999999</v>
      </c>
      <c r="AF348" s="30">
        <v>1788.9622750420001</v>
      </c>
      <c r="AG348" s="27">
        <v>0.95</v>
      </c>
      <c r="AH348" s="25">
        <v>0.11298294170000001</v>
      </c>
      <c r="AI348" s="25">
        <v>6.5421822300000002E-2</v>
      </c>
      <c r="AJ348" s="25">
        <v>4.8585539499999997E-2</v>
      </c>
      <c r="AK348" s="25">
        <v>0.24796585369999999</v>
      </c>
      <c r="AL348" s="25">
        <v>0.1737008468</v>
      </c>
      <c r="AM348" s="25">
        <v>0.15735510120000001</v>
      </c>
      <c r="AN348" s="47">
        <v>0.66032158439999999</v>
      </c>
      <c r="AO348" s="47">
        <v>0.57140468619999996</v>
      </c>
      <c r="AP348" s="47">
        <v>0.67594651900000002</v>
      </c>
      <c r="AQ348" s="47">
        <v>1.1648474890856999</v>
      </c>
      <c r="AR348" s="47">
        <v>2.07316234988614</v>
      </c>
      <c r="AS348" s="47">
        <v>2.2387229345931998</v>
      </c>
      <c r="AT348" s="28">
        <v>600</v>
      </c>
      <c r="AU348" s="28">
        <v>500</v>
      </c>
      <c r="AV348" s="28">
        <v>0</v>
      </c>
    </row>
    <row r="349" spans="1:48" x14ac:dyDescent="0.25">
      <c r="A349" s="159">
        <v>346</v>
      </c>
      <c r="B349" s="3" t="s">
        <v>285</v>
      </c>
      <c r="C349" s="3" t="s">
        <v>1</v>
      </c>
      <c r="D349" s="28">
        <v>13700</v>
      </c>
      <c r="E349" s="25">
        <v>-0.72463770000000005</v>
      </c>
      <c r="F349" s="25">
        <v>4.5801530000000001</v>
      </c>
      <c r="G349" s="25">
        <v>32.367150000000002</v>
      </c>
      <c r="H349" s="28">
        <v>420323973400</v>
      </c>
      <c r="I349" s="49">
        <v>30.680579999999999</v>
      </c>
      <c r="J349" s="49">
        <v>98.930679999999995</v>
      </c>
      <c r="K349" s="28">
        <v>10139</v>
      </c>
      <c r="L349" s="28">
        <v>138450000</v>
      </c>
      <c r="M349" s="49">
        <v>4.496374564327315</v>
      </c>
      <c r="N349" s="49">
        <v>0.9227436104631126</v>
      </c>
      <c r="O349" s="49">
        <v>0.60332209999999997</v>
      </c>
      <c r="P349" s="30">
        <v>1556.9648052739999</v>
      </c>
      <c r="Q349" s="27">
        <v>0.20569999999999999</v>
      </c>
      <c r="R349" s="30">
        <v>1786.3619735130001</v>
      </c>
      <c r="S349" s="27">
        <v>0.14729999999999999</v>
      </c>
      <c r="T349" s="30">
        <v>1850.704195003</v>
      </c>
      <c r="U349" s="27">
        <v>5.96E-2</v>
      </c>
      <c r="V349" s="30">
        <v>71.427831139999995</v>
      </c>
      <c r="W349" s="32">
        <v>0.4637</v>
      </c>
      <c r="X349" s="30">
        <v>63.180675328</v>
      </c>
      <c r="Y349" s="32">
        <v>-0.11550000000000001</v>
      </c>
      <c r="Z349" s="30">
        <v>83.668807733999998</v>
      </c>
      <c r="AA349" s="32">
        <v>0.28389999999999999</v>
      </c>
      <c r="AB349" s="30">
        <v>2327.4017269091</v>
      </c>
      <c r="AC349" s="27">
        <v>0.4637</v>
      </c>
      <c r="AD349" s="30">
        <v>2058.6767163272002</v>
      </c>
      <c r="AE349" s="27">
        <v>-0.115</v>
      </c>
      <c r="AF349" s="30">
        <v>2726.2612416000002</v>
      </c>
      <c r="AG349" s="27">
        <v>1.28</v>
      </c>
      <c r="AH349" s="25">
        <v>8.9606359799999993E-2</v>
      </c>
      <c r="AI349" s="25">
        <v>7.4852121600000002E-2</v>
      </c>
      <c r="AJ349" s="25">
        <v>9.5344267999999996E-2</v>
      </c>
      <c r="AK349" s="25">
        <v>0.15843397719999999</v>
      </c>
      <c r="AL349" s="25">
        <v>0.13831727429999999</v>
      </c>
      <c r="AM349" s="25">
        <v>0.189754533</v>
      </c>
      <c r="AN349" s="47">
        <v>9.0754335500000005E-2</v>
      </c>
      <c r="AO349" s="47">
        <v>7.9141944800000003E-2</v>
      </c>
      <c r="AP349" s="47">
        <v>9.9591095899999996E-2</v>
      </c>
      <c r="AQ349" s="47">
        <v>0.875619935393115</v>
      </c>
      <c r="AR349" s="47">
        <v>0.818791597846381</v>
      </c>
      <c r="AS349" s="47">
        <v>0.99020388858705299</v>
      </c>
      <c r="AT349" s="28">
        <v>2700</v>
      </c>
      <c r="AU349" s="28">
        <v>1770</v>
      </c>
      <c r="AV349" s="28">
        <v>0</v>
      </c>
    </row>
    <row r="350" spans="1:48" x14ac:dyDescent="0.25">
      <c r="A350" s="159">
        <v>347</v>
      </c>
      <c r="B350" s="3" t="s">
        <v>286</v>
      </c>
      <c r="C350" s="3" t="s">
        <v>1</v>
      </c>
      <c r="D350" s="28">
        <v>4280</v>
      </c>
      <c r="E350" s="25">
        <v>-14.05622</v>
      </c>
      <c r="F350" s="25">
        <v>-8.9361700000000006</v>
      </c>
      <c r="G350" s="25">
        <v>-16.078430000000001</v>
      </c>
      <c r="H350" s="28">
        <v>148541680000.00003</v>
      </c>
      <c r="I350" s="49">
        <v>34.705999999999996</v>
      </c>
      <c r="J350" s="49">
        <v>31.41938</v>
      </c>
      <c r="K350" s="28">
        <v>3395.5</v>
      </c>
      <c r="L350" s="28">
        <v>15327540</v>
      </c>
      <c r="M350" s="49" t="s">
        <v>4501</v>
      </c>
      <c r="N350" s="49">
        <v>0.40456808981146641</v>
      </c>
      <c r="O350" s="49">
        <v>0.47705389999999998</v>
      </c>
      <c r="P350" s="30">
        <v>468.55954689200001</v>
      </c>
      <c r="Q350" s="27">
        <v>-0.52100000000000002</v>
      </c>
      <c r="R350" s="30">
        <v>470.66039267299999</v>
      </c>
      <c r="S350" s="27">
        <v>4.4999999999999997E-3</v>
      </c>
      <c r="T350" s="30">
        <v>509.35937040300001</v>
      </c>
      <c r="U350" s="27">
        <v>9.9500000000000005E-2</v>
      </c>
      <c r="V350" s="30">
        <v>6.9348097610000003</v>
      </c>
      <c r="W350" s="32">
        <v>0.12479999999999999</v>
      </c>
      <c r="X350" s="30">
        <v>4.5927438619999998</v>
      </c>
      <c r="Y350" s="32">
        <v>-0.3377</v>
      </c>
      <c r="Z350" s="30">
        <v>7.0414631180000002</v>
      </c>
      <c r="AA350" s="32">
        <v>-32.102200000000003</v>
      </c>
      <c r="AB350" s="30">
        <v>101.2707575429</v>
      </c>
      <c r="AC350" s="27">
        <v>0.26150000000000001</v>
      </c>
      <c r="AD350" s="30">
        <v>28.786230228600001</v>
      </c>
      <c r="AE350" s="27">
        <v>-0.71599999999999997</v>
      </c>
      <c r="AF350" s="30">
        <v>74.134994467799999</v>
      </c>
      <c r="AG350" s="27">
        <v>-1.85</v>
      </c>
      <c r="AH350" s="25">
        <v>4.6578471999999998E-3</v>
      </c>
      <c r="AI350" s="25">
        <v>8.7187829999999997E-4</v>
      </c>
      <c r="AJ350" s="25">
        <v>2.2559693000000001E-3</v>
      </c>
      <c r="AK350" s="25">
        <v>1.26409791E-2</v>
      </c>
      <c r="AL350" s="25">
        <v>2.446176E-3</v>
      </c>
      <c r="AM350" s="25">
        <v>6.3023191999999999E-3</v>
      </c>
      <c r="AN350" s="47">
        <v>0.1531250757</v>
      </c>
      <c r="AO350" s="47">
        <v>0.14176541440000001</v>
      </c>
      <c r="AP350" s="47">
        <v>0.1407805097</v>
      </c>
      <c r="AQ350" s="47">
        <v>1.79345009915581</v>
      </c>
      <c r="AR350" s="47">
        <v>1.81791084605556</v>
      </c>
      <c r="AS350" s="47">
        <v>1.7936191973939599</v>
      </c>
      <c r="AT350" s="28">
        <v>100</v>
      </c>
      <c r="AU350" s="28">
        <v>0</v>
      </c>
      <c r="AV350" s="28">
        <v>0</v>
      </c>
    </row>
    <row r="351" spans="1:48" x14ac:dyDescent="0.25">
      <c r="A351" s="159">
        <v>348</v>
      </c>
      <c r="B351" s="3" t="s">
        <v>287</v>
      </c>
      <c r="C351" s="3" t="s">
        <v>1</v>
      </c>
      <c r="D351" s="28">
        <v>37200</v>
      </c>
      <c r="E351" s="25">
        <v>0.1345895</v>
      </c>
      <c r="F351" s="25">
        <v>1.086957</v>
      </c>
      <c r="G351" s="25">
        <v>21.967210000000001</v>
      </c>
      <c r="H351" s="28">
        <v>297600000000</v>
      </c>
      <c r="I351" s="49">
        <v>8</v>
      </c>
      <c r="J351" s="49">
        <v>39.165500000000002</v>
      </c>
      <c r="K351" s="28">
        <v>1189</v>
      </c>
      <c r="L351" s="28">
        <v>43750000</v>
      </c>
      <c r="M351" s="49">
        <v>5.5563853622106052</v>
      </c>
      <c r="N351" s="49">
        <v>1.0464647892680765</v>
      </c>
      <c r="O351" s="49">
        <v>0.45584219999999998</v>
      </c>
      <c r="P351" s="30">
        <v>2293.3501818109999</v>
      </c>
      <c r="Q351" s="27">
        <v>2.64E-2</v>
      </c>
      <c r="R351" s="30">
        <v>2544.5862445429998</v>
      </c>
      <c r="S351" s="27">
        <v>0.1095</v>
      </c>
      <c r="T351" s="30">
        <v>2626.4749768400002</v>
      </c>
      <c r="U351" s="27">
        <v>7.3700000000000002E-2</v>
      </c>
      <c r="V351" s="30">
        <v>60.521140768000002</v>
      </c>
      <c r="W351" s="32">
        <v>0.33079999999999998</v>
      </c>
      <c r="X351" s="30">
        <v>50.359743418000001</v>
      </c>
      <c r="Y351" s="32">
        <v>-0.16789999999999999</v>
      </c>
      <c r="Z351" s="30">
        <v>51.461501882</v>
      </c>
      <c r="AA351" s="32">
        <v>6.88E-2</v>
      </c>
      <c r="AB351" s="30">
        <v>6581.6740584999998</v>
      </c>
      <c r="AC351" s="27">
        <v>0.43080000000000002</v>
      </c>
      <c r="AD351" s="30">
        <v>5350.7227381250004</v>
      </c>
      <c r="AE351" s="27">
        <v>-0.187</v>
      </c>
      <c r="AF351" s="30">
        <v>6432.6877352499996</v>
      </c>
      <c r="AG351" s="27">
        <v>1.07</v>
      </c>
      <c r="AH351" s="25">
        <v>0.14068941509999999</v>
      </c>
      <c r="AI351" s="25">
        <v>0.1117689992</v>
      </c>
      <c r="AJ351" s="25">
        <v>0.11288341089999999</v>
      </c>
      <c r="AK351" s="25">
        <v>0.25280481069999999</v>
      </c>
      <c r="AL351" s="25">
        <v>0.19315896560000001</v>
      </c>
      <c r="AM351" s="25">
        <v>0.1913079073</v>
      </c>
      <c r="AN351" s="47">
        <v>3.0684388999999999E-2</v>
      </c>
      <c r="AO351" s="47">
        <v>2.9033893700000001E-2</v>
      </c>
      <c r="AP351" s="47">
        <v>2.9341131999999999E-2</v>
      </c>
      <c r="AQ351" s="47">
        <v>0.72379567178388904</v>
      </c>
      <c r="AR351" s="47">
        <v>0.73247897980526699</v>
      </c>
      <c r="AS351" s="47">
        <v>0.69473889780308995</v>
      </c>
      <c r="AT351" s="28">
        <v>3000</v>
      </c>
      <c r="AU351" s="28">
        <v>3500</v>
      </c>
      <c r="AV351" s="28">
        <v>0</v>
      </c>
    </row>
    <row r="352" spans="1:48" x14ac:dyDescent="0.25">
      <c r="A352" s="159">
        <v>349</v>
      </c>
      <c r="B352" s="3" t="s">
        <v>288</v>
      </c>
      <c r="C352" s="3" t="s">
        <v>1</v>
      </c>
      <c r="D352" s="28">
        <v>10250</v>
      </c>
      <c r="E352" s="25">
        <v>9.8606649999999991</v>
      </c>
      <c r="F352" s="25">
        <v>1.9900500000000001</v>
      </c>
      <c r="G352" s="25">
        <v>-6.8181820000000002</v>
      </c>
      <c r="H352" s="28">
        <v>386069817000.00006</v>
      </c>
      <c r="I352" s="49">
        <v>37.665349999999997</v>
      </c>
      <c r="J352" s="49">
        <v>10.04501</v>
      </c>
      <c r="K352" s="28">
        <v>957</v>
      </c>
      <c r="L352" s="28">
        <v>9864170</v>
      </c>
      <c r="M352" s="49">
        <v>31.127371064476893</v>
      </c>
      <c r="N352" s="49">
        <v>0.87539675587970711</v>
      </c>
      <c r="O352" s="49">
        <v>0.27762340000000002</v>
      </c>
      <c r="P352" s="30">
        <v>943.17168539399995</v>
      </c>
      <c r="Q352" s="27">
        <v>3.9199999999999999E-2</v>
      </c>
      <c r="R352" s="30">
        <v>945.61738824700001</v>
      </c>
      <c r="S352" s="27">
        <v>2.5999999999999999E-3</v>
      </c>
      <c r="T352" s="30">
        <v>809.24350769800003</v>
      </c>
      <c r="U352" s="27">
        <v>-0.1225</v>
      </c>
      <c r="V352" s="30">
        <v>57.345871760999998</v>
      </c>
      <c r="W352" s="32">
        <v>0.29060000000000002</v>
      </c>
      <c r="X352" s="30">
        <v>47.250733705000002</v>
      </c>
      <c r="Y352" s="32">
        <v>-0.17599999999999999</v>
      </c>
      <c r="Z352" s="30">
        <v>19.433650132</v>
      </c>
      <c r="AA352" s="32">
        <v>-0.6835</v>
      </c>
      <c r="AB352" s="30">
        <v>1394.5728514443001</v>
      </c>
      <c r="AC352" s="27">
        <v>0.2797</v>
      </c>
      <c r="AD352" s="30">
        <v>1154.0544827834999</v>
      </c>
      <c r="AE352" s="27">
        <v>-0.17199999999999999</v>
      </c>
      <c r="AF352" s="30">
        <v>515.95567713859998</v>
      </c>
      <c r="AG352" s="27">
        <v>0.32</v>
      </c>
      <c r="AH352" s="25">
        <v>8.4630775500000005E-2</v>
      </c>
      <c r="AI352" s="25">
        <v>7.3004101099999996E-2</v>
      </c>
      <c r="AJ352" s="25">
        <v>3.2124179599999997E-2</v>
      </c>
      <c r="AK352" s="25">
        <v>0.1208922355</v>
      </c>
      <c r="AL352" s="25">
        <v>9.8120319999999997E-2</v>
      </c>
      <c r="AM352" s="25">
        <v>4.0962815399999998E-2</v>
      </c>
      <c r="AN352" s="47">
        <v>0.23719044919999999</v>
      </c>
      <c r="AO352" s="47">
        <v>0.20856799070000001</v>
      </c>
      <c r="AP352" s="47">
        <v>0.2146440057</v>
      </c>
      <c r="AQ352" s="47">
        <v>0.35782109014886299</v>
      </c>
      <c r="AR352" s="47">
        <v>0.33016376063459602</v>
      </c>
      <c r="AS352" s="47">
        <v>0.27513965903114102</v>
      </c>
      <c r="AT352" s="28">
        <v>1200</v>
      </c>
      <c r="AU352" s="28">
        <v>1000</v>
      </c>
      <c r="AV352" s="28">
        <v>0</v>
      </c>
    </row>
    <row r="353" spans="1:48" x14ac:dyDescent="0.25">
      <c r="A353" s="159">
        <v>350</v>
      </c>
      <c r="B353" s="3" t="s">
        <v>289</v>
      </c>
      <c r="C353" s="3" t="s">
        <v>1</v>
      </c>
      <c r="D353" s="28">
        <v>85300</v>
      </c>
      <c r="E353" s="25">
        <v>-1.2731479999999999</v>
      </c>
      <c r="F353" s="25">
        <v>11.06771</v>
      </c>
      <c r="G353" s="25">
        <v>55.090910000000001</v>
      </c>
      <c r="H353" s="28">
        <v>316367246314400</v>
      </c>
      <c r="I353" s="49">
        <v>3708.877</v>
      </c>
      <c r="J353" s="49">
        <v>25.191929999999999</v>
      </c>
      <c r="K353" s="28">
        <v>706934</v>
      </c>
      <c r="L353" s="28">
        <v>62681650000</v>
      </c>
      <c r="M353" s="49">
        <v>16.172654141031479</v>
      </c>
      <c r="N353" s="49">
        <v>3.8907883614127545</v>
      </c>
      <c r="O353" s="49">
        <v>1.207508</v>
      </c>
      <c r="P353" s="30">
        <v>0</v>
      </c>
      <c r="Q353" s="27" t="s">
        <v>1989</v>
      </c>
      <c r="R353" s="30">
        <v>0</v>
      </c>
      <c r="S353" s="27" t="s">
        <v>1989</v>
      </c>
      <c r="T353" s="30">
        <v>0</v>
      </c>
      <c r="U353" s="27" t="s">
        <v>1989</v>
      </c>
      <c r="V353" s="30">
        <v>9110.5879999999997</v>
      </c>
      <c r="W353" s="32">
        <v>0.32129999999999997</v>
      </c>
      <c r="X353" s="30">
        <v>14622.062</v>
      </c>
      <c r="Y353" s="32">
        <v>0.60499999999999998</v>
      </c>
      <c r="Z353" s="30">
        <v>17294.189999999999</v>
      </c>
      <c r="AA353" s="32">
        <v>0.52829999999999999</v>
      </c>
      <c r="AB353" s="30">
        <v>2000.5483398793001</v>
      </c>
      <c r="AC353" s="27">
        <v>0.31659999999999999</v>
      </c>
      <c r="AD353" s="30">
        <v>3334.1379987585001</v>
      </c>
      <c r="AE353" s="27">
        <v>0.66700000000000004</v>
      </c>
      <c r="AF353" s="30">
        <v>4730.8836877949998</v>
      </c>
      <c r="AG353" s="27">
        <v>1.51</v>
      </c>
      <c r="AH353" s="25">
        <v>9.9939077000000005E-3</v>
      </c>
      <c r="AI353" s="25">
        <v>1.38642435E-2</v>
      </c>
      <c r="AJ353" s="25">
        <v>1.6208946500000002E-2</v>
      </c>
      <c r="AK353" s="25">
        <v>0.18093882820000001</v>
      </c>
      <c r="AL353" s="25">
        <v>0.25487887819999999</v>
      </c>
      <c r="AM353" s="25">
        <v>0.25151041590000001</v>
      </c>
      <c r="AN353" s="47">
        <v>0.59646683759999997</v>
      </c>
      <c r="AO353" s="47">
        <v>0.65347156289999997</v>
      </c>
      <c r="AP353" s="47">
        <v>0.67274598730000001</v>
      </c>
      <c r="AQ353" s="47">
        <v>18.698125701570699</v>
      </c>
      <c r="AR353" s="47">
        <v>16.2730345216217</v>
      </c>
      <c r="AS353" s="47">
        <v>14.516765159738201</v>
      </c>
      <c r="AT353" s="28">
        <v>800</v>
      </c>
      <c r="AU353" s="28">
        <v>0</v>
      </c>
      <c r="AV353" s="28">
        <v>0</v>
      </c>
    </row>
    <row r="354" spans="1:48" x14ac:dyDescent="0.25">
      <c r="A354" s="159">
        <v>351</v>
      </c>
      <c r="B354" s="3" t="s">
        <v>290</v>
      </c>
      <c r="C354" s="3" t="s">
        <v>1</v>
      </c>
      <c r="D354" s="28">
        <v>183000</v>
      </c>
      <c r="E354" s="25">
        <v>0</v>
      </c>
      <c r="F354" s="25">
        <v>4.0955630000000003</v>
      </c>
      <c r="G354" s="25">
        <v>22</v>
      </c>
      <c r="H354" s="28">
        <v>4863981868743.8965</v>
      </c>
      <c r="I354" s="49">
        <v>26.579139999999999</v>
      </c>
      <c r="J354" s="49">
        <v>1.508705</v>
      </c>
      <c r="K354" s="28">
        <v>362</v>
      </c>
      <c r="L354" s="28">
        <v>66250000</v>
      </c>
      <c r="M354" s="49">
        <v>7.7764071447993004</v>
      </c>
      <c r="N354" s="49">
        <v>4.0906579535025491</v>
      </c>
      <c r="O354" s="49">
        <v>0.2380669</v>
      </c>
      <c r="P354" s="30">
        <v>3340.2455643660001</v>
      </c>
      <c r="Q354" s="27">
        <v>-1.5800000000000002E-2</v>
      </c>
      <c r="R354" s="30">
        <v>3454.8569735619999</v>
      </c>
      <c r="S354" s="27">
        <v>3.4299999999999997E-2</v>
      </c>
      <c r="T354" s="30">
        <v>3220.9926340960001</v>
      </c>
      <c r="U354" s="27">
        <v>-7.9699999999999993E-2</v>
      </c>
      <c r="V354" s="30">
        <v>369.34283615499999</v>
      </c>
      <c r="W354" s="32">
        <v>-3.0499999999999999E-2</v>
      </c>
      <c r="X354" s="30">
        <v>636.97731148000003</v>
      </c>
      <c r="Y354" s="32">
        <v>0.72460000000000002</v>
      </c>
      <c r="Z354" s="30">
        <v>603.10545746800005</v>
      </c>
      <c r="AA354" s="32">
        <v>-4.6899999999999997E-2</v>
      </c>
      <c r="AB354" s="30">
        <v>14014.522148181301</v>
      </c>
      <c r="AC354" s="27">
        <v>-3.0099999999999998E-2</v>
      </c>
      <c r="AD354" s="30">
        <v>24076.178423263202</v>
      </c>
      <c r="AE354" s="27">
        <v>0.71799999999999997</v>
      </c>
      <c r="AF354" s="30">
        <v>22808.7174426858</v>
      </c>
      <c r="AG354" s="27">
        <v>0.95</v>
      </c>
      <c r="AH354" s="25">
        <v>0.1108018655</v>
      </c>
      <c r="AI354" s="25">
        <v>0.22066422020000001</v>
      </c>
      <c r="AJ354" s="25">
        <v>0.28356632850000002</v>
      </c>
      <c r="AK354" s="25">
        <v>0.25554292670000001</v>
      </c>
      <c r="AL354" s="25">
        <v>0.59049627839999996</v>
      </c>
      <c r="AM354" s="25">
        <v>0.42057286690000001</v>
      </c>
      <c r="AN354" s="47">
        <v>0.37527890990000001</v>
      </c>
      <c r="AO354" s="47">
        <v>0.24487514899999999</v>
      </c>
      <c r="AP354" s="47">
        <v>0.25306518610000001</v>
      </c>
      <c r="AQ354" s="47">
        <v>3.6827820255280699</v>
      </c>
      <c r="AR354" s="47">
        <v>0.58083437295974805</v>
      </c>
      <c r="AS354" s="47">
        <v>0.48315517266804098</v>
      </c>
      <c r="AT354" s="28">
        <v>66000</v>
      </c>
      <c r="AU354" s="28">
        <v>24000</v>
      </c>
      <c r="AV354" s="28">
        <v>0</v>
      </c>
    </row>
    <row r="355" spans="1:48" x14ac:dyDescent="0.25">
      <c r="A355" s="159">
        <v>352</v>
      </c>
      <c r="B355" s="3" t="s">
        <v>2031</v>
      </c>
      <c r="C355" s="3" t="s">
        <v>1</v>
      </c>
      <c r="D355" s="28">
        <v>33400</v>
      </c>
      <c r="E355" s="25">
        <v>-2.339181</v>
      </c>
      <c r="F355" s="25">
        <v>1.8292679999999999</v>
      </c>
      <c r="G355" s="25">
        <v>-34.381140000000002</v>
      </c>
      <c r="H355" s="28">
        <v>5489289532400</v>
      </c>
      <c r="I355" s="49">
        <v>164.35</v>
      </c>
      <c r="J355" s="49">
        <v>62.218989999999998</v>
      </c>
      <c r="K355" s="28">
        <v>140167</v>
      </c>
      <c r="L355" s="28">
        <v>4747350000</v>
      </c>
      <c r="M355" s="49">
        <v>6.591671600552595</v>
      </c>
      <c r="N355" s="49">
        <v>1.494435796297571</v>
      </c>
      <c r="O355" s="49">
        <v>1.1529320000000001</v>
      </c>
      <c r="P355" s="30">
        <v>1536.7416638560001</v>
      </c>
      <c r="Q355" s="27">
        <v>0.71960000000000002</v>
      </c>
      <c r="R355" s="30">
        <v>1821.4794955750001</v>
      </c>
      <c r="S355" s="27">
        <v>0.18529999999999999</v>
      </c>
      <c r="T355" s="30">
        <v>1566.335577691</v>
      </c>
      <c r="U355" s="27">
        <v>-0.2069</v>
      </c>
      <c r="V355" s="30">
        <v>655.09616491400004</v>
      </c>
      <c r="W355" s="32">
        <v>0.94099999999999995</v>
      </c>
      <c r="X355" s="30">
        <v>834.62162735100003</v>
      </c>
      <c r="Y355" s="32">
        <v>0.27400000000000002</v>
      </c>
      <c r="Z355" s="30">
        <v>634.17369946400004</v>
      </c>
      <c r="AA355" s="32">
        <v>-0.3039</v>
      </c>
      <c r="AB355" s="30">
        <v>5459.1347076167003</v>
      </c>
      <c r="AC355" s="27">
        <v>0.68149999999999999</v>
      </c>
      <c r="AD355" s="30">
        <v>5120.3815373801999</v>
      </c>
      <c r="AE355" s="27">
        <v>-6.2E-2</v>
      </c>
      <c r="AF355" s="30">
        <v>3889.2764953400001</v>
      </c>
      <c r="AG355" s="27">
        <v>0.69</v>
      </c>
      <c r="AH355" s="25">
        <v>0.13773289180000001</v>
      </c>
      <c r="AI355" s="25">
        <v>0.12927836609999999</v>
      </c>
      <c r="AJ355" s="25">
        <v>9.9201326800000003E-2</v>
      </c>
      <c r="AK355" s="25">
        <v>0.30498293580000002</v>
      </c>
      <c r="AL355" s="25">
        <v>0.25054785629999998</v>
      </c>
      <c r="AM355" s="25">
        <v>0.17455718849999999</v>
      </c>
      <c r="AN355" s="47">
        <v>0.71204796920000002</v>
      </c>
      <c r="AO355" s="47">
        <v>0.74187011089999999</v>
      </c>
      <c r="AP355" s="47">
        <v>0.6828320041</v>
      </c>
      <c r="AQ355" s="47">
        <v>1.1202960616236699</v>
      </c>
      <c r="AR355" s="47">
        <v>0.78699855016797104</v>
      </c>
      <c r="AS355" s="47">
        <v>0.75962554251085501</v>
      </c>
      <c r="AT355" s="28">
        <v>1000</v>
      </c>
      <c r="AU355" s="28">
        <v>1400</v>
      </c>
      <c r="AV355" s="28">
        <v>0</v>
      </c>
    </row>
    <row r="356" spans="1:48" x14ac:dyDescent="0.25">
      <c r="A356" s="159">
        <v>353</v>
      </c>
      <c r="B356" s="3" t="s">
        <v>647</v>
      </c>
      <c r="C356" s="3" t="s">
        <v>1</v>
      </c>
      <c r="D356" s="28">
        <v>7900</v>
      </c>
      <c r="E356" s="25">
        <v>0</v>
      </c>
      <c r="F356" s="25">
        <v>-2.4691360000000002</v>
      </c>
      <c r="G356" s="25">
        <v>-10.227270000000001</v>
      </c>
      <c r="H356" s="28">
        <v>790789257400</v>
      </c>
      <c r="I356" s="49">
        <v>100.09989999999999</v>
      </c>
      <c r="J356" s="49">
        <v>50.096409999999999</v>
      </c>
      <c r="K356" s="28">
        <v>1392.5</v>
      </c>
      <c r="L356" s="28">
        <v>10364850</v>
      </c>
      <c r="M356" s="49">
        <v>29.15129151291513</v>
      </c>
      <c r="N356" s="49">
        <v>0.73544228447296056</v>
      </c>
      <c r="O356" s="49">
        <v>0.98578330000000003</v>
      </c>
      <c r="P356" s="30">
        <v>354.11577001799998</v>
      </c>
      <c r="Q356" s="27">
        <v>0.5454</v>
      </c>
      <c r="R356" s="30">
        <v>419.30676534999998</v>
      </c>
      <c r="S356" s="27">
        <v>0.18410000000000001</v>
      </c>
      <c r="T356" s="30">
        <v>353.201208893</v>
      </c>
      <c r="U356" s="27">
        <v>-0.1847</v>
      </c>
      <c r="V356" s="30">
        <v>111.356913116</v>
      </c>
      <c r="W356" s="32">
        <v>1.2585</v>
      </c>
      <c r="X356" s="30">
        <v>68.680982416000006</v>
      </c>
      <c r="Y356" s="32">
        <v>-0.38319999999999999</v>
      </c>
      <c r="Z356" s="30">
        <v>39.581819564</v>
      </c>
      <c r="AA356" s="32">
        <v>-0.63560000000000005</v>
      </c>
      <c r="AB356" s="30">
        <v>1223.7023419341001</v>
      </c>
      <c r="AC356" s="27">
        <v>0.73729999999999996</v>
      </c>
      <c r="AD356" s="30">
        <v>686.12434477210002</v>
      </c>
      <c r="AE356" s="27">
        <v>-0.439</v>
      </c>
      <c r="AF356" s="30">
        <v>395.42314419360002</v>
      </c>
      <c r="AG356" s="27">
        <v>0.34</v>
      </c>
      <c r="AH356" s="25">
        <v>6.4820494399999998E-2</v>
      </c>
      <c r="AI356" s="25">
        <v>3.63876858E-2</v>
      </c>
      <c r="AJ356" s="25">
        <v>1.8462449799999999E-2</v>
      </c>
      <c r="AK356" s="25">
        <v>0.123381767</v>
      </c>
      <c r="AL356" s="25">
        <v>6.3796801E-2</v>
      </c>
      <c r="AM356" s="25">
        <v>3.6170912E-2</v>
      </c>
      <c r="AN356" s="47">
        <v>0.50767245679999995</v>
      </c>
      <c r="AO356" s="47">
        <v>0.32599186320000001</v>
      </c>
      <c r="AP356" s="47">
        <v>0.28307587550000002</v>
      </c>
      <c r="AQ356" s="47">
        <v>0.76797927336748495</v>
      </c>
      <c r="AR356" s="47">
        <v>0.73943620046431302</v>
      </c>
      <c r="AS356" s="47">
        <v>0.95916102685068405</v>
      </c>
      <c r="AT356" s="28">
        <v>0</v>
      </c>
      <c r="AU356" s="28">
        <v>700</v>
      </c>
      <c r="AV356" s="28">
        <v>0</v>
      </c>
    </row>
    <row r="357" spans="1:48" x14ac:dyDescent="0.25">
      <c r="A357" s="159">
        <v>354</v>
      </c>
      <c r="B357" s="3" t="s">
        <v>291</v>
      </c>
      <c r="C357" s="3" t="s">
        <v>1</v>
      </c>
      <c r="D357" s="28">
        <v>40000</v>
      </c>
      <c r="E357" s="25">
        <v>-4.7619049999999996</v>
      </c>
      <c r="F357" s="25">
        <v>-4.7619049999999996</v>
      </c>
      <c r="G357" s="25">
        <v>-2.2004890000000001</v>
      </c>
      <c r="H357" s="28">
        <v>1283474560000</v>
      </c>
      <c r="I357" s="49">
        <v>32.086860000000001</v>
      </c>
      <c r="J357" s="49">
        <v>67.860879999999995</v>
      </c>
      <c r="K357" s="28">
        <v>5077</v>
      </c>
      <c r="L357" s="28">
        <v>212639600</v>
      </c>
      <c r="M357" s="49">
        <v>9.6603393038987164</v>
      </c>
      <c r="N357" s="49">
        <v>1.4334188742580471</v>
      </c>
      <c r="O357" s="49">
        <v>0.40951340000000003</v>
      </c>
      <c r="P357" s="30">
        <v>2325.762309233</v>
      </c>
      <c r="Q357" s="27">
        <v>-4.19E-2</v>
      </c>
      <c r="R357" s="30">
        <v>2474.3182263829999</v>
      </c>
      <c r="S357" s="27">
        <v>6.3899999999999998E-2</v>
      </c>
      <c r="T357" s="30">
        <v>2448.6651023310001</v>
      </c>
      <c r="U357" s="27">
        <v>2.7300000000000001E-2</v>
      </c>
      <c r="V357" s="30">
        <v>140.69010930499999</v>
      </c>
      <c r="W357" s="32">
        <v>-3.8699999999999998E-2</v>
      </c>
      <c r="X357" s="30">
        <v>130.748065419</v>
      </c>
      <c r="Y357" s="32">
        <v>-7.0699999999999999E-2</v>
      </c>
      <c r="Z357" s="30">
        <v>134.28799949200001</v>
      </c>
      <c r="AA357" s="32">
        <v>-8.9499999999999996E-2</v>
      </c>
      <c r="AB357" s="30">
        <v>5326.8823398500999</v>
      </c>
      <c r="AC357" s="27">
        <v>-0.26050000000000001</v>
      </c>
      <c r="AD357" s="30">
        <v>3722.2516976866</v>
      </c>
      <c r="AE357" s="27">
        <v>-0.30099999999999999</v>
      </c>
      <c r="AF357" s="30">
        <v>4236.8014527718997</v>
      </c>
      <c r="AG357" s="27">
        <v>0.89</v>
      </c>
      <c r="AH357" s="25">
        <v>8.4812029299999994E-2</v>
      </c>
      <c r="AI357" s="25">
        <v>6.7765603300000005E-2</v>
      </c>
      <c r="AJ357" s="25">
        <v>7.4642584799999995E-2</v>
      </c>
      <c r="AK357" s="25">
        <v>0.1754392796</v>
      </c>
      <c r="AL357" s="25">
        <v>0.15259788730000001</v>
      </c>
      <c r="AM357" s="25">
        <v>0.15298451199999999</v>
      </c>
      <c r="AN357" s="47">
        <v>0.2320812129</v>
      </c>
      <c r="AO357" s="47">
        <v>0.2439451386</v>
      </c>
      <c r="AP357" s="47">
        <v>0.2447389529</v>
      </c>
      <c r="AQ357" s="47">
        <v>1.1771164080455501</v>
      </c>
      <c r="AR357" s="47">
        <v>1.3227840466189</v>
      </c>
      <c r="AS357" s="47">
        <v>1.0495607480925699</v>
      </c>
      <c r="AT357" s="28">
        <v>2500</v>
      </c>
      <c r="AU357" s="28">
        <v>3000</v>
      </c>
      <c r="AV357" s="28">
        <v>1000</v>
      </c>
    </row>
    <row r="358" spans="1:48" x14ac:dyDescent="0.25">
      <c r="A358" s="159">
        <v>355</v>
      </c>
      <c r="B358" s="3" t="s">
        <v>2049</v>
      </c>
      <c r="C358" s="3" t="s">
        <v>1</v>
      </c>
      <c r="D358" s="28">
        <v>18500</v>
      </c>
      <c r="E358" s="25">
        <v>-2.8871389999999999</v>
      </c>
      <c r="F358" s="25">
        <v>-2.6315789999999999</v>
      </c>
      <c r="G358" s="25">
        <v>14.19753</v>
      </c>
      <c r="H358" s="28">
        <v>8294475000000</v>
      </c>
      <c r="I358" s="49">
        <v>448.34999999999997</v>
      </c>
      <c r="J358" s="49">
        <v>12.31725</v>
      </c>
      <c r="K358" s="28">
        <v>203649.5</v>
      </c>
      <c r="L358" s="28">
        <v>3783100000</v>
      </c>
      <c r="M358" s="49">
        <v>13.236273215719372</v>
      </c>
      <c r="N358" s="49">
        <v>1.3226323133435469</v>
      </c>
      <c r="O358" s="49">
        <v>0.82846830000000005</v>
      </c>
      <c r="P358" s="30">
        <v>9205.5093472949993</v>
      </c>
      <c r="Q358" s="27">
        <v>0.13009999999999999</v>
      </c>
      <c r="R358" s="30">
        <v>8816.9027317079999</v>
      </c>
      <c r="S358" s="27">
        <v>-4.2200000000000001E-2</v>
      </c>
      <c r="T358" s="30">
        <v>9748.6130405530002</v>
      </c>
      <c r="U358" s="27">
        <v>8.8200000000000001E-2</v>
      </c>
      <c r="V358" s="30">
        <v>722.06278997599998</v>
      </c>
      <c r="W358" s="32">
        <v>0.1633</v>
      </c>
      <c r="X358" s="30">
        <v>667.21284016699997</v>
      </c>
      <c r="Y358" s="32">
        <v>-7.5999999999999998E-2</v>
      </c>
      <c r="Z358" s="30">
        <v>715.84097671899997</v>
      </c>
      <c r="AA358" s="32">
        <v>1.52E-2</v>
      </c>
      <c r="AB358" s="30">
        <v>1316.2421533043</v>
      </c>
      <c r="AC358" s="27">
        <v>-0.156</v>
      </c>
      <c r="AD358" s="30">
        <v>1182.5957214252001</v>
      </c>
      <c r="AE358" s="27">
        <v>-0.10199999999999999</v>
      </c>
      <c r="AF358" s="30">
        <v>1318.4283385189999</v>
      </c>
      <c r="AG358" s="27">
        <v>0.95</v>
      </c>
      <c r="AH358" s="25">
        <v>4.13549629E-2</v>
      </c>
      <c r="AI358" s="25">
        <v>3.4727614300000001E-2</v>
      </c>
      <c r="AJ358" s="25">
        <v>3.4737365499999999E-2</v>
      </c>
      <c r="AK358" s="25">
        <v>0.10826100280000001</v>
      </c>
      <c r="AL358" s="25">
        <v>8.3211995100000005E-2</v>
      </c>
      <c r="AM358" s="25">
        <v>8.4610296500000001E-2</v>
      </c>
      <c r="AN358" s="47">
        <v>0.23279626019999999</v>
      </c>
      <c r="AO358" s="47">
        <v>0.23197448570000001</v>
      </c>
      <c r="AP358" s="47">
        <v>0.22470716839999999</v>
      </c>
      <c r="AQ358" s="47">
        <v>1.3861393902504999</v>
      </c>
      <c r="AR358" s="47">
        <v>1.4059060182465</v>
      </c>
      <c r="AS358" s="47">
        <v>1.4357142586995799</v>
      </c>
      <c r="AT358" s="28">
        <v>950</v>
      </c>
      <c r="AU358" s="28">
        <v>1000</v>
      </c>
      <c r="AV358" s="28">
        <v>0</v>
      </c>
    </row>
    <row r="359" spans="1:48" x14ac:dyDescent="0.25">
      <c r="A359" s="159">
        <v>356</v>
      </c>
      <c r="B359" s="3" t="s">
        <v>292</v>
      </c>
      <c r="C359" s="3" t="s">
        <v>1</v>
      </c>
      <c r="D359" s="28">
        <v>78400</v>
      </c>
      <c r="E359" s="25">
        <v>-2.7295289999999999</v>
      </c>
      <c r="F359" s="25">
        <v>0.51282050000000001</v>
      </c>
      <c r="G359" s="25">
        <v>-25.757580000000001</v>
      </c>
      <c r="H359" s="28">
        <v>7132284219199.999</v>
      </c>
      <c r="I359" s="49">
        <v>90.973010000000002</v>
      </c>
      <c r="J359" s="49">
        <v>48.978740000000002</v>
      </c>
      <c r="K359" s="28">
        <v>87140.5</v>
      </c>
      <c r="L359" s="28">
        <v>6923850000</v>
      </c>
      <c r="M359" s="49">
        <v>5.2413460132465453</v>
      </c>
      <c r="N359" s="49">
        <v>1.5119443595272977</v>
      </c>
      <c r="O359" s="49">
        <v>0.85715220000000003</v>
      </c>
      <c r="P359" s="30">
        <v>8172.3762521709996</v>
      </c>
      <c r="Q359" s="27">
        <v>0.1089</v>
      </c>
      <c r="R359" s="30">
        <v>9406.8770671919992</v>
      </c>
      <c r="S359" s="27">
        <v>0.15110000000000001</v>
      </c>
      <c r="T359" s="30">
        <v>9204.0966710129996</v>
      </c>
      <c r="U359" s="27">
        <v>0.1139</v>
      </c>
      <c r="V359" s="30">
        <v>604.57444611100004</v>
      </c>
      <c r="W359" s="32">
        <v>6.9199999999999998E-2</v>
      </c>
      <c r="X359" s="30">
        <v>1442.0984763629999</v>
      </c>
      <c r="Y359" s="32">
        <v>1.3853</v>
      </c>
      <c r="Z359" s="30">
        <v>1752.4804199370001</v>
      </c>
      <c r="AA359" s="32">
        <v>1.2475000000000001</v>
      </c>
      <c r="AB359" s="30">
        <v>6544.1596060029997</v>
      </c>
      <c r="AC359" s="27">
        <v>6.7000000000000004E-2</v>
      </c>
      <c r="AD359" s="30">
        <v>15607.360936015501</v>
      </c>
      <c r="AE359" s="27">
        <v>1.385</v>
      </c>
      <c r="AF359" s="30">
        <v>18974.989982421699</v>
      </c>
      <c r="AG359" s="27">
        <v>2.25</v>
      </c>
      <c r="AH359" s="25">
        <v>0.12739422619999999</v>
      </c>
      <c r="AI359" s="25">
        <v>0.25432831760000002</v>
      </c>
      <c r="AJ359" s="25">
        <v>0.282604562</v>
      </c>
      <c r="AK359" s="25">
        <v>0.226662963</v>
      </c>
      <c r="AL359" s="25">
        <v>0.41455119730000001</v>
      </c>
      <c r="AM359" s="25">
        <v>0.42057341050000002</v>
      </c>
      <c r="AN359" s="47">
        <v>0.14376370220000001</v>
      </c>
      <c r="AO359" s="47">
        <v>0.2199644684</v>
      </c>
      <c r="AP359" s="47">
        <v>0.2403074573</v>
      </c>
      <c r="AQ359" s="47">
        <v>0.71364167581924498</v>
      </c>
      <c r="AR359" s="47">
        <v>0.56867433549527402</v>
      </c>
      <c r="AS359" s="47">
        <v>0.48820460448022501</v>
      </c>
      <c r="AT359" s="28">
        <v>2000</v>
      </c>
      <c r="AU359" s="28">
        <v>4000</v>
      </c>
      <c r="AV359" s="28">
        <v>0</v>
      </c>
    </row>
    <row r="360" spans="1:48" x14ac:dyDescent="0.25">
      <c r="A360" s="159">
        <v>357</v>
      </c>
      <c r="B360" s="3" t="s">
        <v>294</v>
      </c>
      <c r="C360" s="3" t="s">
        <v>1</v>
      </c>
      <c r="D360" s="28">
        <v>115700</v>
      </c>
      <c r="E360" s="25">
        <v>-1.782683</v>
      </c>
      <c r="F360" s="25">
        <v>-5.5510200000000003</v>
      </c>
      <c r="G360" s="25">
        <v>13.431369999999999</v>
      </c>
      <c r="H360" s="28">
        <v>387124724507300</v>
      </c>
      <c r="I360" s="49">
        <v>3345.9349999999999</v>
      </c>
      <c r="J360" s="49">
        <v>24.413039999999999</v>
      </c>
      <c r="K360" s="28">
        <v>448457</v>
      </c>
      <c r="L360" s="28">
        <v>52860600000</v>
      </c>
      <c r="M360" s="49">
        <v>72.790979218414506</v>
      </c>
      <c r="N360" s="49">
        <v>4.9615942009207439</v>
      </c>
      <c r="O360" s="49">
        <v>1.0276689999999999</v>
      </c>
      <c r="P360" s="30">
        <v>89392.047933230002</v>
      </c>
      <c r="Q360" s="27">
        <v>0.55010000000000003</v>
      </c>
      <c r="R360" s="30">
        <v>121971.750626283</v>
      </c>
      <c r="S360" s="27">
        <v>0.36449999999999999</v>
      </c>
      <c r="T360" s="30">
        <v>123101.89374245801</v>
      </c>
      <c r="U360" s="27">
        <v>6.2399999999999997E-2</v>
      </c>
      <c r="V360" s="30">
        <v>5654.9417912259996</v>
      </c>
      <c r="W360" s="32">
        <v>0.26850000000000002</v>
      </c>
      <c r="X360" s="30">
        <v>6190.8814706029998</v>
      </c>
      <c r="Y360" s="32">
        <v>9.4799999999999995E-2</v>
      </c>
      <c r="Z360" s="30">
        <v>7693.0792611890001</v>
      </c>
      <c r="AA360" s="32">
        <v>0.43859999999999999</v>
      </c>
      <c r="AB360" s="30">
        <v>1691.7762498103</v>
      </c>
      <c r="AC360" s="27">
        <v>0.31850000000000001</v>
      </c>
      <c r="AD360" s="30">
        <v>1152.9806167234999</v>
      </c>
      <c r="AE360" s="27">
        <v>-0.318</v>
      </c>
      <c r="AF360" s="30">
        <v>1449.9949264149</v>
      </c>
      <c r="AG360" s="27">
        <v>1.28</v>
      </c>
      <c r="AH360" s="25">
        <v>2.2465515599999999E-2</v>
      </c>
      <c r="AI360" s="25">
        <v>1.50537343E-2</v>
      </c>
      <c r="AJ360" s="25">
        <v>1.53831431E-2</v>
      </c>
      <c r="AK360" s="25">
        <v>8.8497613200000005E-2</v>
      </c>
      <c r="AL360" s="25">
        <v>4.98345283E-2</v>
      </c>
      <c r="AM360" s="25">
        <v>4.3711542899999997E-2</v>
      </c>
      <c r="AN360" s="47">
        <v>0.29718754559999999</v>
      </c>
      <c r="AO360" s="47">
        <v>0.23728202249999999</v>
      </c>
      <c r="AP360" s="47">
        <v>0.2625774736</v>
      </c>
      <c r="AQ360" s="47">
        <v>3.0678123862436202</v>
      </c>
      <c r="AR360" s="47">
        <v>1.9084271581810599</v>
      </c>
      <c r="AS360" s="47">
        <v>1.84152220974238</v>
      </c>
      <c r="AT360" s="28">
        <v>0</v>
      </c>
      <c r="AU360" s="28">
        <v>0</v>
      </c>
      <c r="AV360" s="28">
        <v>0</v>
      </c>
    </row>
    <row r="361" spans="1:48" x14ac:dyDescent="0.25">
      <c r="A361" s="159">
        <v>358</v>
      </c>
      <c r="B361" s="3" t="s">
        <v>2030</v>
      </c>
      <c r="C361" s="3" t="s">
        <v>1</v>
      </c>
      <c r="D361" s="28">
        <v>22450</v>
      </c>
      <c r="E361" s="25">
        <v>4.4186050000000003</v>
      </c>
      <c r="F361" s="25">
        <v>0.67264570000000001</v>
      </c>
      <c r="G361" s="25">
        <v>-4.4680850000000003</v>
      </c>
      <c r="H361" s="28">
        <v>471450000000</v>
      </c>
      <c r="I361" s="49">
        <v>21</v>
      </c>
      <c r="J361" s="49">
        <v>43.654760000000003</v>
      </c>
      <c r="K361" s="28">
        <v>2779.5</v>
      </c>
      <c r="L361" s="28">
        <v>60760920</v>
      </c>
      <c r="M361" s="49">
        <v>5.4148576941630484</v>
      </c>
      <c r="N361" s="49">
        <v>0.71215828549998839</v>
      </c>
      <c r="O361" s="49">
        <v>0.37247130000000001</v>
      </c>
      <c r="P361" s="30">
        <v>2533.98065963</v>
      </c>
      <c r="Q361" s="27">
        <v>1.5800000000000002E-2</v>
      </c>
      <c r="R361" s="30">
        <v>2335.383170181</v>
      </c>
      <c r="S361" s="27">
        <v>-7.8399999999999997E-2</v>
      </c>
      <c r="T361" s="30">
        <v>2173.1369803369998</v>
      </c>
      <c r="U361" s="27">
        <v>-0.1176</v>
      </c>
      <c r="V361" s="30">
        <v>90.323990245999994</v>
      </c>
      <c r="W361" s="32">
        <v>-0.2397</v>
      </c>
      <c r="X361" s="30">
        <v>102.49437908</v>
      </c>
      <c r="Y361" s="32">
        <v>0.13469999999999999</v>
      </c>
      <c r="Z361" s="30">
        <v>100.600091869</v>
      </c>
      <c r="AA361" s="32">
        <v>3.1899999999999998E-2</v>
      </c>
      <c r="AB361" s="30">
        <v>3941.6514734762</v>
      </c>
      <c r="AC361" s="27">
        <v>-0.25280000000000002</v>
      </c>
      <c r="AD361" s="30">
        <v>4381.7737180000004</v>
      </c>
      <c r="AE361" s="27">
        <v>0.112</v>
      </c>
      <c r="AF361" s="30">
        <v>4618.0085636667</v>
      </c>
      <c r="AG361" s="27">
        <v>1.04</v>
      </c>
      <c r="AH361" s="25">
        <v>5.1996234000000002E-2</v>
      </c>
      <c r="AI361" s="25">
        <v>6.1180037399999998E-2</v>
      </c>
      <c r="AJ361" s="25">
        <v>5.7575395100000003E-2</v>
      </c>
      <c r="AK361" s="25">
        <v>0.13100212950000001</v>
      </c>
      <c r="AL361" s="25">
        <v>0.13445246199999999</v>
      </c>
      <c r="AM361" s="25">
        <v>0.13968345260000001</v>
      </c>
      <c r="AN361" s="47">
        <v>0.10979019349999999</v>
      </c>
      <c r="AO361" s="47">
        <v>0.1136689614</v>
      </c>
      <c r="AP361" s="47">
        <v>0.1159235963</v>
      </c>
      <c r="AQ361" s="47">
        <v>1.2155453635061</v>
      </c>
      <c r="AR361" s="47">
        <v>1.1805665582511</v>
      </c>
      <c r="AS361" s="47">
        <v>1.42609629438435</v>
      </c>
      <c r="AT361" s="28">
        <v>2500</v>
      </c>
      <c r="AU361" s="28">
        <v>10000</v>
      </c>
      <c r="AV361" s="28">
        <v>0</v>
      </c>
    </row>
    <row r="362" spans="1:48" x14ac:dyDescent="0.25">
      <c r="A362" s="159">
        <v>359</v>
      </c>
      <c r="B362" s="3" t="s">
        <v>295</v>
      </c>
      <c r="C362" s="3" t="s">
        <v>1</v>
      </c>
      <c r="D362" s="28">
        <v>3790</v>
      </c>
      <c r="E362" s="25">
        <v>-8.6746990000000004</v>
      </c>
      <c r="F362" s="25">
        <v>-19.361699999999999</v>
      </c>
      <c r="G362" s="25">
        <v>-35.762709999999998</v>
      </c>
      <c r="H362" s="28">
        <v>106400228810</v>
      </c>
      <c r="I362" s="49">
        <v>28.07394</v>
      </c>
      <c r="J362" s="49">
        <v>60.978169999999999</v>
      </c>
      <c r="K362" s="28">
        <v>2316</v>
      </c>
      <c r="L362" s="28">
        <v>8922535</v>
      </c>
      <c r="M362" s="49">
        <v>9.5409638147216214</v>
      </c>
      <c r="N362" s="49">
        <v>0.270104271986079</v>
      </c>
      <c r="O362" s="49">
        <v>0.61392800000000003</v>
      </c>
      <c r="P362" s="30">
        <v>599.38872929800004</v>
      </c>
      <c r="Q362" s="27">
        <v>6.7713000000000001</v>
      </c>
      <c r="R362" s="30">
        <v>864.51331192099997</v>
      </c>
      <c r="S362" s="27">
        <v>0.44230000000000003</v>
      </c>
      <c r="T362" s="30">
        <v>984.87244396699998</v>
      </c>
      <c r="U362" s="27">
        <v>0.41049999999999998</v>
      </c>
      <c r="V362" s="30">
        <v>116.777767864</v>
      </c>
      <c r="W362" s="32">
        <v>6.0385</v>
      </c>
      <c r="X362" s="30">
        <v>28.306812465</v>
      </c>
      <c r="Y362" s="32">
        <v>-0.75760000000000005</v>
      </c>
      <c r="Z362" s="30">
        <v>20.488540175000001</v>
      </c>
      <c r="AA362" s="32">
        <v>-0.49559999999999998</v>
      </c>
      <c r="AB362" s="30">
        <v>4247.5216900659998</v>
      </c>
      <c r="AC362" s="27">
        <v>5.7516999999999996</v>
      </c>
      <c r="AD362" s="30">
        <v>483.3780517939</v>
      </c>
      <c r="AE362" s="27">
        <v>-0.88600000000000001</v>
      </c>
      <c r="AF362" s="30">
        <v>235.32469643819999</v>
      </c>
      <c r="AG362" s="27">
        <v>0.21</v>
      </c>
      <c r="AH362" s="25">
        <v>0.1871631369</v>
      </c>
      <c r="AI362" s="25">
        <v>1.8154301899999999E-2</v>
      </c>
      <c r="AJ362" s="25">
        <v>7.9090306999999999E-3</v>
      </c>
      <c r="AK362" s="25">
        <v>0.2664710374</v>
      </c>
      <c r="AL362" s="25">
        <v>2.8988547900000002E-2</v>
      </c>
      <c r="AM362" s="25">
        <v>1.3738331600000001E-2</v>
      </c>
      <c r="AN362" s="47">
        <v>5.2397450700000001E-2</v>
      </c>
      <c r="AO362" s="47">
        <v>8.4579125699999994E-2</v>
      </c>
      <c r="AP362" s="47">
        <v>8.2002368300000003E-2</v>
      </c>
      <c r="AQ362" s="47">
        <v>0.45668830396328802</v>
      </c>
      <c r="AR362" s="47">
        <v>0.72880327142426904</v>
      </c>
      <c r="AS362" s="47">
        <v>0.73704366203623495</v>
      </c>
      <c r="AT362" s="28">
        <v>1000</v>
      </c>
      <c r="AU362" s="28">
        <v>0</v>
      </c>
      <c r="AV362" s="28">
        <v>0</v>
      </c>
    </row>
    <row r="363" spans="1:48" x14ac:dyDescent="0.25">
      <c r="A363" s="159">
        <v>360</v>
      </c>
      <c r="B363" s="3" t="s">
        <v>2032</v>
      </c>
      <c r="C363" s="3" t="s">
        <v>1</v>
      </c>
      <c r="D363" s="28">
        <v>31150</v>
      </c>
      <c r="E363" s="25">
        <v>-7.5667660000000003</v>
      </c>
      <c r="F363" s="25">
        <v>-16.487939999999998</v>
      </c>
      <c r="G363" s="25">
        <v>-2.65625</v>
      </c>
      <c r="H363" s="28">
        <v>397147049599.99994</v>
      </c>
      <c r="I363" s="49">
        <v>12.749499999999999</v>
      </c>
      <c r="J363" s="49">
        <v>95.809299999999993</v>
      </c>
      <c r="K363" s="28">
        <v>87</v>
      </c>
      <c r="L363" s="28">
        <v>2865475</v>
      </c>
      <c r="M363" s="49">
        <v>7.5957083638137037</v>
      </c>
      <c r="N363" s="49">
        <v>0.95943295131294792</v>
      </c>
      <c r="O363" s="49">
        <v>0.47285189999999999</v>
      </c>
      <c r="P363" s="30">
        <v>421.54821098600002</v>
      </c>
      <c r="Q363" s="27">
        <v>7.0999999999999994E-2</v>
      </c>
      <c r="R363" s="30">
        <v>490.14360486599998</v>
      </c>
      <c r="S363" s="27">
        <v>0.16270000000000001</v>
      </c>
      <c r="T363" s="30">
        <v>577.42650457599996</v>
      </c>
      <c r="U363" s="27">
        <v>0.33629999999999999</v>
      </c>
      <c r="V363" s="30">
        <v>57.792093229000002</v>
      </c>
      <c r="W363" s="32">
        <v>-5.7000000000000002E-3</v>
      </c>
      <c r="X363" s="30">
        <v>52.337295746999999</v>
      </c>
      <c r="Y363" s="32">
        <v>-9.4399999999999998E-2</v>
      </c>
      <c r="Z363" s="30">
        <v>45.383169674000001</v>
      </c>
      <c r="AA363" s="32">
        <v>-0.1318</v>
      </c>
      <c r="AB363" s="30">
        <v>4068.9575098897999</v>
      </c>
      <c r="AC363" s="27">
        <v>-0.1052</v>
      </c>
      <c r="AD363" s="30">
        <v>3684.8665801604998</v>
      </c>
      <c r="AE363" s="27">
        <v>-9.4E-2</v>
      </c>
      <c r="AF363" s="30">
        <v>3555.9769206731999</v>
      </c>
      <c r="AG363" s="27">
        <v>0.87</v>
      </c>
      <c r="AH363" s="25">
        <v>0.1130520378</v>
      </c>
      <c r="AI363" s="25">
        <v>9.2725857199999998E-2</v>
      </c>
      <c r="AJ363" s="25">
        <v>7.2071519700000003E-2</v>
      </c>
      <c r="AK363" s="25">
        <v>0.1535266273</v>
      </c>
      <c r="AL363" s="25">
        <v>0.1312567379</v>
      </c>
      <c r="AM363" s="25">
        <v>0.1101313882</v>
      </c>
      <c r="AN363" s="47">
        <v>0.25041641539999998</v>
      </c>
      <c r="AO363" s="47">
        <v>0.24193058670000001</v>
      </c>
      <c r="AP363" s="47">
        <v>0.21558299110000001</v>
      </c>
      <c r="AQ363" s="47">
        <v>0.355913786268094</v>
      </c>
      <c r="AR363" s="47">
        <v>0.47066160667343299</v>
      </c>
      <c r="AS363" s="47">
        <v>0.52808472272418305</v>
      </c>
      <c r="AT363" s="28">
        <v>2200</v>
      </c>
      <c r="AU363" s="28">
        <v>2000</v>
      </c>
      <c r="AV363" s="28">
        <v>0</v>
      </c>
    </row>
    <row r="364" spans="1:48" x14ac:dyDescent="0.25">
      <c r="A364" s="159">
        <v>361</v>
      </c>
      <c r="B364" s="3" t="s">
        <v>2033</v>
      </c>
      <c r="C364" s="3" t="s">
        <v>1</v>
      </c>
      <c r="D364" s="28">
        <v>144600</v>
      </c>
      <c r="E364" s="25">
        <v>0.76655050000000002</v>
      </c>
      <c r="F364" s="25">
        <v>9.5454550000000005</v>
      </c>
      <c r="G364" s="25">
        <v>9.1320750000000004</v>
      </c>
      <c r="H364" s="28">
        <v>75747060692400</v>
      </c>
      <c r="I364" s="49">
        <v>523.83859999999993</v>
      </c>
      <c r="J364" s="49">
        <v>46.400919999999999</v>
      </c>
      <c r="K364" s="28">
        <v>456561.5</v>
      </c>
      <c r="L364" s="28">
        <v>65665000000</v>
      </c>
      <c r="M364" s="49">
        <v>14.680203045685278</v>
      </c>
      <c r="N364" s="49">
        <v>5.5794547782035604</v>
      </c>
      <c r="O364" s="49">
        <v>0.99928709999999998</v>
      </c>
      <c r="P364" s="30">
        <v>42302.758277806002</v>
      </c>
      <c r="Q364" s="27">
        <v>0.5383</v>
      </c>
      <c r="R364" s="30">
        <v>53577.241462140002</v>
      </c>
      <c r="S364" s="27">
        <v>0.26650000000000001</v>
      </c>
      <c r="T364" s="30">
        <v>55722.366152807001</v>
      </c>
      <c r="U364" s="27">
        <v>0.18160000000000001</v>
      </c>
      <c r="V364" s="30">
        <v>5073.6514136980004</v>
      </c>
      <c r="W364" s="32">
        <v>1.0327</v>
      </c>
      <c r="X364" s="30">
        <v>5335.0904771550004</v>
      </c>
      <c r="Y364" s="32">
        <v>5.1499999999999997E-2</v>
      </c>
      <c r="Z364" s="30">
        <v>5199.0719614600002</v>
      </c>
      <c r="AA364" s="32">
        <v>0.1017</v>
      </c>
      <c r="AB364" s="30">
        <v>11240.5887142435</v>
      </c>
      <c r="AC364" s="27">
        <v>0.35120000000000001</v>
      </c>
      <c r="AD364" s="30">
        <v>9850.3041246363991</v>
      </c>
      <c r="AE364" s="27">
        <v>-0.124</v>
      </c>
      <c r="AF364" s="30">
        <v>9926.2747900339</v>
      </c>
      <c r="AG364" s="27">
        <v>1.1399999999999999</v>
      </c>
      <c r="AH364" s="25">
        <v>0.1961821111</v>
      </c>
      <c r="AI364" s="25">
        <v>0.1508255922</v>
      </c>
      <c r="AJ364" s="25">
        <v>0.1311653347</v>
      </c>
      <c r="AK364" s="25">
        <v>0.66196664409999995</v>
      </c>
      <c r="AL364" s="25">
        <v>0.43316809270000001</v>
      </c>
      <c r="AM364" s="25">
        <v>0.3622816365</v>
      </c>
      <c r="AN364" s="47">
        <v>0.1548226593</v>
      </c>
      <c r="AO364" s="47">
        <v>0.1398321236</v>
      </c>
      <c r="AP364" s="47">
        <v>0.1419034277</v>
      </c>
      <c r="AQ364" s="47">
        <v>1.9882823544767401</v>
      </c>
      <c r="AR364" s="47">
        <v>1.7842127071507801</v>
      </c>
      <c r="AS364" s="47">
        <v>1.76202273590136</v>
      </c>
      <c r="AT364" s="28">
        <v>4000</v>
      </c>
      <c r="AU364" s="28">
        <v>3000</v>
      </c>
      <c r="AV364" s="28">
        <v>0</v>
      </c>
    </row>
    <row r="365" spans="1:48" x14ac:dyDescent="0.25">
      <c r="A365" s="159">
        <v>362</v>
      </c>
      <c r="B365" s="3" t="s">
        <v>296</v>
      </c>
      <c r="C365" s="3" t="s">
        <v>1</v>
      </c>
      <c r="D365" s="6">
        <v>5000</v>
      </c>
      <c r="E365" s="168">
        <v>-1.574803</v>
      </c>
      <c r="F365" s="168">
        <v>-2.5341130000000001</v>
      </c>
      <c r="G365" s="168">
        <v>-29.577459999999999</v>
      </c>
      <c r="H365" s="6">
        <v>327354704999.99994</v>
      </c>
      <c r="I365" s="151">
        <v>65.470939999999999</v>
      </c>
      <c r="J365" s="151">
        <v>50.016770000000001</v>
      </c>
      <c r="K365" s="6">
        <v>13876.5</v>
      </c>
      <c r="L365" s="6">
        <v>69400000</v>
      </c>
      <c r="M365" s="151">
        <v>18.276815686403118</v>
      </c>
      <c r="N365" s="151">
        <v>0.31537300486464542</v>
      </c>
      <c r="O365" s="151">
        <v>0.4686012</v>
      </c>
      <c r="P365" s="169">
        <v>728.66340749699998</v>
      </c>
      <c r="Q365" s="165">
        <v>0.15509999999999999</v>
      </c>
      <c r="R365" s="169">
        <v>777.69220570699997</v>
      </c>
      <c r="S365" s="165">
        <v>6.7299999999999999E-2</v>
      </c>
      <c r="T365" s="169">
        <v>647.212353925</v>
      </c>
      <c r="U365" s="165">
        <v>-0.13830000000000001</v>
      </c>
      <c r="V365" s="169">
        <v>78.125124989</v>
      </c>
      <c r="W365" s="170">
        <v>-3.2800000000000003E-2</v>
      </c>
      <c r="X365" s="169">
        <v>80.894260355</v>
      </c>
      <c r="Y365" s="170">
        <v>3.5400000000000001E-2</v>
      </c>
      <c r="Z365" s="169">
        <v>10.622792999</v>
      </c>
      <c r="AA365" s="170">
        <v>-0.88700000000000001</v>
      </c>
      <c r="AB365" s="169">
        <v>974.75291018710004</v>
      </c>
      <c r="AC365" s="165">
        <v>-0.14729999999999999</v>
      </c>
      <c r="AD365" s="169">
        <v>951.37190562340004</v>
      </c>
      <c r="AE365" s="165">
        <v>-2.4E-2</v>
      </c>
      <c r="AF365" s="169">
        <v>165.50935938129999</v>
      </c>
      <c r="AG365" s="165">
        <v>0.12</v>
      </c>
      <c r="AH365" s="168">
        <v>4.7636719799999998E-2</v>
      </c>
      <c r="AI365" s="168">
        <v>5.1917144200000001E-2</v>
      </c>
      <c r="AJ365" s="168">
        <v>7.2345079000000001E-3</v>
      </c>
      <c r="AK365" s="168">
        <v>7.0791191500000003E-2</v>
      </c>
      <c r="AL365" s="168">
        <v>7.2998051300000005E-2</v>
      </c>
      <c r="AM365" s="168">
        <v>9.9876350999999995E-3</v>
      </c>
      <c r="AN365" s="167">
        <v>0.25306071559999999</v>
      </c>
      <c r="AO365" s="167">
        <v>0.25693593079999999</v>
      </c>
      <c r="AP365" s="167">
        <v>0.15351715530000001</v>
      </c>
      <c r="AQ365" s="167">
        <v>0.43611665033880198</v>
      </c>
      <c r="AR365" s="167">
        <v>0.376398429979726</v>
      </c>
      <c r="AS365" s="167">
        <v>0.380554874172017</v>
      </c>
      <c r="AT365" s="6">
        <v>800</v>
      </c>
      <c r="AU365" s="6">
        <v>800</v>
      </c>
      <c r="AV365" s="6">
        <v>0</v>
      </c>
    </row>
    <row r="366" spans="1:48" x14ac:dyDescent="0.25">
      <c r="A366" s="159">
        <v>363</v>
      </c>
      <c r="B366" s="3" t="s">
        <v>309</v>
      </c>
      <c r="C366" s="3" t="s">
        <v>1</v>
      </c>
      <c r="D366" s="28">
        <v>10700</v>
      </c>
      <c r="E366" s="25">
        <v>-15.41502</v>
      </c>
      <c r="F366" s="25">
        <v>-1.834862</v>
      </c>
      <c r="G366" s="25">
        <v>-16.078430000000001</v>
      </c>
      <c r="H366" s="28">
        <v>261730474400</v>
      </c>
      <c r="I366" s="49">
        <v>24.460789999999999</v>
      </c>
      <c r="J366" s="49">
        <v>20.063099999999999</v>
      </c>
      <c r="K366" s="28">
        <v>379.5</v>
      </c>
      <c r="L366" s="28">
        <v>3919450</v>
      </c>
      <c r="M366" s="49">
        <v>15.739867868634173</v>
      </c>
      <c r="N366" s="49">
        <v>0.81298066739781616</v>
      </c>
      <c r="O366" s="49">
        <v>0.30159770000000002</v>
      </c>
      <c r="P366" s="30">
        <v>801.593675437</v>
      </c>
      <c r="Q366" s="27">
        <v>6.8699999999999997E-2</v>
      </c>
      <c r="R366" s="30">
        <v>737.39771699899995</v>
      </c>
      <c r="S366" s="27">
        <v>-8.0100000000000005E-2</v>
      </c>
      <c r="T366" s="30">
        <v>689.21617019799999</v>
      </c>
      <c r="U366" s="27">
        <v>-0.13039999999999999</v>
      </c>
      <c r="V366" s="30">
        <v>40.712238700999997</v>
      </c>
      <c r="W366" s="32">
        <v>-0.47849999999999998</v>
      </c>
      <c r="X366" s="30">
        <v>28.725929745999998</v>
      </c>
      <c r="Y366" s="32">
        <v>-0.2944</v>
      </c>
      <c r="Z366" s="30">
        <v>21.673608787999999</v>
      </c>
      <c r="AA366" s="32">
        <v>-0.34239999999999998</v>
      </c>
      <c r="AB366" s="30">
        <v>1501.2234185631</v>
      </c>
      <c r="AC366" s="27">
        <v>-0.52669999999999995</v>
      </c>
      <c r="AD366" s="30">
        <v>1117.4003981554999</v>
      </c>
      <c r="AE366" s="27">
        <v>-0.25600000000000001</v>
      </c>
      <c r="AF366" s="30">
        <v>826.97964096989995</v>
      </c>
      <c r="AG366" s="27">
        <v>0.62</v>
      </c>
      <c r="AH366" s="25">
        <v>6.8649310500000005E-2</v>
      </c>
      <c r="AI366" s="25">
        <v>4.6467749000000003E-2</v>
      </c>
      <c r="AJ366" s="25">
        <v>3.76101852E-2</v>
      </c>
      <c r="AK366" s="25">
        <v>0.1164444514</v>
      </c>
      <c r="AL366" s="25">
        <v>7.9873050599999995E-2</v>
      </c>
      <c r="AM366" s="25">
        <v>5.9634945000000002E-2</v>
      </c>
      <c r="AN366" s="47">
        <v>0.28881501929999998</v>
      </c>
      <c r="AO366" s="47">
        <v>0.26372594929999998</v>
      </c>
      <c r="AP366" s="47">
        <v>0.26445671879999999</v>
      </c>
      <c r="AQ366" s="47">
        <v>0.77684377850477104</v>
      </c>
      <c r="AR366" s="47">
        <v>0.66033846833236698</v>
      </c>
      <c r="AS366" s="47">
        <v>0.58560626034431096</v>
      </c>
      <c r="AT366" s="28">
        <v>1300</v>
      </c>
      <c r="AU366" s="28">
        <v>1200</v>
      </c>
      <c r="AV366" s="28">
        <v>0</v>
      </c>
    </row>
    <row r="367" spans="1:48" x14ac:dyDescent="0.25">
      <c r="A367" s="159">
        <v>364</v>
      </c>
      <c r="B367" s="3" t="s">
        <v>297</v>
      </c>
      <c r="C367" s="3" t="s">
        <v>1</v>
      </c>
      <c r="D367" s="28">
        <v>25500</v>
      </c>
      <c r="E367" s="25">
        <v>-7.6086960000000001</v>
      </c>
      <c r="F367" s="25">
        <v>8.5106380000000001</v>
      </c>
      <c r="G367" s="25">
        <v>0.59171600000000002</v>
      </c>
      <c r="H367" s="28">
        <v>1882675021500</v>
      </c>
      <c r="I367" s="49">
        <v>73.830389999999994</v>
      </c>
      <c r="J367" s="49">
        <v>6.1608289999999997</v>
      </c>
      <c r="K367" s="28">
        <v>798.5</v>
      </c>
      <c r="L367" s="28">
        <v>21550000</v>
      </c>
      <c r="M367" s="49" t="s">
        <v>4501</v>
      </c>
      <c r="N367" s="49">
        <v>3.2676095581167837</v>
      </c>
      <c r="O367" s="49">
        <v>0.4022886</v>
      </c>
      <c r="P367" s="30">
        <v>6149.6394505150001</v>
      </c>
      <c r="Q367" s="27">
        <v>0.62980000000000003</v>
      </c>
      <c r="R367" s="30">
        <v>5313.513901235</v>
      </c>
      <c r="S367" s="27">
        <v>-0.13600000000000001</v>
      </c>
      <c r="T367" s="30">
        <v>4972.6086558200004</v>
      </c>
      <c r="U367" s="27">
        <v>-0.1545</v>
      </c>
      <c r="V367" s="30">
        <v>43.494792623999999</v>
      </c>
      <c r="W367" s="32">
        <v>-0.40300000000000002</v>
      </c>
      <c r="X367" s="30">
        <v>-326.25217627699999</v>
      </c>
      <c r="Y367" s="32">
        <v>-8.5008999999999997</v>
      </c>
      <c r="Z367" s="30">
        <v>-325.90585719500001</v>
      </c>
      <c r="AA367" s="32">
        <v>4.3131000000000004</v>
      </c>
      <c r="AB367" s="30">
        <v>500</v>
      </c>
      <c r="AC367" s="27">
        <v>-0.65510000000000002</v>
      </c>
      <c r="AD367" s="30">
        <v>-4418.9413467838003</v>
      </c>
      <c r="AE367" s="27">
        <v>-9.8379999999999992</v>
      </c>
      <c r="AF367" s="30">
        <v>-4414.2506080795001</v>
      </c>
      <c r="AG367" s="27">
        <v>5.29</v>
      </c>
      <c r="AH367" s="25">
        <v>1.52782736E-2</v>
      </c>
      <c r="AI367" s="25">
        <v>-0.11499547860000001</v>
      </c>
      <c r="AJ367" s="25">
        <v>-0.12082591500000001</v>
      </c>
      <c r="AK367" s="25">
        <v>4.9337386800000001E-2</v>
      </c>
      <c r="AL367" s="25">
        <v>-0.3616303501</v>
      </c>
      <c r="AM367" s="25">
        <v>-0.43961278079999999</v>
      </c>
      <c r="AN367" s="47">
        <v>3.4265821299999999E-2</v>
      </c>
      <c r="AO367" s="47">
        <v>-3.0679765599999999E-2</v>
      </c>
      <c r="AP367" s="47">
        <v>-3.3412388699999997E-2</v>
      </c>
      <c r="AQ367" s="47">
        <v>1.7508650186347401</v>
      </c>
      <c r="AR367" s="47">
        <v>2.7416351751633301</v>
      </c>
      <c r="AS367" s="47">
        <v>2.6383981091498101</v>
      </c>
      <c r="AT367" s="28">
        <v>500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298</v>
      </c>
      <c r="C368" s="3" t="s">
        <v>1</v>
      </c>
      <c r="D368" s="28">
        <v>21500</v>
      </c>
      <c r="E368" s="25">
        <v>0.93896710000000005</v>
      </c>
      <c r="F368" s="25">
        <v>11.398960000000001</v>
      </c>
      <c r="G368" s="25">
        <v>7.5</v>
      </c>
      <c r="H368" s="28">
        <v>331965762000</v>
      </c>
      <c r="I368" s="49">
        <v>15.44027</v>
      </c>
      <c r="J368" s="49">
        <v>17.73114</v>
      </c>
      <c r="K368" s="28">
        <v>687.5</v>
      </c>
      <c r="L368" s="28">
        <v>16244350</v>
      </c>
      <c r="M368" s="49">
        <v>9.9452928038246302</v>
      </c>
      <c r="N368" s="49">
        <v>0.90874324139323304</v>
      </c>
      <c r="O368" s="49">
        <v>0.47762529999999997</v>
      </c>
      <c r="P368" s="30">
        <v>14664.540908002</v>
      </c>
      <c r="Q368" s="27">
        <v>0.1242</v>
      </c>
      <c r="R368" s="30">
        <v>15217.572757301001</v>
      </c>
      <c r="S368" s="27">
        <v>3.7699999999999997E-2</v>
      </c>
      <c r="T368" s="30">
        <v>16945.068820648001</v>
      </c>
      <c r="U368" s="27">
        <v>0.1182</v>
      </c>
      <c r="V368" s="30">
        <v>31.013707818</v>
      </c>
      <c r="W368" s="32">
        <v>0.25590000000000002</v>
      </c>
      <c r="X368" s="30">
        <v>33.035442799000002</v>
      </c>
      <c r="Y368" s="32">
        <v>6.5199999999999994E-2</v>
      </c>
      <c r="Z368" s="30">
        <v>26.573762301999999</v>
      </c>
      <c r="AA368" s="32">
        <v>-7.6700000000000004E-2</v>
      </c>
      <c r="AB368" s="30">
        <v>1868.0212202923001</v>
      </c>
      <c r="AC368" s="27">
        <v>-2.8799999999999999E-2</v>
      </c>
      <c r="AD368" s="30">
        <v>1989.7945944332</v>
      </c>
      <c r="AE368" s="27">
        <v>6.5000000000000002E-2</v>
      </c>
      <c r="AF368" s="30">
        <v>1721.0687212165001</v>
      </c>
      <c r="AG368" s="27">
        <v>0.92</v>
      </c>
      <c r="AH368" s="25">
        <v>3.6118447000000001E-3</v>
      </c>
      <c r="AI368" s="25">
        <v>3.4355125000000001E-3</v>
      </c>
      <c r="AJ368" s="25">
        <v>2.7536119999999999E-3</v>
      </c>
      <c r="AK368" s="25">
        <v>0.1017201192</v>
      </c>
      <c r="AL368" s="25">
        <v>9.68088582E-2</v>
      </c>
      <c r="AM368" s="25">
        <v>7.5686868700000007E-2</v>
      </c>
      <c r="AN368" s="47">
        <v>8.2559437299999996E-2</v>
      </c>
      <c r="AO368" s="47">
        <v>9.2223634299999996E-2</v>
      </c>
      <c r="AP368" s="47">
        <v>9.1069680099999994E-2</v>
      </c>
      <c r="AQ368" s="47">
        <v>26.785236592635201</v>
      </c>
      <c r="AR368" s="47">
        <v>27.5726829621305</v>
      </c>
      <c r="AS368" s="47">
        <v>26.4863957122854</v>
      </c>
      <c r="AT368" s="28">
        <v>2000</v>
      </c>
      <c r="AU368" s="28">
        <v>2000</v>
      </c>
      <c r="AV368" s="28">
        <v>0</v>
      </c>
    </row>
    <row r="369" spans="1:48" x14ac:dyDescent="0.25">
      <c r="A369" s="159">
        <v>366</v>
      </c>
      <c r="B369" s="3" t="s">
        <v>2871</v>
      </c>
      <c r="C369" s="3" t="s">
        <v>1</v>
      </c>
      <c r="D369" s="28">
        <v>34450</v>
      </c>
      <c r="E369" s="25">
        <v>-2.269504</v>
      </c>
      <c r="F369" s="25">
        <v>-4.3055560000000002</v>
      </c>
      <c r="G369" s="25">
        <v>2.5297619999999998</v>
      </c>
      <c r="H369" s="28">
        <v>48860119679150</v>
      </c>
      <c r="I369" s="49">
        <v>1418.2909999999999</v>
      </c>
      <c r="J369" s="49">
        <v>3.9293209999999998</v>
      </c>
      <c r="K369" s="28">
        <v>434796</v>
      </c>
      <c r="L369" s="28">
        <v>15427000000</v>
      </c>
      <c r="M369" s="49">
        <v>19.719519175729822</v>
      </c>
      <c r="N369" s="49">
        <v>2.696254285046265</v>
      </c>
      <c r="O369" s="49">
        <v>1.3721129999999999</v>
      </c>
      <c r="P369" s="30">
        <v>83553.713100812995</v>
      </c>
      <c r="Q369" s="27">
        <v>0.184</v>
      </c>
      <c r="R369" s="30">
        <v>97589.706275299002</v>
      </c>
      <c r="S369" s="27">
        <v>0.16800000000000001</v>
      </c>
      <c r="T369" s="30">
        <v>99767.588985030001</v>
      </c>
      <c r="U369" s="27">
        <v>9.4500000000000001E-2</v>
      </c>
      <c r="V369" s="30">
        <v>2659.1132640569999</v>
      </c>
      <c r="W369" s="32">
        <v>0.2631</v>
      </c>
      <c r="X369" s="30">
        <v>2598.509158284</v>
      </c>
      <c r="Y369" s="32">
        <v>-2.2800000000000001E-2</v>
      </c>
      <c r="Z369" s="30">
        <v>2403.0589888519999</v>
      </c>
      <c r="AA369" s="32">
        <v>-0.28360000000000002</v>
      </c>
      <c r="AB369" s="30">
        <v>1418.4665111536999</v>
      </c>
      <c r="AC369" s="27">
        <v>8.4500000000000006E-2</v>
      </c>
      <c r="AD369" s="30">
        <v>1178.7061259423999</v>
      </c>
      <c r="AE369" s="27">
        <v>-0.16900000000000001</v>
      </c>
      <c r="AF369" s="30">
        <v>1600.9127523385</v>
      </c>
      <c r="AG369" s="27">
        <v>0.67</v>
      </c>
      <c r="AH369" s="25">
        <v>2.5622765200000001E-2</v>
      </c>
      <c r="AI369" s="25">
        <v>2.73198794E-2</v>
      </c>
      <c r="AJ369" s="25">
        <v>2.64053468E-2</v>
      </c>
      <c r="AK369" s="25">
        <v>0.1407762494</v>
      </c>
      <c r="AL369" s="25">
        <v>0.12934596549999999</v>
      </c>
      <c r="AM369" s="25">
        <v>0.1200326993</v>
      </c>
      <c r="AN369" s="47">
        <v>0.1286624388</v>
      </c>
      <c r="AO369" s="47">
        <v>0.12668021309999999</v>
      </c>
      <c r="AP369" s="47">
        <v>0.12101872499999999</v>
      </c>
      <c r="AQ369" s="47">
        <v>4.07949828714374</v>
      </c>
      <c r="AR369" s="47">
        <v>3.4124029820985702</v>
      </c>
      <c r="AS369" s="47">
        <v>3.5457725022440401</v>
      </c>
      <c r="AT369" s="28">
        <v>800</v>
      </c>
      <c r="AU369" s="28">
        <v>1000</v>
      </c>
      <c r="AV369" s="28">
        <v>0</v>
      </c>
    </row>
    <row r="370" spans="1:48" x14ac:dyDescent="0.25">
      <c r="A370" s="159">
        <v>367</v>
      </c>
      <c r="B370" s="3" t="s">
        <v>668</v>
      </c>
      <c r="C370" s="3" t="s">
        <v>1</v>
      </c>
      <c r="D370" s="28">
        <v>13900</v>
      </c>
      <c r="E370" s="25">
        <v>2.2058819999999999</v>
      </c>
      <c r="F370" s="25">
        <v>-0.71428570000000002</v>
      </c>
      <c r="G370" s="25">
        <v>-26.455030000000001</v>
      </c>
      <c r="H370" s="28">
        <v>2899058809800</v>
      </c>
      <c r="I370" s="49">
        <v>208.56539999999998</v>
      </c>
      <c r="J370" s="49">
        <v>90.323329999999999</v>
      </c>
      <c r="K370" s="28">
        <v>327634</v>
      </c>
      <c r="L370" s="28">
        <v>4586350000</v>
      </c>
      <c r="M370" s="49">
        <v>10.504353568633384</v>
      </c>
      <c r="N370" s="49">
        <v>0.93558529064295781</v>
      </c>
      <c r="O370" s="49">
        <v>1.260094</v>
      </c>
      <c r="P370" s="30">
        <v>1220.3261516939999</v>
      </c>
      <c r="Q370" s="27">
        <v>0.66849999999999998</v>
      </c>
      <c r="R370" s="30">
        <v>1538.488846667</v>
      </c>
      <c r="S370" s="27">
        <v>0.26069999999999999</v>
      </c>
      <c r="T370" s="30">
        <v>1413.305510828</v>
      </c>
      <c r="U370" s="27">
        <v>-5.9799999999999999E-2</v>
      </c>
      <c r="V370" s="30">
        <v>481.00890833599999</v>
      </c>
      <c r="W370" s="32">
        <v>1.5821000000000001</v>
      </c>
      <c r="X370" s="30">
        <v>373.13630127200003</v>
      </c>
      <c r="Y370" s="32">
        <v>-0.2243</v>
      </c>
      <c r="Z370" s="30">
        <v>272.33984581999999</v>
      </c>
      <c r="AA370" s="32">
        <v>-0.39200000000000002</v>
      </c>
      <c r="AB370" s="30">
        <v>3103.3200188917999</v>
      </c>
      <c r="AC370" s="27">
        <v>1.7216</v>
      </c>
      <c r="AD370" s="30">
        <v>1502.8673378732999</v>
      </c>
      <c r="AE370" s="27">
        <v>-0.51600000000000001</v>
      </c>
      <c r="AF370" s="30">
        <v>1284.2666470342999</v>
      </c>
      <c r="AG370" s="27">
        <v>0.49</v>
      </c>
      <c r="AH370" s="25">
        <v>7.2644666900000002E-2</v>
      </c>
      <c r="AI370" s="25">
        <v>4.0114990199999999E-2</v>
      </c>
      <c r="AJ370" s="25">
        <v>2.45312884E-2</v>
      </c>
      <c r="AK370" s="25">
        <v>0.2155068836</v>
      </c>
      <c r="AL370" s="25">
        <v>0.13571939960000001</v>
      </c>
      <c r="AM370" s="25">
        <v>8.9760979199999993E-2</v>
      </c>
      <c r="AN370" s="47">
        <v>0.79012613759999994</v>
      </c>
      <c r="AO370" s="47">
        <v>0.60336187610000003</v>
      </c>
      <c r="AP370" s="47">
        <v>0.72490972860000003</v>
      </c>
      <c r="AQ370" s="47">
        <v>2.20731793893265</v>
      </c>
      <c r="AR370" s="47">
        <v>2.5316423249553002</v>
      </c>
      <c r="AS370" s="47">
        <v>2.6590405537228898</v>
      </c>
      <c r="AT370" s="28">
        <v>1000</v>
      </c>
      <c r="AU370" s="28">
        <v>500</v>
      </c>
      <c r="AV370" s="28">
        <v>0</v>
      </c>
    </row>
    <row r="371" spans="1:48" x14ac:dyDescent="0.25">
      <c r="A371" s="159">
        <v>368</v>
      </c>
      <c r="B371" s="3" t="s">
        <v>300</v>
      </c>
      <c r="C371" s="3" t="s">
        <v>1</v>
      </c>
      <c r="D371" s="28">
        <v>3500</v>
      </c>
      <c r="E371" s="25">
        <v>0</v>
      </c>
      <c r="F371" s="25">
        <v>7.6923079999999997</v>
      </c>
      <c r="G371" s="25">
        <v>-20.454550000000001</v>
      </c>
      <c r="H371" s="28">
        <v>286769115500</v>
      </c>
      <c r="I371" s="49">
        <v>81.934029999999993</v>
      </c>
      <c r="J371" s="49">
        <v>83.264129999999994</v>
      </c>
      <c r="K371" s="28">
        <v>173894</v>
      </c>
      <c r="L371" s="28">
        <v>604600000</v>
      </c>
      <c r="M371" s="49" t="s">
        <v>4501</v>
      </c>
      <c r="N371" s="49">
        <v>0.30073410419152502</v>
      </c>
      <c r="O371" s="49">
        <v>0.84319690000000003</v>
      </c>
      <c r="P371" s="30">
        <v>908.83257576000005</v>
      </c>
      <c r="Q371" s="27">
        <v>0.17319999999999999</v>
      </c>
      <c r="R371" s="30">
        <v>741.77200891899997</v>
      </c>
      <c r="S371" s="27">
        <v>-0.18379999999999999</v>
      </c>
      <c r="T371" s="30">
        <v>791.31173167600002</v>
      </c>
      <c r="U371" s="27">
        <v>4.1000000000000003E-3</v>
      </c>
      <c r="V371" s="30">
        <v>65.817069984</v>
      </c>
      <c r="W371" s="32">
        <v>11.0097</v>
      </c>
      <c r="X371" s="30">
        <v>83.025045319</v>
      </c>
      <c r="Y371" s="32">
        <v>0.26150000000000001</v>
      </c>
      <c r="Z371" s="30">
        <v>-25.430981989999999</v>
      </c>
      <c r="AA371" s="32">
        <v>-1.2464999999999999</v>
      </c>
      <c r="AB371" s="30">
        <v>662.50999841839996</v>
      </c>
      <c r="AC371" s="27">
        <v>7.0788000000000002</v>
      </c>
      <c r="AD371" s="30">
        <v>933.59445328519996</v>
      </c>
      <c r="AE371" s="27">
        <v>0.40899999999999997</v>
      </c>
      <c r="AF371" s="30">
        <v>-287.54327643480002</v>
      </c>
      <c r="AG371" s="27">
        <v>-0.24</v>
      </c>
      <c r="AH371" s="25">
        <v>4.1090455800000002E-2</v>
      </c>
      <c r="AI371" s="25">
        <v>5.5115745200000003E-2</v>
      </c>
      <c r="AJ371" s="25">
        <v>-1.47205028E-2</v>
      </c>
      <c r="AK371" s="25">
        <v>6.6317128099999997E-2</v>
      </c>
      <c r="AL371" s="25">
        <v>8.8408260299999999E-2</v>
      </c>
      <c r="AM371" s="25">
        <v>-2.4144419100000002E-2</v>
      </c>
      <c r="AN371" s="47">
        <v>0.23273596069999999</v>
      </c>
      <c r="AO371" s="47">
        <v>6.9254225000000003E-2</v>
      </c>
      <c r="AP371" s="47">
        <v>7.4729082799999999E-2</v>
      </c>
      <c r="AQ371" s="47">
        <v>0.66355227660278404</v>
      </c>
      <c r="AR371" s="47">
        <v>0.546756829211408</v>
      </c>
      <c r="AS371" s="47">
        <v>0.64018983068246904</v>
      </c>
      <c r="AT371" s="28">
        <v>500</v>
      </c>
      <c r="AU371" s="28">
        <v>900</v>
      </c>
      <c r="AV371" s="28">
        <v>0</v>
      </c>
    </row>
    <row r="372" spans="1:48" x14ac:dyDescent="0.25">
      <c r="A372" s="159">
        <v>369</v>
      </c>
      <c r="B372" s="3" t="s">
        <v>301</v>
      </c>
      <c r="C372" s="3" t="s">
        <v>1</v>
      </c>
      <c r="D372" s="28">
        <v>20700</v>
      </c>
      <c r="E372" s="25">
        <v>-7.7950999999999997</v>
      </c>
      <c r="F372" s="25">
        <v>1.9704429999999999</v>
      </c>
      <c r="G372" s="25">
        <v>3.759398</v>
      </c>
      <c r="H372" s="28">
        <v>1918198785599.9998</v>
      </c>
      <c r="I372" s="49">
        <v>92.666609999999991</v>
      </c>
      <c r="J372" s="49">
        <v>52.179589999999997</v>
      </c>
      <c r="K372" s="28">
        <v>307711.5</v>
      </c>
      <c r="L372" s="28">
        <v>6609550000</v>
      </c>
      <c r="M372" s="49">
        <v>59.727861856461281</v>
      </c>
      <c r="N372" s="49">
        <v>1.8294718503576388</v>
      </c>
      <c r="O372" s="49">
        <v>0.55257069999999997</v>
      </c>
      <c r="P372" s="30">
        <v>925.69901006199996</v>
      </c>
      <c r="Q372" s="27">
        <v>2.7391999999999999</v>
      </c>
      <c r="R372" s="30">
        <v>919.37928205799994</v>
      </c>
      <c r="S372" s="27">
        <v>-6.7999999999999996E-3</v>
      </c>
      <c r="T372" s="30">
        <v>920.88687143100003</v>
      </c>
      <c r="U372" s="27">
        <v>-0.14130000000000001</v>
      </c>
      <c r="V372" s="30">
        <v>35.735940743</v>
      </c>
      <c r="W372" s="32">
        <v>4.9493999999999998</v>
      </c>
      <c r="X372" s="30">
        <v>68.777930548</v>
      </c>
      <c r="Y372" s="32">
        <v>0.92459999999999998</v>
      </c>
      <c r="Z372" s="30">
        <v>43.307689627000002</v>
      </c>
      <c r="AA372" s="32">
        <v>-0.53169999999999995</v>
      </c>
      <c r="AB372" s="30">
        <v>317.86766550099998</v>
      </c>
      <c r="AC372" s="27">
        <v>-0.29449999999999998</v>
      </c>
      <c r="AD372" s="30">
        <v>558.93415529330002</v>
      </c>
      <c r="AE372" s="27">
        <v>0.75800000000000001</v>
      </c>
      <c r="AF372" s="30">
        <v>275.97304504089999</v>
      </c>
      <c r="AG372" s="27">
        <v>0.33</v>
      </c>
      <c r="AH372" s="25">
        <v>2.3637709699999999E-2</v>
      </c>
      <c r="AI372" s="25">
        <v>2.7075107800000001E-2</v>
      </c>
      <c r="AJ372" s="25">
        <v>1.2033666E-2</v>
      </c>
      <c r="AK372" s="25">
        <v>4.0741778700000002E-2</v>
      </c>
      <c r="AL372" s="25">
        <v>4.5960219199999999E-2</v>
      </c>
      <c r="AM372" s="25">
        <v>2.15422233E-2</v>
      </c>
      <c r="AN372" s="47">
        <v>0.28093697690000002</v>
      </c>
      <c r="AO372" s="47">
        <v>0.3137776424</v>
      </c>
      <c r="AP372" s="47">
        <v>0.27163835990000001</v>
      </c>
      <c r="AQ372" s="47">
        <v>0.61589914550275104</v>
      </c>
      <c r="AR372" s="47">
        <v>0.77536949932257604</v>
      </c>
      <c r="AS372" s="47">
        <v>0.79016298077857305</v>
      </c>
      <c r="AT372" s="28">
        <v>0</v>
      </c>
      <c r="AU372" s="28">
        <v>500</v>
      </c>
      <c r="AV372" s="28">
        <v>0</v>
      </c>
    </row>
    <row r="373" spans="1:48" x14ac:dyDescent="0.25">
      <c r="A373" s="159">
        <v>370</v>
      </c>
      <c r="B373" s="3" t="s">
        <v>303</v>
      </c>
      <c r="C373" s="3" t="s">
        <v>1</v>
      </c>
      <c r="D373" s="28">
        <v>14950</v>
      </c>
      <c r="E373" s="25">
        <v>-10.21021</v>
      </c>
      <c r="F373" s="25">
        <v>-11.79941</v>
      </c>
      <c r="G373" s="25">
        <v>-7.7160489999999999</v>
      </c>
      <c r="H373" s="28">
        <v>134550000000</v>
      </c>
      <c r="I373" s="49">
        <v>9</v>
      </c>
      <c r="J373" s="49">
        <v>83.141109999999998</v>
      </c>
      <c r="K373" s="28">
        <v>2527</v>
      </c>
      <c r="L373" s="28">
        <v>39195220</v>
      </c>
      <c r="M373" s="49">
        <v>7.2384987629935793</v>
      </c>
      <c r="N373" s="49">
        <v>0.62900435455797576</v>
      </c>
      <c r="O373" s="49">
        <v>0.31415739999999998</v>
      </c>
      <c r="P373" s="30">
        <v>824.84568659700005</v>
      </c>
      <c r="Q373" s="27">
        <v>0.16370000000000001</v>
      </c>
      <c r="R373" s="30">
        <v>941.68964642599997</v>
      </c>
      <c r="S373" s="27">
        <v>0.14169999999999999</v>
      </c>
      <c r="T373" s="30">
        <v>958.60185305300001</v>
      </c>
      <c r="U373" s="27">
        <v>0.1055</v>
      </c>
      <c r="V373" s="30">
        <v>24.904026716000001</v>
      </c>
      <c r="W373" s="32">
        <v>6.8199999999999997E-2</v>
      </c>
      <c r="X373" s="30">
        <v>24.371699088</v>
      </c>
      <c r="Y373" s="32">
        <v>-2.1399999999999999E-2</v>
      </c>
      <c r="Z373" s="30">
        <v>23.047852308</v>
      </c>
      <c r="AA373" s="32">
        <v>-2.5399999999999999E-2</v>
      </c>
      <c r="AB373" s="30">
        <v>2767.1140795555998</v>
      </c>
      <c r="AC373" s="27">
        <v>6.8199999999999997E-2</v>
      </c>
      <c r="AD373" s="30">
        <v>2707.9665653333</v>
      </c>
      <c r="AE373" s="27">
        <v>-2.1000000000000001E-2</v>
      </c>
      <c r="AF373" s="30">
        <v>2560.8724786666999</v>
      </c>
      <c r="AG373" s="27">
        <v>0.97</v>
      </c>
      <c r="AH373" s="25">
        <v>7.3762728400000005E-2</v>
      </c>
      <c r="AI373" s="25">
        <v>7.0137326E-2</v>
      </c>
      <c r="AJ373" s="25">
        <v>6.6860036400000003E-2</v>
      </c>
      <c r="AK373" s="25">
        <v>0.12711235600000001</v>
      </c>
      <c r="AL373" s="25">
        <v>0.1182367357</v>
      </c>
      <c r="AM373" s="25">
        <v>0.1092949543</v>
      </c>
      <c r="AN373" s="47">
        <v>3.3590764199999998E-2</v>
      </c>
      <c r="AO373" s="47">
        <v>3.6286275600000001E-2</v>
      </c>
      <c r="AP373" s="47">
        <v>3.4591910699999999E-2</v>
      </c>
      <c r="AQ373" s="47">
        <v>0.69338525999929301</v>
      </c>
      <c r="AR373" s="47">
        <v>0.67854310587541</v>
      </c>
      <c r="AS373" s="47">
        <v>0.63468284214338899</v>
      </c>
      <c r="AT373" s="28">
        <v>1500</v>
      </c>
      <c r="AU373" s="28">
        <v>2000</v>
      </c>
      <c r="AV373" s="28">
        <v>0</v>
      </c>
    </row>
    <row r="374" spans="1:48" x14ac:dyDescent="0.25">
      <c r="A374" s="159">
        <v>371</v>
      </c>
      <c r="B374" s="3" t="s">
        <v>304</v>
      </c>
      <c r="C374" s="3" t="s">
        <v>1</v>
      </c>
      <c r="D374" s="28">
        <v>122100</v>
      </c>
      <c r="E374" s="25">
        <v>-8.9485460000000003</v>
      </c>
      <c r="F374" s="25">
        <v>-0.73170729999999995</v>
      </c>
      <c r="G374" s="25">
        <v>-3.3254160000000001</v>
      </c>
      <c r="H374" s="28">
        <v>212622216437400</v>
      </c>
      <c r="I374" s="49">
        <v>1741.3779999999999</v>
      </c>
      <c r="J374" s="49">
        <v>46.217480000000002</v>
      </c>
      <c r="K374" s="28">
        <v>1212826</v>
      </c>
      <c r="L374" s="28">
        <v>152701000000</v>
      </c>
      <c r="M374" s="49">
        <v>22.091550569929439</v>
      </c>
      <c r="N374" s="49">
        <v>7.7998242251016849</v>
      </c>
      <c r="O374" s="49">
        <v>0.79488760000000003</v>
      </c>
      <c r="P374" s="30">
        <v>51134.899765078997</v>
      </c>
      <c r="Q374" s="27">
        <v>8.8800000000000004E-2</v>
      </c>
      <c r="R374" s="30">
        <v>52629.230427283997</v>
      </c>
      <c r="S374" s="27">
        <v>2.92E-2</v>
      </c>
      <c r="T374" s="30">
        <v>54599.307189341002</v>
      </c>
      <c r="U374" s="27">
        <v>5.9299999999999999E-2</v>
      </c>
      <c r="V374" s="30">
        <v>10278.174553166</v>
      </c>
      <c r="W374" s="32">
        <v>9.7600000000000006E-2</v>
      </c>
      <c r="X374" s="30">
        <v>10205.629711239</v>
      </c>
      <c r="Y374" s="32">
        <v>-7.1000000000000004E-3</v>
      </c>
      <c r="Z374" s="30">
        <v>10545.905644556</v>
      </c>
      <c r="AA374" s="32">
        <v>7.7499999999999999E-2</v>
      </c>
      <c r="AB374" s="30">
        <v>7093.3486001953997</v>
      </c>
      <c r="AC374" s="27">
        <v>0.1011</v>
      </c>
      <c r="AD374" s="30">
        <v>5872.0519214571004</v>
      </c>
      <c r="AE374" s="27">
        <v>-0.17199999999999999</v>
      </c>
      <c r="AF374" s="30">
        <v>6057.7441266255</v>
      </c>
      <c r="AG374" s="27">
        <v>1.08</v>
      </c>
      <c r="AH374" s="25">
        <v>0.32150857640000002</v>
      </c>
      <c r="AI374" s="25">
        <v>0.2839593091</v>
      </c>
      <c r="AJ374" s="25">
        <v>0.28152592479999999</v>
      </c>
      <c r="AK374" s="25">
        <v>0.44493889530000003</v>
      </c>
      <c r="AL374" s="25">
        <v>0.40791297230000001</v>
      </c>
      <c r="AM374" s="25">
        <v>0.383329156</v>
      </c>
      <c r="AN374" s="47">
        <v>0.47479690419999998</v>
      </c>
      <c r="AO374" s="47">
        <v>0.46823617620000002</v>
      </c>
      <c r="AP374" s="47">
        <v>0.47361751610000002</v>
      </c>
      <c r="AQ374" s="47">
        <v>0.45215242671463401</v>
      </c>
      <c r="AR374" s="47">
        <v>0.42231294604279801</v>
      </c>
      <c r="AS374" s="47">
        <v>0.36161227851523903</v>
      </c>
      <c r="AT374" s="28">
        <v>5000</v>
      </c>
      <c r="AU374" s="28">
        <v>4500</v>
      </c>
      <c r="AV374" s="28">
        <v>2000</v>
      </c>
    </row>
    <row r="375" spans="1:48" x14ac:dyDescent="0.25">
      <c r="A375" s="159">
        <v>372</v>
      </c>
      <c r="B375" s="3" t="s">
        <v>3859</v>
      </c>
      <c r="C375" s="3" t="s">
        <v>1</v>
      </c>
      <c r="D375" s="28">
        <v>16700</v>
      </c>
      <c r="E375" s="25">
        <v>-1.7647060000000001</v>
      </c>
      <c r="F375" s="25">
        <v>-5.649718</v>
      </c>
      <c r="G375" s="25">
        <v>12.080539999999999</v>
      </c>
      <c r="H375" s="28">
        <v>1780046804300</v>
      </c>
      <c r="I375" s="49">
        <v>106.58959999999999</v>
      </c>
      <c r="J375" s="49">
        <v>51.188029999999998</v>
      </c>
      <c r="K375" s="28">
        <v>10165</v>
      </c>
      <c r="L375" s="28">
        <v>171216200</v>
      </c>
      <c r="M375" s="49">
        <v>10.489949748743719</v>
      </c>
      <c r="N375" s="49">
        <v>1.4074515600365562</v>
      </c>
      <c r="O375" s="49">
        <v>0.52504580000000001</v>
      </c>
      <c r="P375" s="30">
        <v>593.37293765799996</v>
      </c>
      <c r="Q375" s="27">
        <v>0.32229999999999998</v>
      </c>
      <c r="R375" s="30">
        <v>613.39301505499998</v>
      </c>
      <c r="S375" s="27">
        <v>3.3700000000000001E-2</v>
      </c>
      <c r="T375" s="30">
        <v>615.97208194400002</v>
      </c>
      <c r="U375" s="27">
        <v>-1.8700000000000001E-2</v>
      </c>
      <c r="V375" s="30">
        <v>162.178852326</v>
      </c>
      <c r="W375" s="32">
        <v>1.8967000000000001</v>
      </c>
      <c r="X375" s="30">
        <v>174.293113275</v>
      </c>
      <c r="Y375" s="32">
        <v>7.4700000000000003E-2</v>
      </c>
      <c r="Z375" s="30">
        <v>182.52676015099999</v>
      </c>
      <c r="AA375" s="32">
        <v>-2.5899999999999999E-2</v>
      </c>
      <c r="AB375" s="30">
        <v>1510.8819558366999</v>
      </c>
      <c r="AC375" s="27">
        <v>1.9423999999999999</v>
      </c>
      <c r="AD375" s="30">
        <v>1601.4390354899999</v>
      </c>
      <c r="AE375" s="27">
        <v>0.06</v>
      </c>
      <c r="AF375" s="30">
        <v>1712.4251380123001</v>
      </c>
      <c r="AG375" s="27">
        <v>0.97</v>
      </c>
      <c r="AH375" s="25">
        <v>6.0685975400000002E-2</v>
      </c>
      <c r="AI375" s="25">
        <v>6.8110258100000001E-2</v>
      </c>
      <c r="AJ375" s="25">
        <v>7.3824706300000001E-2</v>
      </c>
      <c r="AK375" s="25">
        <v>0.1402456071</v>
      </c>
      <c r="AL375" s="25">
        <v>0.14113862490000001</v>
      </c>
      <c r="AM375" s="25">
        <v>0.1431741017</v>
      </c>
      <c r="AN375" s="47">
        <v>0.55655025479999998</v>
      </c>
      <c r="AO375" s="47">
        <v>0.52891633000000005</v>
      </c>
      <c r="AP375" s="47">
        <v>0.53579528430000001</v>
      </c>
      <c r="AQ375" s="47">
        <v>1.19163224308523</v>
      </c>
      <c r="AR375" s="47">
        <v>0.95841605211062397</v>
      </c>
      <c r="AS375" s="47">
        <v>0.93937922410806596</v>
      </c>
      <c r="AT375" s="28">
        <v>1000</v>
      </c>
      <c r="AU375" s="28">
        <v>1100</v>
      </c>
      <c r="AV375" s="28">
        <v>0</v>
      </c>
    </row>
    <row r="376" spans="1:48" x14ac:dyDescent="0.25">
      <c r="A376" s="159">
        <v>373</v>
      </c>
      <c r="B376" s="3" t="s">
        <v>305</v>
      </c>
      <c r="C376" s="3" t="s">
        <v>1</v>
      </c>
      <c r="D376" s="28">
        <v>13050</v>
      </c>
      <c r="E376" s="25">
        <v>-7.7738519999999998</v>
      </c>
      <c r="F376" s="25">
        <v>-4.0441180000000001</v>
      </c>
      <c r="G376" s="25">
        <v>-23.235289999999999</v>
      </c>
      <c r="H376" s="28">
        <v>885562455599.99988</v>
      </c>
      <c r="I376" s="49">
        <v>67.859189999999998</v>
      </c>
      <c r="J376" s="49">
        <v>39.959049999999998</v>
      </c>
      <c r="K376" s="28">
        <v>13849.5</v>
      </c>
      <c r="L376" s="28">
        <v>179400000</v>
      </c>
      <c r="M376" s="49">
        <v>6.9773709109964557</v>
      </c>
      <c r="N376" s="49">
        <v>0.5084700518963835</v>
      </c>
      <c r="O376" s="49">
        <v>0.66166510000000001</v>
      </c>
      <c r="P376" s="30">
        <v>2937.0669859499999</v>
      </c>
      <c r="Q376" s="27">
        <v>-0.35010000000000002</v>
      </c>
      <c r="R376" s="30">
        <v>2073.3486841529998</v>
      </c>
      <c r="S376" s="27">
        <v>-0.29409999999999997</v>
      </c>
      <c r="T376" s="30">
        <v>2112.4858474439998</v>
      </c>
      <c r="U376" s="27">
        <v>2.9100000000000001E-2</v>
      </c>
      <c r="V376" s="30">
        <v>191.49604258900001</v>
      </c>
      <c r="W376" s="32">
        <v>-0.38750000000000001</v>
      </c>
      <c r="X376" s="30">
        <v>89.083292987999997</v>
      </c>
      <c r="Y376" s="32">
        <v>-0.53480000000000005</v>
      </c>
      <c r="Z376" s="30">
        <v>125.492127857</v>
      </c>
      <c r="AA376" s="32">
        <v>0.1138</v>
      </c>
      <c r="AB376" s="30">
        <v>2787.8314437489998</v>
      </c>
      <c r="AC376" s="27">
        <v>-0.3916</v>
      </c>
      <c r="AD376" s="30">
        <v>1294.7112110912999</v>
      </c>
      <c r="AE376" s="27">
        <v>-0.53600000000000003</v>
      </c>
      <c r="AF376" s="30">
        <v>1841.4537992140999</v>
      </c>
      <c r="AG376" s="27">
        <v>1.1299999999999999</v>
      </c>
      <c r="AH376" s="25">
        <v>6.3066041000000003E-2</v>
      </c>
      <c r="AI376" s="25">
        <v>3.1737442599999999E-2</v>
      </c>
      <c r="AJ376" s="25">
        <v>4.6796313999999999E-2</v>
      </c>
      <c r="AK376" s="25">
        <v>0.1183014961</v>
      </c>
      <c r="AL376" s="25">
        <v>5.32175519E-2</v>
      </c>
      <c r="AM376" s="25">
        <v>7.3848515700000006E-2</v>
      </c>
      <c r="AN376" s="47">
        <v>0.16387391509999999</v>
      </c>
      <c r="AO376" s="47">
        <v>0.1999172085</v>
      </c>
      <c r="AP376" s="47">
        <v>0.21767298439999999</v>
      </c>
      <c r="AQ376" s="47">
        <v>0.715621269876345</v>
      </c>
      <c r="AR376" s="47">
        <v>0.63843081340741303</v>
      </c>
      <c r="AS376" s="47">
        <v>0.578084028352438</v>
      </c>
      <c r="AT376" s="28">
        <v>1500</v>
      </c>
      <c r="AU376" s="28">
        <v>1000</v>
      </c>
      <c r="AV376" s="28">
        <v>0</v>
      </c>
    </row>
    <row r="377" spans="1:48" x14ac:dyDescent="0.25">
      <c r="A377" s="159">
        <v>374</v>
      </c>
      <c r="B377" s="3" t="s">
        <v>306</v>
      </c>
      <c r="C377" s="3" t="s">
        <v>1</v>
      </c>
      <c r="D377" s="28">
        <v>1770</v>
      </c>
      <c r="E377" s="25">
        <v>0.56818179999999996</v>
      </c>
      <c r="F377" s="25">
        <v>-17.674420000000001</v>
      </c>
      <c r="G377" s="25">
        <v>8.5889570000000006</v>
      </c>
      <c r="H377" s="28">
        <v>247800000000</v>
      </c>
      <c r="I377" s="49">
        <v>140</v>
      </c>
      <c r="J377" s="49">
        <v>48.787379999999999</v>
      </c>
      <c r="K377" s="28">
        <v>65055.5</v>
      </c>
      <c r="L377" s="28">
        <v>112950000</v>
      </c>
      <c r="M377" s="49" t="s">
        <v>4501</v>
      </c>
      <c r="N377" s="49">
        <v>0.42389796005591129</v>
      </c>
      <c r="O377" s="49">
        <v>0.45747989999999999</v>
      </c>
      <c r="P377" s="30">
        <v>1614.1816275149999</v>
      </c>
      <c r="Q377" s="27">
        <v>0.27829999999999999</v>
      </c>
      <c r="R377" s="30">
        <v>1690.4737103590001</v>
      </c>
      <c r="S377" s="27">
        <v>4.7300000000000002E-2</v>
      </c>
      <c r="T377" s="30">
        <v>1702.566731545</v>
      </c>
      <c r="U377" s="27">
        <v>-4.5999999999999999E-3</v>
      </c>
      <c r="V377" s="30">
        <v>10.73635466</v>
      </c>
      <c r="W377" s="32">
        <v>-1.0299</v>
      </c>
      <c r="X377" s="30">
        <v>17.137990277</v>
      </c>
      <c r="Y377" s="32">
        <v>0.59630000000000005</v>
      </c>
      <c r="Z377" s="30">
        <v>1.091832414</v>
      </c>
      <c r="AA377" s="32">
        <v>-0.99160000000000004</v>
      </c>
      <c r="AB377" s="30">
        <v>76.688247571399998</v>
      </c>
      <c r="AC377" s="27">
        <v>-1.0297000000000001</v>
      </c>
      <c r="AD377" s="30">
        <v>122.41421626429999</v>
      </c>
      <c r="AE377" s="27">
        <v>0.59599999999999997</v>
      </c>
      <c r="AF377" s="30">
        <v>7.7988029571000004</v>
      </c>
      <c r="AG377" s="27">
        <v>0.01</v>
      </c>
      <c r="AH377" s="25">
        <v>2.6500286999999998E-3</v>
      </c>
      <c r="AI377" s="25">
        <v>4.5644148000000004E-3</v>
      </c>
      <c r="AJ377" s="25">
        <v>3.0600579999999998E-4</v>
      </c>
      <c r="AK377" s="25">
        <v>1.6945212000000001E-2</v>
      </c>
      <c r="AL377" s="25">
        <v>2.65119719E-2</v>
      </c>
      <c r="AM377" s="25">
        <v>1.8343868E-3</v>
      </c>
      <c r="AN377" s="47">
        <v>-7.5948161299999997E-2</v>
      </c>
      <c r="AO377" s="47">
        <v>3.1131334900000002E-2</v>
      </c>
      <c r="AP377" s="47">
        <v>1.0911436E-2</v>
      </c>
      <c r="AQ377" s="47">
        <v>5.0529427855240403</v>
      </c>
      <c r="AR377" s="47">
        <v>4.5698756106461298</v>
      </c>
      <c r="AS377" s="47">
        <v>4.9946153303791796</v>
      </c>
      <c r="AT377" s="28">
        <v>0</v>
      </c>
      <c r="AU377" s="28">
        <v>0</v>
      </c>
      <c r="AV377" s="28">
        <v>0</v>
      </c>
    </row>
    <row r="378" spans="1:48" x14ac:dyDescent="0.25">
      <c r="A378" s="159">
        <v>375</v>
      </c>
      <c r="B378" s="3" t="s">
        <v>2034</v>
      </c>
      <c r="C378" s="3" t="s">
        <v>1</v>
      </c>
      <c r="D378" s="28">
        <v>20050</v>
      </c>
      <c r="E378" s="25">
        <v>-8.4474889999999991</v>
      </c>
      <c r="F378" s="25">
        <v>-1.715686</v>
      </c>
      <c r="G378" s="25">
        <v>-3.605769</v>
      </c>
      <c r="H378" s="28">
        <v>48255304738299.992</v>
      </c>
      <c r="I378" s="49">
        <v>2406.748</v>
      </c>
      <c r="J378" s="49">
        <v>68.426789999999997</v>
      </c>
      <c r="K378" s="28">
        <v>1751683</v>
      </c>
      <c r="L378" s="28">
        <v>37305200000</v>
      </c>
      <c r="M378" s="49">
        <v>6.0003341087783069</v>
      </c>
      <c r="N378" s="49">
        <v>1.216505067658453</v>
      </c>
      <c r="O378" s="49">
        <v>1.204358</v>
      </c>
      <c r="P378" s="30">
        <v>0</v>
      </c>
      <c r="Q378" s="27" t="s">
        <v>1989</v>
      </c>
      <c r="R378" s="30">
        <v>0</v>
      </c>
      <c r="S378" s="27" t="s">
        <v>1989</v>
      </c>
      <c r="T378" s="30">
        <v>0</v>
      </c>
      <c r="U378" s="27" t="s">
        <v>1989</v>
      </c>
      <c r="V378" s="30">
        <v>6440.7669999999998</v>
      </c>
      <c r="W378" s="32">
        <v>0.63680000000000003</v>
      </c>
      <c r="X378" s="30">
        <v>7355.5680000000002</v>
      </c>
      <c r="Y378" s="32">
        <v>0.14199999999999999</v>
      </c>
      <c r="Z378" s="30">
        <v>7325.7269999999999</v>
      </c>
      <c r="AA378" s="32">
        <v>-1E-3</v>
      </c>
      <c r="AB378" s="30">
        <v>4100.7721139955001</v>
      </c>
      <c r="AC378" s="27">
        <v>-4.3200000000000002E-2</v>
      </c>
      <c r="AD378" s="30">
        <v>2907.3759035686999</v>
      </c>
      <c r="AE378" s="27">
        <v>-0.29099999999999998</v>
      </c>
      <c r="AF378" s="30">
        <v>2989.5256362145001</v>
      </c>
      <c r="AG378" s="27">
        <v>0.98</v>
      </c>
      <c r="AH378" s="25">
        <v>2.54312797E-2</v>
      </c>
      <c r="AI378" s="25">
        <v>2.4475994899999999E-2</v>
      </c>
      <c r="AJ378" s="25">
        <v>2.2709496999999999E-2</v>
      </c>
      <c r="AK378" s="25">
        <v>0.27481638879999998</v>
      </c>
      <c r="AL378" s="25">
        <v>0.22827152110000001</v>
      </c>
      <c r="AM378" s="25">
        <v>0.20763748230000001</v>
      </c>
      <c r="AN378" s="47">
        <v>0.64457213869999996</v>
      </c>
      <c r="AO378" s="47">
        <v>0.65791548339999995</v>
      </c>
      <c r="AP378" s="47">
        <v>0.64184818629999996</v>
      </c>
      <c r="AQ378" s="47">
        <v>8.3532807937577491</v>
      </c>
      <c r="AR378" s="47">
        <v>8.30332308117144</v>
      </c>
      <c r="AS378" s="47">
        <v>8.1432004172688206</v>
      </c>
      <c r="AT378" s="28">
        <v>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4197</v>
      </c>
      <c r="C379" s="3" t="s">
        <v>1</v>
      </c>
      <c r="D379" s="28">
        <v>22900</v>
      </c>
      <c r="E379" s="25">
        <v>-1.7167380000000001</v>
      </c>
      <c r="F379" s="25">
        <v>7.0093459999999999</v>
      </c>
      <c r="G379" s="25">
        <v>17.566960000000002</v>
      </c>
      <c r="H379" s="28">
        <v>605702137500</v>
      </c>
      <c r="I379" s="49">
        <v>26.44988</v>
      </c>
      <c r="J379" s="49">
        <v>90.243279999999999</v>
      </c>
      <c r="K379" s="28">
        <v>118333.5</v>
      </c>
      <c r="L379" s="28">
        <v>2703550000</v>
      </c>
      <c r="M379" s="49">
        <v>13.27691629751283</v>
      </c>
      <c r="N379" s="49">
        <v>1.7256197054003164</v>
      </c>
      <c r="O379" s="49">
        <v>0.29600949999999998</v>
      </c>
      <c r="P379" s="30">
        <v>2179.8694171940001</v>
      </c>
      <c r="Q379" s="27">
        <v>0.41599999999999998</v>
      </c>
      <c r="R379" s="30">
        <v>2240.731071405</v>
      </c>
      <c r="S379" s="27">
        <v>2.7900000000000001E-2</v>
      </c>
      <c r="T379" s="30">
        <v>2508.7388250680001</v>
      </c>
      <c r="U379" s="27">
        <v>0.3483</v>
      </c>
      <c r="V379" s="30">
        <v>29.824591986000001</v>
      </c>
      <c r="W379" s="32">
        <v>1.0236000000000001</v>
      </c>
      <c r="X379" s="30">
        <v>58.705099603000001</v>
      </c>
      <c r="Y379" s="32">
        <v>0.96830000000000005</v>
      </c>
      <c r="Z379" s="30">
        <v>46.098320295000001</v>
      </c>
      <c r="AA379" s="32">
        <v>-0.19339999999999999</v>
      </c>
      <c r="AB379" s="30">
        <v>1491.2295993</v>
      </c>
      <c r="AC379" s="27">
        <v>1.0236000000000001</v>
      </c>
      <c r="AD379" s="30">
        <v>2424.7765911493998</v>
      </c>
      <c r="AE379" s="27">
        <v>0.626</v>
      </c>
      <c r="AF379" s="30">
        <v>1742.8558847632</v>
      </c>
      <c r="AG379" s="27">
        <v>0.7</v>
      </c>
      <c r="AH379" s="25">
        <v>2.58335835E-2</v>
      </c>
      <c r="AI379" s="25">
        <v>3.3123227200000001E-2</v>
      </c>
      <c r="AJ379" s="25">
        <v>2.3105474399999999E-2</v>
      </c>
      <c r="AK379" s="25">
        <v>0.1246155041</v>
      </c>
      <c r="AL379" s="25">
        <v>0.2072540517</v>
      </c>
      <c r="AM379" s="25">
        <v>0.14302141560000001</v>
      </c>
      <c r="AN379" s="47">
        <v>6.0898686200000003E-2</v>
      </c>
      <c r="AO379" s="47">
        <v>0.1252653333</v>
      </c>
      <c r="AP379" s="47">
        <v>0.1361346108</v>
      </c>
      <c r="AQ379" s="47">
        <v>4.28149295226918</v>
      </c>
      <c r="AR379" s="47">
        <v>6.0513079748422802</v>
      </c>
      <c r="AS379" s="47">
        <v>5.1899363521051303</v>
      </c>
      <c r="AT379" s="28">
        <v>0</v>
      </c>
      <c r="AU379" s="28">
        <v>0</v>
      </c>
      <c r="AV379" s="28">
        <v>0</v>
      </c>
    </row>
    <row r="380" spans="1:48" x14ac:dyDescent="0.25">
      <c r="A380" s="159">
        <v>377</v>
      </c>
      <c r="B380" s="3" t="s">
        <v>307</v>
      </c>
      <c r="C380" s="3" t="s">
        <v>1</v>
      </c>
      <c r="D380" s="6">
        <v>4150</v>
      </c>
      <c r="E380" s="168">
        <v>-3.712297</v>
      </c>
      <c r="F380" s="168">
        <v>-6.3205419999999997</v>
      </c>
      <c r="G380" s="168">
        <v>-13.342370000000001</v>
      </c>
      <c r="H380" s="6">
        <v>395734870000</v>
      </c>
      <c r="I380" s="151">
        <v>95.357799999999997</v>
      </c>
      <c r="J380" s="151">
        <v>68.728409999999997</v>
      </c>
      <c r="K380" s="6">
        <v>22960</v>
      </c>
      <c r="L380" s="6">
        <v>97564780</v>
      </c>
      <c r="M380" s="151">
        <v>3.5579439369687673</v>
      </c>
      <c r="N380" s="151">
        <v>0.39563287295169419</v>
      </c>
      <c r="O380" s="151">
        <v>0.52280499999999996</v>
      </c>
      <c r="P380" s="169">
        <v>1382.0423001690001</v>
      </c>
      <c r="Q380" s="165">
        <v>2.2197</v>
      </c>
      <c r="R380" s="169">
        <v>706.21935805099997</v>
      </c>
      <c r="S380" s="165">
        <v>-0.48899999999999999</v>
      </c>
      <c r="T380" s="169">
        <v>489.139083099</v>
      </c>
      <c r="U380" s="165">
        <v>-0.56620000000000004</v>
      </c>
      <c r="V380" s="169">
        <v>190.686453124</v>
      </c>
      <c r="W380" s="170">
        <v>1.3586</v>
      </c>
      <c r="X380" s="169">
        <v>146.513051601</v>
      </c>
      <c r="Y380" s="170">
        <v>-0.23169999999999999</v>
      </c>
      <c r="Z380" s="169">
        <v>107.821630899</v>
      </c>
      <c r="AA380" s="170">
        <v>-0.52500000000000002</v>
      </c>
      <c r="AB380" s="169">
        <v>2939.1885155482</v>
      </c>
      <c r="AC380" s="165">
        <v>0.96550000000000002</v>
      </c>
      <c r="AD380" s="169">
        <v>1863.0262778691999</v>
      </c>
      <c r="AE380" s="165">
        <v>-0.36599999999999999</v>
      </c>
      <c r="AF380" s="169">
        <v>1137.5012234036999</v>
      </c>
      <c r="AG380" s="165">
        <v>0.36</v>
      </c>
      <c r="AH380" s="168">
        <v>0.1037287764</v>
      </c>
      <c r="AI380" s="168">
        <v>7.3206871399999998E-2</v>
      </c>
      <c r="AJ380" s="168">
        <v>5.36122443E-2</v>
      </c>
      <c r="AK380" s="168">
        <v>0.23692334430000001</v>
      </c>
      <c r="AL380" s="168">
        <v>0.14587021689999999</v>
      </c>
      <c r="AM380" s="168">
        <v>0.1063049475</v>
      </c>
      <c r="AN380" s="167">
        <v>0.19829052359999999</v>
      </c>
      <c r="AO380" s="167">
        <v>0.46234537819999999</v>
      </c>
      <c r="AP380" s="167">
        <v>0.47869797180000001</v>
      </c>
      <c r="AQ380" s="167">
        <v>1.01421402807893</v>
      </c>
      <c r="AR380" s="167">
        <v>0.97287005992487696</v>
      </c>
      <c r="AS380" s="167">
        <v>0.98284830002241796</v>
      </c>
      <c r="AT380" s="6">
        <v>800</v>
      </c>
      <c r="AU380" s="6">
        <v>700</v>
      </c>
      <c r="AV380" s="6">
        <v>0</v>
      </c>
    </row>
    <row r="381" spans="1:48" x14ac:dyDescent="0.25">
      <c r="A381" s="159">
        <v>378</v>
      </c>
      <c r="B381" s="3" t="s">
        <v>308</v>
      </c>
      <c r="C381" s="3" t="s">
        <v>1</v>
      </c>
      <c r="D381" s="28">
        <v>2140</v>
      </c>
      <c r="E381" s="25">
        <v>11.45833</v>
      </c>
      <c r="F381" s="25">
        <v>-37.426900000000003</v>
      </c>
      <c r="G381" s="25">
        <v>-42.473120000000002</v>
      </c>
      <c r="H381" s="28">
        <v>32096115899.999996</v>
      </c>
      <c r="I381" s="49">
        <v>14.998189999999999</v>
      </c>
      <c r="J381" s="49">
        <v>48.721589999999999</v>
      </c>
      <c r="K381" s="28">
        <v>1392.5</v>
      </c>
      <c r="L381" s="28">
        <v>2978545</v>
      </c>
      <c r="M381" s="49" t="s">
        <v>4501</v>
      </c>
      <c r="N381" s="49">
        <v>0.50271248734895801</v>
      </c>
      <c r="O381" s="49">
        <v>0.1178037</v>
      </c>
      <c r="P381" s="30">
        <v>161.605130651</v>
      </c>
      <c r="Q381" s="27">
        <v>-0.19939999999999999</v>
      </c>
      <c r="R381" s="30">
        <v>58.617821683999999</v>
      </c>
      <c r="S381" s="27">
        <v>-0.63729999999999998</v>
      </c>
      <c r="T381" s="30">
        <v>18.186150722000001</v>
      </c>
      <c r="U381" s="27">
        <v>-0.84809999999999997</v>
      </c>
      <c r="V381" s="30">
        <v>-39.331328829999997</v>
      </c>
      <c r="W381" s="32">
        <v>-24.5031</v>
      </c>
      <c r="X381" s="30">
        <v>-39.856901872000002</v>
      </c>
      <c r="Y381" s="32">
        <v>1.34E-2</v>
      </c>
      <c r="Z381" s="30">
        <v>-17.783730186</v>
      </c>
      <c r="AA381" s="32">
        <v>-0.60150000000000003</v>
      </c>
      <c r="AB381" s="30">
        <v>-2622.2954003639002</v>
      </c>
      <c r="AC381" s="27">
        <v>-14.928900000000001</v>
      </c>
      <c r="AD381" s="30">
        <v>-2657.3363667281001</v>
      </c>
      <c r="AE381" s="27">
        <v>1.2999999999999999E-2</v>
      </c>
      <c r="AF381" s="30">
        <v>0</v>
      </c>
      <c r="AG381" s="27">
        <v>0</v>
      </c>
      <c r="AH381" s="25">
        <v>-0.1005114855</v>
      </c>
      <c r="AI381" s="25">
        <v>-0.1168637664</v>
      </c>
      <c r="AJ381" s="25">
        <v>0</v>
      </c>
      <c r="AK381" s="25">
        <v>-0.2816201331</v>
      </c>
      <c r="AL381" s="25">
        <v>-0.39863623329999998</v>
      </c>
      <c r="AM381" s="25">
        <v>0</v>
      </c>
      <c r="AN381" s="47">
        <v>-2.3528569700000002E-2</v>
      </c>
      <c r="AO381" s="47">
        <v>-9.0847304399999995E-2</v>
      </c>
      <c r="AP381" s="47">
        <v>0</v>
      </c>
      <c r="AQ381" s="47">
        <v>2.1276247246587401</v>
      </c>
      <c r="AR381" s="47">
        <v>2.8357572451430602</v>
      </c>
      <c r="AS381" s="47">
        <v>2.74143781663141</v>
      </c>
      <c r="AT381" s="28">
        <v>0</v>
      </c>
      <c r="AU381" s="28">
        <v>0</v>
      </c>
      <c r="AV381" s="28">
        <v>0</v>
      </c>
    </row>
    <row r="382" spans="1:48" x14ac:dyDescent="0.25">
      <c r="A382" s="159">
        <v>379</v>
      </c>
      <c r="B382" s="3" t="s">
        <v>3990</v>
      </c>
      <c r="C382" s="3" t="s">
        <v>1</v>
      </c>
      <c r="D382" s="28">
        <v>41300</v>
      </c>
      <c r="E382" s="25">
        <v>-0.120919</v>
      </c>
      <c r="F382" s="25">
        <v>-0.95923259999999999</v>
      </c>
      <c r="G382" s="25">
        <v>-3.7296040000000001</v>
      </c>
      <c r="H382" s="28">
        <v>6608000000000</v>
      </c>
      <c r="I382" s="49">
        <v>160</v>
      </c>
      <c r="J382" s="49">
        <v>99.999369999999999</v>
      </c>
      <c r="K382" s="28">
        <v>451591.5</v>
      </c>
      <c r="L382" s="28">
        <v>18687750000</v>
      </c>
      <c r="M382" s="49">
        <v>15.673624288425048</v>
      </c>
      <c r="N382" s="49">
        <v>2.9408957693165116</v>
      </c>
      <c r="O382" s="49">
        <v>0.55750100000000002</v>
      </c>
      <c r="P382" s="30">
        <v>875.44936775400004</v>
      </c>
      <c r="Q382" s="27">
        <v>0.13150000000000001</v>
      </c>
      <c r="R382" s="30">
        <v>282.68189612399999</v>
      </c>
      <c r="S382" s="27">
        <v>-0.67710000000000004</v>
      </c>
      <c r="T382" s="30">
        <v>944.19023235099996</v>
      </c>
      <c r="U382" s="27">
        <v>1.2927</v>
      </c>
      <c r="V382" s="30">
        <v>418.88054537699998</v>
      </c>
      <c r="W382" s="32">
        <v>18.082100000000001</v>
      </c>
      <c r="X382" s="30">
        <v>435.32046148199998</v>
      </c>
      <c r="Y382" s="32">
        <v>3.9199999999999999E-2</v>
      </c>
      <c r="Z382" s="30">
        <v>450.42553333199999</v>
      </c>
      <c r="AA382" s="32">
        <v>1.4069</v>
      </c>
      <c r="AB382" s="30">
        <v>2635.7366528875</v>
      </c>
      <c r="AC382" s="27">
        <v>2.8616999999999999</v>
      </c>
      <c r="AD382" s="30">
        <v>2635.2882838249998</v>
      </c>
      <c r="AE382" s="27">
        <v>0</v>
      </c>
      <c r="AF382" s="30">
        <v>2740.2205614562999</v>
      </c>
      <c r="AG382" s="27">
        <v>2.31</v>
      </c>
      <c r="AH382" s="25">
        <v>0.13115184890000001</v>
      </c>
      <c r="AI382" s="25">
        <v>8.0621916700000004E-2</v>
      </c>
      <c r="AJ382" s="25">
        <v>6.7864816300000005E-2</v>
      </c>
      <c r="AK382" s="25">
        <v>0.35138623149999998</v>
      </c>
      <c r="AL382" s="25">
        <v>0.18763288920000001</v>
      </c>
      <c r="AM382" s="25">
        <v>0.1827645309</v>
      </c>
      <c r="AN382" s="47">
        <v>0.52174379179999997</v>
      </c>
      <c r="AO382" s="47">
        <v>1.7062341760999999</v>
      </c>
      <c r="AP382" s="47">
        <v>0.73593332069999995</v>
      </c>
      <c r="AQ382" s="47">
        <v>0.83496988336035705</v>
      </c>
      <c r="AR382" s="47">
        <v>1.7353715592722001</v>
      </c>
      <c r="AS382" s="47">
        <v>1.69306749680374</v>
      </c>
      <c r="AT382" s="28">
        <v>1700</v>
      </c>
      <c r="AU382" s="28">
        <v>1600</v>
      </c>
      <c r="AV382" s="28">
        <v>0</v>
      </c>
    </row>
    <row r="383" spans="1:48" x14ac:dyDescent="0.25">
      <c r="A383" s="159">
        <v>380</v>
      </c>
      <c r="B383" s="3" t="s">
        <v>310</v>
      </c>
      <c r="C383" s="3" t="s">
        <v>1</v>
      </c>
      <c r="D383" s="28">
        <v>22400</v>
      </c>
      <c r="E383" s="25">
        <v>37.003059999999998</v>
      </c>
      <c r="F383" s="25">
        <v>43.589739999999999</v>
      </c>
      <c r="G383" s="25">
        <v>7.6923079999999997</v>
      </c>
      <c r="H383" s="28">
        <v>1120000000000</v>
      </c>
      <c r="I383" s="49">
        <v>50</v>
      </c>
      <c r="J383" s="49">
        <v>99.989590000000007</v>
      </c>
      <c r="K383" s="28">
        <v>863749.5</v>
      </c>
      <c r="L383" s="28">
        <v>16032650000</v>
      </c>
      <c r="M383" s="49">
        <v>9.0333517994401298</v>
      </c>
      <c r="N383" s="49">
        <v>1.1524592010158157</v>
      </c>
      <c r="O383" s="49">
        <v>0.90790380000000004</v>
      </c>
      <c r="P383" s="30">
        <v>82.050036590999994</v>
      </c>
      <c r="Q383" s="27">
        <v>0.7228</v>
      </c>
      <c r="R383" s="30">
        <v>36.964151927000003</v>
      </c>
      <c r="S383" s="27">
        <v>-0.54949999999999999</v>
      </c>
      <c r="T383" s="30">
        <v>10.836070726999999</v>
      </c>
      <c r="U383" s="27">
        <v>-0.74829999999999997</v>
      </c>
      <c r="V383" s="30">
        <v>77.117618012999998</v>
      </c>
      <c r="W383" s="32">
        <v>33.138599999999997</v>
      </c>
      <c r="X383" s="30">
        <v>280.43688012199999</v>
      </c>
      <c r="Y383" s="32">
        <v>2.6364999999999998</v>
      </c>
      <c r="Z383" s="30">
        <v>238.51780678599999</v>
      </c>
      <c r="AA383" s="32">
        <v>0.64370000000000005</v>
      </c>
      <c r="AB383" s="30">
        <v>1539.88971468</v>
      </c>
      <c r="AC383" s="27">
        <v>8.5069999999999997</v>
      </c>
      <c r="AD383" s="30">
        <v>5484.7528806999999</v>
      </c>
      <c r="AE383" s="27">
        <v>2.5619999999999998</v>
      </c>
      <c r="AF383" s="30">
        <v>4745.2605101989002</v>
      </c>
      <c r="AG383" s="27">
        <v>1.7</v>
      </c>
      <c r="AH383" s="25">
        <v>0.12364173389999999</v>
      </c>
      <c r="AI383" s="25">
        <v>0.2267457427</v>
      </c>
      <c r="AJ383" s="25">
        <v>0.16607401629999999</v>
      </c>
      <c r="AK383" s="25">
        <v>0.17240133390000001</v>
      </c>
      <c r="AL383" s="25">
        <v>0.31568372090000002</v>
      </c>
      <c r="AM383" s="25">
        <v>0.23861721659999999</v>
      </c>
      <c r="AN383" s="47">
        <v>0.73522191869999998</v>
      </c>
      <c r="AO383" s="47">
        <v>0.4786986466</v>
      </c>
      <c r="AP383" s="47">
        <v>0.77837469390000003</v>
      </c>
      <c r="AQ383" s="47">
        <v>0.38300872063765601</v>
      </c>
      <c r="AR383" s="47">
        <v>0.39892897382498999</v>
      </c>
      <c r="AS383" s="47">
        <v>0.43681246380623501</v>
      </c>
      <c r="AT383" s="28">
        <v>0</v>
      </c>
      <c r="AU383" s="28">
        <v>0</v>
      </c>
      <c r="AV383" s="28">
        <v>0</v>
      </c>
    </row>
    <row r="384" spans="1:48" x14ac:dyDescent="0.25">
      <c r="A384" s="159">
        <v>381</v>
      </c>
      <c r="B384" s="3" t="s">
        <v>3934</v>
      </c>
      <c r="C384" s="3" t="s">
        <v>1</v>
      </c>
      <c r="D384" s="28">
        <v>33500</v>
      </c>
      <c r="E384" s="25">
        <v>2.7607360000000001</v>
      </c>
      <c r="F384" s="25">
        <v>-2.4745270000000001</v>
      </c>
      <c r="G384" s="25">
        <v>7.3717949999999997</v>
      </c>
      <c r="H384" s="28">
        <v>78015416735000</v>
      </c>
      <c r="I384" s="49">
        <v>2328.8179999999998</v>
      </c>
      <c r="J384" s="49">
        <v>100</v>
      </c>
      <c r="K384" s="28">
        <v>4960017</v>
      </c>
      <c r="L384" s="28">
        <v>172626700000</v>
      </c>
      <c r="M384" s="49">
        <v>32.438037809110675</v>
      </c>
      <c r="N384" s="49">
        <v>2.7404913460494802</v>
      </c>
      <c r="O384" s="49">
        <v>1.219276</v>
      </c>
      <c r="P384" s="30">
        <v>5518.2400296670003</v>
      </c>
      <c r="Q384" s="27">
        <v>-0.13589999999999999</v>
      </c>
      <c r="R384" s="30">
        <v>9123.9517233189999</v>
      </c>
      <c r="S384" s="27">
        <v>0.65339999999999998</v>
      </c>
      <c r="T384" s="30">
        <v>10184.709648811</v>
      </c>
      <c r="U384" s="27">
        <v>0.7288</v>
      </c>
      <c r="V384" s="30">
        <v>2027.676442058</v>
      </c>
      <c r="W384" s="32">
        <v>-0.16889999999999999</v>
      </c>
      <c r="X384" s="30">
        <v>2413.2267556359998</v>
      </c>
      <c r="Y384" s="32">
        <v>0.19009999999999999</v>
      </c>
      <c r="Z384" s="30">
        <v>2504.6642510040001</v>
      </c>
      <c r="AA384" s="32">
        <v>0.2137</v>
      </c>
      <c r="AB384" s="30">
        <v>1066.4717886747001</v>
      </c>
      <c r="AC384" s="27">
        <v>-7.6799999999999993E-2</v>
      </c>
      <c r="AD384" s="30">
        <v>1032.4490534223</v>
      </c>
      <c r="AE384" s="27">
        <v>-3.2000000000000001E-2</v>
      </c>
      <c r="AF384" s="30">
        <v>1071.8167843506999</v>
      </c>
      <c r="AG384" s="27">
        <v>1.01</v>
      </c>
      <c r="AH384" s="25">
        <v>5.5981776300000001E-2</v>
      </c>
      <c r="AI384" s="25">
        <v>6.2600436199999998E-2</v>
      </c>
      <c r="AJ384" s="25">
        <v>6.6246966899999996E-2</v>
      </c>
      <c r="AK384" s="25">
        <v>7.9856205599999994E-2</v>
      </c>
      <c r="AL384" s="25">
        <v>8.8067379599999995E-2</v>
      </c>
      <c r="AM384" s="25">
        <v>8.8557061899999998E-2</v>
      </c>
      <c r="AN384" s="47">
        <v>0.50761630069999997</v>
      </c>
      <c r="AO384" s="47">
        <v>0.39909206580000001</v>
      </c>
      <c r="AP384" s="47">
        <v>0.3945593053</v>
      </c>
      <c r="AQ384" s="47">
        <v>0.46137645211174699</v>
      </c>
      <c r="AR384" s="47">
        <v>0.35688033836141497</v>
      </c>
      <c r="AS384" s="47">
        <v>0.33677156946104803</v>
      </c>
      <c r="AT384" s="28">
        <v>0</v>
      </c>
      <c r="AU384" s="28">
        <v>1050</v>
      </c>
      <c r="AV384" s="28">
        <v>0</v>
      </c>
    </row>
    <row r="385" spans="1:48" x14ac:dyDescent="0.25">
      <c r="A385" s="159">
        <v>382</v>
      </c>
      <c r="B385" s="3" t="s">
        <v>311</v>
      </c>
      <c r="C385" s="3" t="s">
        <v>1</v>
      </c>
      <c r="D385" s="28">
        <v>24200</v>
      </c>
      <c r="E385" s="25">
        <v>-6.0194169999999998</v>
      </c>
      <c r="F385" s="25">
        <v>-14.788729999999999</v>
      </c>
      <c r="G385" s="25">
        <v>-33.450000000000003</v>
      </c>
      <c r="H385" s="28">
        <v>1333971711600</v>
      </c>
      <c r="I385" s="49">
        <v>55.122799999999998</v>
      </c>
      <c r="J385" s="49">
        <v>96.615369999999999</v>
      </c>
      <c r="K385" s="28">
        <v>118843.5</v>
      </c>
      <c r="L385" s="28">
        <v>2998650000</v>
      </c>
      <c r="M385" s="49">
        <v>5.8964356374196827</v>
      </c>
      <c r="N385" s="49">
        <v>0.81054010345536021</v>
      </c>
      <c r="O385" s="49">
        <v>0.91091880000000003</v>
      </c>
      <c r="P385" s="30">
        <v>1302.882705987</v>
      </c>
      <c r="Q385" s="27">
        <v>0.2039</v>
      </c>
      <c r="R385" s="30">
        <v>1694.4601450790001</v>
      </c>
      <c r="S385" s="27">
        <v>0.30049999999999999</v>
      </c>
      <c r="T385" s="30">
        <v>1795.6778537780001</v>
      </c>
      <c r="U385" s="27">
        <v>0.2034</v>
      </c>
      <c r="V385" s="30">
        <v>263.82792984299999</v>
      </c>
      <c r="W385" s="32">
        <v>7.0000000000000001E-3</v>
      </c>
      <c r="X385" s="30">
        <v>354.24500648899999</v>
      </c>
      <c r="Y385" s="32">
        <v>0.3427</v>
      </c>
      <c r="Z385" s="30">
        <v>282.77205386600002</v>
      </c>
      <c r="AA385" s="32">
        <v>-0.12379999999999999</v>
      </c>
      <c r="AB385" s="30">
        <v>4290.2351245514001</v>
      </c>
      <c r="AC385" s="27">
        <v>-0.13930000000000001</v>
      </c>
      <c r="AD385" s="30">
        <v>5495.8280307567002</v>
      </c>
      <c r="AE385" s="27">
        <v>0.28100000000000003</v>
      </c>
      <c r="AF385" s="30">
        <v>4233.5650261984001</v>
      </c>
      <c r="AG385" s="27">
        <v>0.76</v>
      </c>
      <c r="AH385" s="25">
        <v>9.7316302600000001E-2</v>
      </c>
      <c r="AI385" s="25">
        <v>0.1209353713</v>
      </c>
      <c r="AJ385" s="25">
        <v>9.3540164800000006E-2</v>
      </c>
      <c r="AK385" s="25">
        <v>0.14714784149999999</v>
      </c>
      <c r="AL385" s="25">
        <v>0.1644220743</v>
      </c>
      <c r="AM385" s="25">
        <v>0.1208273383</v>
      </c>
      <c r="AN385" s="47">
        <v>0.31297016929999999</v>
      </c>
      <c r="AO385" s="47">
        <v>0.2927113469</v>
      </c>
      <c r="AP385" s="47">
        <v>0.24904990099999999</v>
      </c>
      <c r="AQ385" s="47">
        <v>0.450094238862771</v>
      </c>
      <c r="AR385" s="47">
        <v>0.28001730524354501</v>
      </c>
      <c r="AS385" s="47">
        <v>0.291716114684405</v>
      </c>
      <c r="AT385" s="28">
        <v>2000</v>
      </c>
      <c r="AU385" s="28">
        <v>2500</v>
      </c>
      <c r="AV385" s="28">
        <v>800</v>
      </c>
    </row>
    <row r="386" spans="1:48" x14ac:dyDescent="0.25">
      <c r="A386" s="159">
        <v>383</v>
      </c>
      <c r="B386" s="3" t="s">
        <v>312</v>
      </c>
      <c r="C386" s="3" t="s">
        <v>1</v>
      </c>
      <c r="D386" s="28">
        <v>22700</v>
      </c>
      <c r="E386" s="25">
        <v>18.84817</v>
      </c>
      <c r="F386" s="25">
        <v>18.22917</v>
      </c>
      <c r="G386" s="25">
        <v>36.746989999999997</v>
      </c>
      <c r="H386" s="28">
        <v>4681676284200</v>
      </c>
      <c r="I386" s="49">
        <v>206.24119999999999</v>
      </c>
      <c r="J386" s="49">
        <v>99.855810000000005</v>
      </c>
      <c r="K386" s="28">
        <v>8899.5</v>
      </c>
      <c r="L386" s="28">
        <v>188319200</v>
      </c>
      <c r="M386" s="49">
        <v>35.282351517685811</v>
      </c>
      <c r="N386" s="49">
        <v>1.5112767330578856</v>
      </c>
      <c r="O386" s="49">
        <v>0.4928128</v>
      </c>
      <c r="P386" s="30">
        <v>526.69819462800001</v>
      </c>
      <c r="Q386" s="27">
        <v>0.17519999999999999</v>
      </c>
      <c r="R386" s="30">
        <v>563.57750875500005</v>
      </c>
      <c r="S386" s="27">
        <v>7.0000000000000007E-2</v>
      </c>
      <c r="T386" s="30">
        <v>398.49700591200002</v>
      </c>
      <c r="U386" s="27">
        <v>-0.35599999999999998</v>
      </c>
      <c r="V386" s="30">
        <v>283.951534858</v>
      </c>
      <c r="W386" s="32">
        <v>0.10009999999999999</v>
      </c>
      <c r="X386" s="30">
        <v>306.20717488000003</v>
      </c>
      <c r="Y386" s="32">
        <v>7.8399999999999997E-2</v>
      </c>
      <c r="Z386" s="30">
        <v>156.13911342700001</v>
      </c>
      <c r="AA386" s="32">
        <v>-0.55449999999999999</v>
      </c>
      <c r="AB386" s="30">
        <v>1358.825551597</v>
      </c>
      <c r="AC386" s="27">
        <v>8.5699999999999998E-2</v>
      </c>
      <c r="AD386" s="30">
        <v>1484.7038641339</v>
      </c>
      <c r="AE386" s="27">
        <v>9.2999999999999999E-2</v>
      </c>
      <c r="AF386" s="30">
        <v>754.25425644270001</v>
      </c>
      <c r="AG386" s="27">
        <v>0.45</v>
      </c>
      <c r="AH386" s="25">
        <v>4.41504515E-2</v>
      </c>
      <c r="AI386" s="25">
        <v>4.1623451399999997E-2</v>
      </c>
      <c r="AJ386" s="25">
        <v>1.9490931699999998E-2</v>
      </c>
      <c r="AK386" s="25">
        <v>9.8982409699999996E-2</v>
      </c>
      <c r="AL386" s="25">
        <v>0.1038107025</v>
      </c>
      <c r="AM386" s="25">
        <v>5.1465116499999998E-2</v>
      </c>
      <c r="AN386" s="47">
        <v>0.59173554709999998</v>
      </c>
      <c r="AO386" s="47">
        <v>0.61975500059999999</v>
      </c>
      <c r="AP386" s="47">
        <v>0.4756784899</v>
      </c>
      <c r="AQ386" s="47">
        <v>1.3247554887519699</v>
      </c>
      <c r="AR386" s="47">
        <v>1.65825066987828</v>
      </c>
      <c r="AS386" s="47">
        <v>1.64046466494706</v>
      </c>
      <c r="AT386" s="28">
        <v>1000</v>
      </c>
      <c r="AU386" s="28">
        <v>0</v>
      </c>
      <c r="AV386" s="28">
        <v>0</v>
      </c>
    </row>
    <row r="387" spans="1:48" x14ac:dyDescent="0.25">
      <c r="A387" s="159">
        <v>384</v>
      </c>
      <c r="B387" s="3" t="s">
        <v>313</v>
      </c>
      <c r="C387" s="3" t="s">
        <v>1</v>
      </c>
      <c r="D387" s="28">
        <v>24000</v>
      </c>
      <c r="E387" s="25">
        <v>0.84033610000000003</v>
      </c>
      <c r="F387" s="25">
        <v>0</v>
      </c>
      <c r="G387" s="25">
        <v>0</v>
      </c>
      <c r="H387" s="28">
        <v>316799928000</v>
      </c>
      <c r="I387" s="49">
        <v>13.2</v>
      </c>
      <c r="J387" s="49">
        <v>39.076590000000003</v>
      </c>
      <c r="K387" s="28">
        <v>1431</v>
      </c>
      <c r="L387" s="28">
        <v>32923850</v>
      </c>
      <c r="M387" s="49">
        <v>15.936311974087843</v>
      </c>
      <c r="N387" s="49">
        <v>1.6401914640284616</v>
      </c>
      <c r="O387" s="49">
        <v>0.62495889999999998</v>
      </c>
      <c r="P387" s="30">
        <v>348.893324388</v>
      </c>
      <c r="Q387" s="27">
        <v>0.38069999999999998</v>
      </c>
      <c r="R387" s="30">
        <v>531.71737021700005</v>
      </c>
      <c r="S387" s="27">
        <v>0.52400000000000002</v>
      </c>
      <c r="T387" s="30">
        <v>590.40012743099999</v>
      </c>
      <c r="U387" s="27">
        <v>0.34620000000000001</v>
      </c>
      <c r="V387" s="30">
        <v>31.009241288999998</v>
      </c>
      <c r="W387" s="32">
        <v>1.66E-2</v>
      </c>
      <c r="X387" s="30">
        <v>22.164323340999999</v>
      </c>
      <c r="Y387" s="32">
        <v>-0.28520000000000001</v>
      </c>
      <c r="Z387" s="30">
        <v>20.376969805000002</v>
      </c>
      <c r="AA387" s="32">
        <v>-0.35620000000000002</v>
      </c>
      <c r="AB387" s="30">
        <v>2007.999827803</v>
      </c>
      <c r="AC387" s="27">
        <v>-3.7199999999999997E-2</v>
      </c>
      <c r="AD387" s="30">
        <v>1565.7053806061001</v>
      </c>
      <c r="AE387" s="27">
        <v>-0.22</v>
      </c>
      <c r="AF387" s="30">
        <v>1610.4817162879001</v>
      </c>
      <c r="AG387" s="27">
        <v>0.66</v>
      </c>
      <c r="AH387" s="25">
        <v>6.3544941100000002E-2</v>
      </c>
      <c r="AI387" s="25">
        <v>3.6155398300000002E-2</v>
      </c>
      <c r="AJ387" s="25">
        <v>3.0536688199999999E-2</v>
      </c>
      <c r="AK387" s="25">
        <v>0.14386110299999999</v>
      </c>
      <c r="AL387" s="25">
        <v>0.10685320650000001</v>
      </c>
      <c r="AM387" s="25">
        <v>0.103939267</v>
      </c>
      <c r="AN387" s="47">
        <v>0.1287536497</v>
      </c>
      <c r="AO387" s="47">
        <v>0.1071613657</v>
      </c>
      <c r="AP387" s="47">
        <v>9.8080281800000002E-2</v>
      </c>
      <c r="AQ387" s="47">
        <v>1.5681857847939</v>
      </c>
      <c r="AR387" s="47">
        <v>2.3716683360303099</v>
      </c>
      <c r="AS387" s="47">
        <v>2.4037504703238399</v>
      </c>
      <c r="AT387" s="28">
        <v>2500</v>
      </c>
      <c r="AU387" s="28">
        <v>1500</v>
      </c>
      <c r="AV387" s="28">
        <v>0</v>
      </c>
    </row>
    <row r="388" spans="1:48" x14ac:dyDescent="0.25">
      <c r="A388" s="159">
        <v>385</v>
      </c>
      <c r="B388" s="3" t="s">
        <v>314</v>
      </c>
      <c r="C388" s="3" t="s">
        <v>1</v>
      </c>
      <c r="D388" s="28">
        <v>13700</v>
      </c>
      <c r="E388" s="25">
        <v>-14.106579999999999</v>
      </c>
      <c r="F388" s="25">
        <v>-7.1186439999999997</v>
      </c>
      <c r="G388" s="25">
        <v>-14.906829999999999</v>
      </c>
      <c r="H388" s="28">
        <v>148021924000</v>
      </c>
      <c r="I388" s="49">
        <v>10.80452</v>
      </c>
      <c r="J388" s="49">
        <v>24.295339999999999</v>
      </c>
      <c r="K388" s="28">
        <v>749.5</v>
      </c>
      <c r="L388" s="28">
        <v>11002900</v>
      </c>
      <c r="M388" s="49">
        <v>9.6397497866016213</v>
      </c>
      <c r="N388" s="49">
        <v>0.75372620807884361</v>
      </c>
      <c r="O388" s="49">
        <v>0.64719669999999996</v>
      </c>
      <c r="P388" s="30">
        <v>828.67478550999999</v>
      </c>
      <c r="Q388" s="27">
        <v>8.7599999999999997E-2</v>
      </c>
      <c r="R388" s="30">
        <v>544.27911840499996</v>
      </c>
      <c r="S388" s="27">
        <v>-0.34320000000000001</v>
      </c>
      <c r="T388" s="30">
        <v>495.212829016</v>
      </c>
      <c r="U388" s="27">
        <v>-0.2989</v>
      </c>
      <c r="V388" s="30">
        <v>19.740240442000001</v>
      </c>
      <c r="W388" s="32">
        <v>0.1976</v>
      </c>
      <c r="X388" s="30">
        <v>18.572358111</v>
      </c>
      <c r="Y388" s="32">
        <v>-5.9200000000000003E-2</v>
      </c>
      <c r="Z388" s="30">
        <v>22.161772783</v>
      </c>
      <c r="AA388" s="32">
        <v>7.8899999999999998E-2</v>
      </c>
      <c r="AB388" s="30">
        <v>1434.4580003422</v>
      </c>
      <c r="AC388" s="27">
        <v>0.19220000000000001</v>
      </c>
      <c r="AD388" s="30">
        <v>1293.9773608022001</v>
      </c>
      <c r="AE388" s="27">
        <v>-9.8000000000000004E-2</v>
      </c>
      <c r="AF388" s="30">
        <v>1731.0979763099001</v>
      </c>
      <c r="AG388" s="27">
        <v>0.95</v>
      </c>
      <c r="AH388" s="25">
        <v>2.4643895200000002E-2</v>
      </c>
      <c r="AI388" s="25">
        <v>2.8210735800000001E-2</v>
      </c>
      <c r="AJ388" s="25">
        <v>4.2630275099999997E-2</v>
      </c>
      <c r="AK388" s="25">
        <v>8.8676566799999995E-2</v>
      </c>
      <c r="AL388" s="25">
        <v>8.0577490200000004E-2</v>
      </c>
      <c r="AM388" s="25">
        <v>9.0246364100000004E-2</v>
      </c>
      <c r="AN388" s="47">
        <v>0.1027467747</v>
      </c>
      <c r="AO388" s="47">
        <v>0.20397979929999999</v>
      </c>
      <c r="AP388" s="47">
        <v>0.2886634475</v>
      </c>
      <c r="AQ388" s="47">
        <v>2.50507182145595</v>
      </c>
      <c r="AR388" s="47">
        <v>1.2309889873162001</v>
      </c>
      <c r="AS388" s="47">
        <v>1.1169547639094799</v>
      </c>
      <c r="AT388" s="28">
        <v>1500</v>
      </c>
      <c r="AU388" s="28">
        <v>1500</v>
      </c>
      <c r="AV388" s="28">
        <v>0</v>
      </c>
    </row>
    <row r="389" spans="1:48" x14ac:dyDescent="0.25">
      <c r="A389" s="159">
        <v>386</v>
      </c>
      <c r="B389" s="3" t="s">
        <v>315</v>
      </c>
      <c r="C389" s="3" t="s">
        <v>1</v>
      </c>
      <c r="D389" s="28">
        <v>7600</v>
      </c>
      <c r="E389" s="25">
        <v>1.3333330000000001</v>
      </c>
      <c r="F389" s="25">
        <v>2.7027030000000001</v>
      </c>
      <c r="G389" s="25">
        <v>-2.5641029999999998</v>
      </c>
      <c r="H389" s="28">
        <v>599386661600</v>
      </c>
      <c r="I389" s="49">
        <v>78.866669999999999</v>
      </c>
      <c r="J389" s="49">
        <v>44.935009999999998</v>
      </c>
      <c r="K389" s="28">
        <v>18440.5</v>
      </c>
      <c r="L389" s="28">
        <v>138369000</v>
      </c>
      <c r="M389" s="49">
        <v>6.288740966429434</v>
      </c>
      <c r="N389" s="49">
        <v>0.53345391899050376</v>
      </c>
      <c r="O389" s="49">
        <v>0.55103329999999995</v>
      </c>
      <c r="P389" s="30">
        <v>1260.1820829630001</v>
      </c>
      <c r="Q389" s="27">
        <v>7.7100000000000002E-2</v>
      </c>
      <c r="R389" s="30">
        <v>1598.9305791649999</v>
      </c>
      <c r="S389" s="27">
        <v>0.26879999999999998</v>
      </c>
      <c r="T389" s="30">
        <v>1575.191469593</v>
      </c>
      <c r="U389" s="27">
        <v>0.113</v>
      </c>
      <c r="V389" s="30">
        <v>94.482581609999997</v>
      </c>
      <c r="W389" s="32">
        <v>8.6499999999999994E-2</v>
      </c>
      <c r="X389" s="30">
        <v>97.871835438999994</v>
      </c>
      <c r="Y389" s="32">
        <v>3.5900000000000001E-2</v>
      </c>
      <c r="Z389" s="30">
        <v>91.564636793000005</v>
      </c>
      <c r="AA389" s="32">
        <v>-9.6100000000000005E-2</v>
      </c>
      <c r="AB389" s="30">
        <v>986.67673957989996</v>
      </c>
      <c r="AC389" s="27">
        <v>5.8299999999999998E-2</v>
      </c>
      <c r="AD389" s="30">
        <v>1012.7924752361999</v>
      </c>
      <c r="AE389" s="27">
        <v>2.5999999999999999E-2</v>
      </c>
      <c r="AF389" s="30">
        <v>1161.0055481868999</v>
      </c>
      <c r="AG389" s="27">
        <v>0.9</v>
      </c>
      <c r="AH389" s="25">
        <v>4.6967665399999997E-2</v>
      </c>
      <c r="AI389" s="25">
        <v>5.1643489700000003E-2</v>
      </c>
      <c r="AJ389" s="25">
        <v>4.9086229100000003E-2</v>
      </c>
      <c r="AK389" s="25">
        <v>8.4170424999999993E-2</v>
      </c>
      <c r="AL389" s="25">
        <v>8.5892740400000001E-2</v>
      </c>
      <c r="AM389" s="25">
        <v>8.0912366499999999E-2</v>
      </c>
      <c r="AN389" s="47">
        <v>0.17329532989999999</v>
      </c>
      <c r="AO389" s="47">
        <v>0.15286751779999999</v>
      </c>
      <c r="AP389" s="47">
        <v>0.1462734862</v>
      </c>
      <c r="AQ389" s="47">
        <v>0.71621669280302103</v>
      </c>
      <c r="AR389" s="47">
        <v>0.61064732781658504</v>
      </c>
      <c r="AS389" s="47">
        <v>0.64837201987833304</v>
      </c>
      <c r="AT389" s="28">
        <v>900</v>
      </c>
      <c r="AU389" s="28">
        <v>900</v>
      </c>
      <c r="AV389" s="28">
        <v>0</v>
      </c>
    </row>
    <row r="390" spans="1:48" x14ac:dyDescent="0.25">
      <c r="A390" s="159">
        <v>387</v>
      </c>
      <c r="B390" s="3" t="s">
        <v>4477</v>
      </c>
      <c r="C390" s="3" t="s">
        <v>1</v>
      </c>
      <c r="D390" s="28">
        <v>4920</v>
      </c>
      <c r="E390" s="25">
        <v>-13.68421</v>
      </c>
      <c r="F390" s="25">
        <v>-43.625</v>
      </c>
      <c r="G390" s="25">
        <v>-69.509860000000003</v>
      </c>
      <c r="H390" s="28">
        <v>70355409600</v>
      </c>
      <c r="I390" s="49">
        <v>14.29988</v>
      </c>
      <c r="J390" s="49">
        <v>100</v>
      </c>
      <c r="K390" s="28">
        <v>22783</v>
      </c>
      <c r="L390" s="28">
        <v>102700000</v>
      </c>
      <c r="M390" s="49">
        <v>2.4656036446469249</v>
      </c>
      <c r="N390" s="49">
        <v>0.44319911430035641</v>
      </c>
      <c r="O390" s="49" t="s">
        <v>4501</v>
      </c>
      <c r="P390" s="30">
        <v>220.121698245</v>
      </c>
      <c r="Q390" s="27" t="s">
        <v>1989</v>
      </c>
      <c r="R390" s="30">
        <v>320.57498799899997</v>
      </c>
      <c r="S390" s="27">
        <v>0.45639999999999997</v>
      </c>
      <c r="T390" s="30">
        <v>422.744007673</v>
      </c>
      <c r="U390" s="27">
        <v>1.0739000000000001</v>
      </c>
      <c r="V390" s="30">
        <v>29.583982645999999</v>
      </c>
      <c r="W390" s="32" t="s">
        <v>1989</v>
      </c>
      <c r="X390" s="30">
        <v>28.529269179</v>
      </c>
      <c r="Y390" s="32">
        <v>-3.5700000000000003E-2</v>
      </c>
      <c r="Z390" s="30">
        <v>23.130387933000002</v>
      </c>
      <c r="AA390" s="32">
        <v>-0.17030000000000001</v>
      </c>
      <c r="AB390" s="30">
        <v>2958.4070190000002</v>
      </c>
      <c r="AC390" s="27" t="s">
        <v>1989</v>
      </c>
      <c r="AD390" s="30">
        <v>2194.5911112806998</v>
      </c>
      <c r="AE390" s="27">
        <v>-0.25800000000000001</v>
      </c>
      <c r="AF390" s="30">
        <v>1618.2596456054</v>
      </c>
      <c r="AG390" s="27" t="s">
        <v>1989</v>
      </c>
      <c r="AH390" s="25">
        <v>0.16725534950000001</v>
      </c>
      <c r="AI390" s="25">
        <v>7.5816699000000001E-2</v>
      </c>
      <c r="AJ390" s="25">
        <v>4.94046712E-2</v>
      </c>
      <c r="AK390" s="25">
        <v>0.33509795720000002</v>
      </c>
      <c r="AL390" s="25">
        <v>0.1965043155</v>
      </c>
      <c r="AM390" s="25">
        <v>0.13990456330000001</v>
      </c>
      <c r="AN390" s="47">
        <v>0.41304922240000003</v>
      </c>
      <c r="AO390" s="47">
        <v>0.38163278779999998</v>
      </c>
      <c r="AP390" s="47">
        <v>0.30044763429999999</v>
      </c>
      <c r="AQ390" s="47">
        <v>1.0320262144269099</v>
      </c>
      <c r="AR390" s="47">
        <v>2.0511963011647301</v>
      </c>
      <c r="AS390" s="47">
        <v>1.8318084077603001</v>
      </c>
      <c r="AT390" s="28">
        <v>0</v>
      </c>
      <c r="AU390" s="28">
        <v>1000</v>
      </c>
      <c r="AV390" s="28">
        <v>0</v>
      </c>
    </row>
    <row r="391" spans="1:48" x14ac:dyDescent="0.25">
      <c r="A391" s="159">
        <v>388</v>
      </c>
      <c r="B391" s="3" t="s">
        <v>4394</v>
      </c>
      <c r="C391" s="3" t="s">
        <v>1</v>
      </c>
      <c r="D391" s="28">
        <v>44650</v>
      </c>
      <c r="E391" s="25">
        <v>-17.771640000000001</v>
      </c>
      <c r="F391" s="25">
        <v>-11.2326</v>
      </c>
      <c r="G391" s="25">
        <v>-83.277150000000006</v>
      </c>
      <c r="H391" s="28">
        <v>1317426290200.0002</v>
      </c>
      <c r="I391" s="49">
        <v>29.50563</v>
      </c>
      <c r="J391" s="49">
        <v>43.6845</v>
      </c>
      <c r="K391" s="28">
        <v>28677</v>
      </c>
      <c r="L391" s="28">
        <v>1418750000</v>
      </c>
      <c r="M391" s="49" t="s">
        <v>4501</v>
      </c>
      <c r="N391" s="49">
        <v>1.1257354736449852</v>
      </c>
      <c r="O391" s="49" t="s">
        <v>4501</v>
      </c>
      <c r="P391" s="30">
        <v>851.56166370100004</v>
      </c>
      <c r="Q391" s="27">
        <v>0.4844</v>
      </c>
      <c r="R391" s="30">
        <v>1684.2207306140001</v>
      </c>
      <c r="S391" s="27">
        <v>0.9778</v>
      </c>
      <c r="T391" s="30">
        <v>1746.1272276730001</v>
      </c>
      <c r="U391" s="27">
        <v>0.4335</v>
      </c>
      <c r="V391" s="30">
        <v>82.279132208999997</v>
      </c>
      <c r="W391" s="32">
        <v>4.1020000000000003</v>
      </c>
      <c r="X391" s="30">
        <v>163.10379361</v>
      </c>
      <c r="Y391" s="32">
        <v>0.98229999999999995</v>
      </c>
      <c r="Z391" s="30">
        <v>-8.5220642410000007</v>
      </c>
      <c r="AA391" s="32">
        <v>-1.0593999999999999</v>
      </c>
      <c r="AB391" s="30">
        <v>2473.6014864705999</v>
      </c>
      <c r="AC391" s="27">
        <v>0.53210000000000002</v>
      </c>
      <c r="AD391" s="30">
        <v>4504.8809564959001</v>
      </c>
      <c r="AE391" s="27">
        <v>0.82099999999999995</v>
      </c>
      <c r="AF391" s="30">
        <v>-505.62353506080001</v>
      </c>
      <c r="AG391" s="27" t="s">
        <v>1989</v>
      </c>
      <c r="AH391" s="25">
        <v>0.1163670566</v>
      </c>
      <c r="AI391" s="25">
        <v>0.1076054016</v>
      </c>
      <c r="AJ391" s="25">
        <v>-7.3125541000000002E-3</v>
      </c>
      <c r="AK391" s="25">
        <v>0.26612878229999998</v>
      </c>
      <c r="AL391" s="25">
        <v>0.14907183299999999</v>
      </c>
      <c r="AM391" s="25">
        <v>-9.6439652000000001E-3</v>
      </c>
      <c r="AN391" s="47">
        <v>0.29388474370000001</v>
      </c>
      <c r="AO391" s="47">
        <v>0.3396891158</v>
      </c>
      <c r="AP391" s="47">
        <v>0.24033972610000001</v>
      </c>
      <c r="AQ391" s="47">
        <v>0.97513286546378697</v>
      </c>
      <c r="AR391" s="47">
        <v>0.25935863275249699</v>
      </c>
      <c r="AS391" s="47">
        <v>0.31882308879287002</v>
      </c>
      <c r="AT391" s="28">
        <v>0</v>
      </c>
      <c r="AU391" s="28">
        <v>0</v>
      </c>
      <c r="AV391" s="28">
        <v>0</v>
      </c>
    </row>
    <row r="392" spans="1:48" x14ac:dyDescent="0.25">
      <c r="A392" s="159">
        <v>389</v>
      </c>
      <c r="B392" s="3" t="s">
        <v>4713</v>
      </c>
      <c r="C392" s="3" t="s">
        <v>1</v>
      </c>
      <c r="D392" s="28">
        <v>8700</v>
      </c>
      <c r="E392" s="25">
        <v>-3.3333330000000001</v>
      </c>
      <c r="F392" s="25">
        <v>-20.183489999999999</v>
      </c>
      <c r="G392" s="25">
        <v>-14.705880000000001</v>
      </c>
      <c r="H392" s="28">
        <v>277312465200</v>
      </c>
      <c r="I392" s="49">
        <v>31.875</v>
      </c>
      <c r="J392" s="49">
        <v>75.403919999999999</v>
      </c>
      <c r="K392" s="28">
        <v>65566.75</v>
      </c>
      <c r="L392" s="28">
        <v>582777500</v>
      </c>
      <c r="M392" s="49">
        <v>3.6685770658045351</v>
      </c>
      <c r="N392" s="49">
        <v>0.68465608020144741</v>
      </c>
      <c r="O392" s="49" t="s">
        <v>4501</v>
      </c>
      <c r="P392" s="30">
        <v>244.73854934600001</v>
      </c>
      <c r="Q392" s="27">
        <v>0.49480000000000002</v>
      </c>
      <c r="R392" s="30">
        <v>469.40573294500001</v>
      </c>
      <c r="S392" s="27">
        <v>0.91800000000000004</v>
      </c>
      <c r="T392" s="30">
        <v>603.45732997799996</v>
      </c>
      <c r="U392" s="27">
        <v>1.276</v>
      </c>
      <c r="V392" s="30">
        <v>22.254098321000001</v>
      </c>
      <c r="W392" s="32">
        <v>0.44950000000000001</v>
      </c>
      <c r="X392" s="30">
        <v>36.765880123000002</v>
      </c>
      <c r="Y392" s="32">
        <v>0.65210000000000001</v>
      </c>
      <c r="Z392" s="30">
        <v>43.983469864</v>
      </c>
      <c r="AA392" s="32">
        <v>1.1829000000000001</v>
      </c>
      <c r="AB392" s="30">
        <v>1522.2830300000001</v>
      </c>
      <c r="AC392" s="27">
        <v>0.3306</v>
      </c>
      <c r="AD392" s="30">
        <v>2375.6133212140999</v>
      </c>
      <c r="AE392" s="27">
        <v>0.56100000000000005</v>
      </c>
      <c r="AF392" s="30">
        <v>2220.4932146118999</v>
      </c>
      <c r="AG392" s="27">
        <v>1.79</v>
      </c>
      <c r="AH392" s="25">
        <v>5.2368652500000001E-2</v>
      </c>
      <c r="AI392" s="25">
        <v>8.9886035000000003E-2</v>
      </c>
      <c r="AJ392" s="25">
        <v>8.9930697399999995E-2</v>
      </c>
      <c r="AK392" s="25">
        <v>0.11766893339999999</v>
      </c>
      <c r="AL392" s="25">
        <v>0.1872107955</v>
      </c>
      <c r="AM392" s="25">
        <v>0.1714330788</v>
      </c>
      <c r="AN392" s="47">
        <v>0.16863091299999999</v>
      </c>
      <c r="AO392" s="47">
        <v>0.13385748650000001</v>
      </c>
      <c r="AP392" s="47">
        <v>0.122553172</v>
      </c>
      <c r="AQ392" s="47">
        <v>1.2255138261548799</v>
      </c>
      <c r="AR392" s="47">
        <v>0.96341977569179205</v>
      </c>
      <c r="AS392" s="47">
        <v>0.90627987841086399</v>
      </c>
      <c r="AT392" s="28">
        <v>0</v>
      </c>
      <c r="AU392" s="28">
        <v>1000</v>
      </c>
      <c r="AV392" s="28">
        <v>0</v>
      </c>
    </row>
    <row r="393" spans="1:48" x14ac:dyDescent="0.25">
      <c r="A393" s="159">
        <v>390</v>
      </c>
      <c r="B393" s="3" t="s">
        <v>4716</v>
      </c>
      <c r="C393" s="3" t="s">
        <v>693</v>
      </c>
      <c r="D393" s="28">
        <v>22900</v>
      </c>
      <c r="E393" s="25">
        <v>-3.3755269999999999</v>
      </c>
      <c r="F393" s="25">
        <v>3.61991</v>
      </c>
      <c r="G393" s="25">
        <v>0.91525020000000001</v>
      </c>
      <c r="H393" s="28">
        <v>37934199843300</v>
      </c>
      <c r="I393" s="49">
        <v>1656.5149999999999</v>
      </c>
      <c r="J393" s="49">
        <v>78.21951</v>
      </c>
      <c r="K393" s="28">
        <v>2237221</v>
      </c>
      <c r="L393" s="28">
        <v>54385330000</v>
      </c>
      <c r="M393" s="49">
        <v>6.38699905380376</v>
      </c>
      <c r="N393" s="49">
        <v>1.4637933136715848</v>
      </c>
      <c r="O393" s="49">
        <v>1.0829500000000001</v>
      </c>
      <c r="P393" s="30">
        <v>0</v>
      </c>
      <c r="Q393" s="27" t="s">
        <v>1989</v>
      </c>
      <c r="R393" s="30">
        <v>0</v>
      </c>
      <c r="S393" s="27" t="s">
        <v>1989</v>
      </c>
      <c r="T393" s="30">
        <v>0</v>
      </c>
      <c r="U393" s="27" t="s">
        <v>1989</v>
      </c>
      <c r="V393" s="30">
        <v>2118.1309999999999</v>
      </c>
      <c r="W393" s="32">
        <v>0.59840000000000004</v>
      </c>
      <c r="X393" s="30">
        <v>5137.0519999999997</v>
      </c>
      <c r="Y393" s="32">
        <v>1.4253</v>
      </c>
      <c r="Z393" s="30">
        <v>5573.2849999999999</v>
      </c>
      <c r="AA393" s="32">
        <v>0.54800000000000004</v>
      </c>
      <c r="AB393" s="30">
        <v>2013.1245851479</v>
      </c>
      <c r="AC393" s="27">
        <v>0.42449999999999999</v>
      </c>
      <c r="AD393" s="30">
        <v>3986.5753801623</v>
      </c>
      <c r="AE393" s="27">
        <v>0.98</v>
      </c>
      <c r="AF393" s="30">
        <v>3437.5098137953</v>
      </c>
      <c r="AG393" s="27">
        <v>1.19</v>
      </c>
      <c r="AH393" s="25">
        <v>8.1781592999999996E-3</v>
      </c>
      <c r="AI393" s="25">
        <v>1.67426296E-2</v>
      </c>
      <c r="AJ393" s="25">
        <v>1.6776240500000001E-2</v>
      </c>
      <c r="AK393" s="25">
        <v>0.14076970550000001</v>
      </c>
      <c r="AL393" s="25">
        <v>0.27731313769999999</v>
      </c>
      <c r="AM393" s="25">
        <v>0.25697007500000002</v>
      </c>
      <c r="AN393" s="47">
        <v>0.45647272830000002</v>
      </c>
      <c r="AO393" s="47">
        <v>0.52169017200000001</v>
      </c>
      <c r="AP393" s="47">
        <v>0.49736744309999997</v>
      </c>
      <c r="AQ393" s="47">
        <v>16.7355646273712</v>
      </c>
      <c r="AR393" s="47">
        <v>14.6691799213613</v>
      </c>
      <c r="AS393" s="47">
        <v>14.317500665705399</v>
      </c>
      <c r="AT393" s="28">
        <v>0</v>
      </c>
      <c r="AU393" s="28">
        <v>0</v>
      </c>
      <c r="AV393" s="28">
        <v>0</v>
      </c>
    </row>
    <row r="394" spans="1:48" x14ac:dyDescent="0.25">
      <c r="A394" s="159">
        <v>391</v>
      </c>
      <c r="B394" s="3" t="s">
        <v>4719</v>
      </c>
      <c r="C394" s="3" t="s">
        <v>693</v>
      </c>
      <c r="D394" s="28">
        <v>400</v>
      </c>
      <c r="E394" s="25">
        <v>-20</v>
      </c>
      <c r="F394" s="25">
        <v>-20</v>
      </c>
      <c r="G394" s="25">
        <v>-50</v>
      </c>
      <c r="H394" s="28">
        <v>20400000000</v>
      </c>
      <c r="I394" s="49">
        <v>51</v>
      </c>
      <c r="J394" s="49">
        <v>88.533140000000003</v>
      </c>
      <c r="K394" s="28">
        <v>144701</v>
      </c>
      <c r="L394" s="28">
        <v>57443000</v>
      </c>
      <c r="M394" s="49" t="s">
        <v>4501</v>
      </c>
      <c r="N394" s="49">
        <v>4.8348030224160461E-2</v>
      </c>
      <c r="O394" s="49">
        <v>0.58325479999999996</v>
      </c>
      <c r="P394" s="30">
        <v>16.854958</v>
      </c>
      <c r="Q394" s="27">
        <v>-0.86650000000000005</v>
      </c>
      <c r="R394" s="30">
        <v>19.087166</v>
      </c>
      <c r="S394" s="27">
        <v>0.13239999999999999</v>
      </c>
      <c r="T394" s="30">
        <v>24.890599999999999</v>
      </c>
      <c r="U394" s="27">
        <v>0.68730000000000002</v>
      </c>
      <c r="V394" s="30">
        <v>-27.335502032000001</v>
      </c>
      <c r="W394" s="32">
        <v>-4.1558999999999999</v>
      </c>
      <c r="X394" s="30">
        <v>-82.841505096000006</v>
      </c>
      <c r="Y394" s="32">
        <v>2.0305</v>
      </c>
      <c r="Z394" s="30">
        <v>-5.83914708</v>
      </c>
      <c r="AA394" s="32">
        <v>-0.79510000000000003</v>
      </c>
      <c r="AB394" s="30">
        <v>-535.99023592159995</v>
      </c>
      <c r="AC394" s="27">
        <v>-4.1558999999999999</v>
      </c>
      <c r="AD394" s="30">
        <v>-1624.3432371765</v>
      </c>
      <c r="AE394" s="27">
        <v>2.0310000000000001</v>
      </c>
      <c r="AF394" s="30">
        <v>-114.49308000000001</v>
      </c>
      <c r="AG394" s="27" t="s">
        <v>1989</v>
      </c>
      <c r="AH394" s="25">
        <v>-4.1198720000000001E-2</v>
      </c>
      <c r="AI394" s="25">
        <v>-0.13649424569999999</v>
      </c>
      <c r="AJ394" s="25">
        <v>-9.6030648E-3</v>
      </c>
      <c r="AK394" s="25">
        <v>-5.2029845300000002E-2</v>
      </c>
      <c r="AL394" s="25">
        <v>-0.1761216511</v>
      </c>
      <c r="AM394" s="25">
        <v>-1.24924067E-2</v>
      </c>
      <c r="AN394" s="47">
        <v>0.22119054169999999</v>
      </c>
      <c r="AO394" s="47">
        <v>0.32638088479999999</v>
      </c>
      <c r="AP394" s="47">
        <v>0.18450005729999999</v>
      </c>
      <c r="AQ394" s="47">
        <v>0.25927476222587498</v>
      </c>
      <c r="AR394" s="47">
        <v>0.32736732728756601</v>
      </c>
      <c r="AS394" s="47">
        <v>0.300877061570132</v>
      </c>
      <c r="AT394" s="28">
        <v>0</v>
      </c>
      <c r="AU394" s="28">
        <v>0</v>
      </c>
      <c r="AV394" s="28">
        <v>0</v>
      </c>
    </row>
    <row r="395" spans="1:48" x14ac:dyDescent="0.25">
      <c r="A395" s="159">
        <v>392</v>
      </c>
      <c r="B395" s="3" t="s">
        <v>317</v>
      </c>
      <c r="C395" s="3" t="s">
        <v>693</v>
      </c>
      <c r="D395" s="28">
        <v>15800</v>
      </c>
      <c r="E395" s="25">
        <v>-4.2424239999999998</v>
      </c>
      <c r="F395" s="25">
        <v>5.3333329999999997</v>
      </c>
      <c r="G395" s="25">
        <v>-10.227270000000001</v>
      </c>
      <c r="H395" s="28">
        <v>48348000000</v>
      </c>
      <c r="I395" s="49">
        <v>3.06</v>
      </c>
      <c r="J395" s="49">
        <v>79.115390000000005</v>
      </c>
      <c r="K395" s="28">
        <v>315</v>
      </c>
      <c r="L395" s="28">
        <v>4983000</v>
      </c>
      <c r="M395" s="49">
        <v>5.2804013814094146</v>
      </c>
      <c r="N395" s="49">
        <v>0.89112473315660101</v>
      </c>
      <c r="O395" s="49" t="s">
        <v>4501</v>
      </c>
      <c r="P395" s="30">
        <v>303.92106646299999</v>
      </c>
      <c r="Q395" s="27">
        <v>0.26939999999999997</v>
      </c>
      <c r="R395" s="30">
        <v>348.97396660099997</v>
      </c>
      <c r="S395" s="27">
        <v>0.1482</v>
      </c>
      <c r="T395" s="30">
        <v>374.378308081</v>
      </c>
      <c r="U395" s="27">
        <v>0.1474</v>
      </c>
      <c r="V395" s="30">
        <v>9.4152713989999999</v>
      </c>
      <c r="W395" s="32">
        <v>0.2974</v>
      </c>
      <c r="X395" s="30">
        <v>10.000305931</v>
      </c>
      <c r="Y395" s="32">
        <v>6.2100000000000002E-2</v>
      </c>
      <c r="Z395" s="30">
        <v>10.838667021999999</v>
      </c>
      <c r="AA395" s="32">
        <v>0.15620000000000001</v>
      </c>
      <c r="AB395" s="30">
        <v>2615.3531663398999</v>
      </c>
      <c r="AC395" s="27">
        <v>0.2974</v>
      </c>
      <c r="AD395" s="30">
        <v>2777.8627584966998</v>
      </c>
      <c r="AE395" s="27">
        <v>6.2E-2</v>
      </c>
      <c r="AF395" s="30">
        <v>3542.0306835096999</v>
      </c>
      <c r="AG395" s="27">
        <v>1.1599999999999999</v>
      </c>
      <c r="AH395" s="25">
        <v>9.3466389900000002E-2</v>
      </c>
      <c r="AI395" s="25">
        <v>8.79634044E-2</v>
      </c>
      <c r="AJ395" s="25">
        <v>8.8553456500000002E-2</v>
      </c>
      <c r="AK395" s="25">
        <v>0.1993103812</v>
      </c>
      <c r="AL395" s="25">
        <v>0.19610063110000001</v>
      </c>
      <c r="AM395" s="25">
        <v>0.2103337378</v>
      </c>
      <c r="AN395" s="47">
        <v>0.3314320966</v>
      </c>
      <c r="AO395" s="47">
        <v>0.33820724940000002</v>
      </c>
      <c r="AP395" s="47">
        <v>0.32957079839999998</v>
      </c>
      <c r="AQ395" s="47">
        <v>1.2369908009142401</v>
      </c>
      <c r="AR395" s="47">
        <v>1.2222499305327801</v>
      </c>
      <c r="AS395" s="47">
        <v>1.37521770642612</v>
      </c>
      <c r="AT395" s="28">
        <v>1400</v>
      </c>
      <c r="AU395" s="28">
        <v>1400</v>
      </c>
      <c r="AV395" s="28">
        <v>0</v>
      </c>
    </row>
    <row r="396" spans="1:48" x14ac:dyDescent="0.25">
      <c r="A396" s="159">
        <v>393</v>
      </c>
      <c r="B396" s="3" t="s">
        <v>4039</v>
      </c>
      <c r="C396" s="3" t="s">
        <v>693</v>
      </c>
      <c r="D396" s="28" t="s">
        <v>4501</v>
      </c>
      <c r="E396" s="25" t="s">
        <v>4501</v>
      </c>
      <c r="F396" s="25" t="s">
        <v>4501</v>
      </c>
      <c r="G396" s="25" t="s">
        <v>4501</v>
      </c>
      <c r="H396" s="28" t="s">
        <v>4501</v>
      </c>
      <c r="I396" s="49">
        <v>13.799999999999999</v>
      </c>
      <c r="J396" s="49">
        <v>96.166659999999993</v>
      </c>
      <c r="K396" s="28">
        <v>0</v>
      </c>
      <c r="L396" s="28" t="s">
        <v>4501</v>
      </c>
      <c r="M396" s="49" t="s">
        <v>4501</v>
      </c>
      <c r="N396" s="49" t="s">
        <v>4501</v>
      </c>
      <c r="O396" s="49" t="s">
        <v>4501</v>
      </c>
      <c r="P396" s="30">
        <v>67.836812731999999</v>
      </c>
      <c r="Q396" s="27">
        <v>-0.17519999999999999</v>
      </c>
      <c r="R396" s="30">
        <v>66.332376999999994</v>
      </c>
      <c r="S396" s="27">
        <v>-2.2200000000000001E-2</v>
      </c>
      <c r="T396" s="30">
        <v>66.272465963000002</v>
      </c>
      <c r="U396" s="27">
        <v>-0.03</v>
      </c>
      <c r="V396" s="30">
        <v>3.1336376650000002</v>
      </c>
      <c r="W396" s="32">
        <v>-0.72489999999999999</v>
      </c>
      <c r="X396" s="30">
        <v>3.1871078860000002</v>
      </c>
      <c r="Y396" s="32">
        <v>1.7100000000000001E-2</v>
      </c>
      <c r="Z396" s="30">
        <v>4.569375162</v>
      </c>
      <c r="AA396" s="32">
        <v>0.42070000000000002</v>
      </c>
      <c r="AB396" s="30">
        <v>204.36767384059999</v>
      </c>
      <c r="AC396" s="27">
        <v>-0.75239999999999996</v>
      </c>
      <c r="AD396" s="30">
        <v>207.85486217389999</v>
      </c>
      <c r="AE396" s="27">
        <v>1.7000000000000001E-2</v>
      </c>
      <c r="AF396" s="30">
        <v>331.11414217390001</v>
      </c>
      <c r="AG396" s="27">
        <v>1.42</v>
      </c>
      <c r="AH396" s="25">
        <v>1.99015601E-2</v>
      </c>
      <c r="AI396" s="25">
        <v>2.0892026399999999E-2</v>
      </c>
      <c r="AJ396" s="25">
        <v>2.97558591E-2</v>
      </c>
      <c r="AK396" s="25">
        <v>2.10471289E-2</v>
      </c>
      <c r="AL396" s="25">
        <v>2.1883947800000001E-2</v>
      </c>
      <c r="AM396" s="25">
        <v>3.1271469599999997E-2</v>
      </c>
      <c r="AN396" s="47">
        <v>0.2245331411</v>
      </c>
      <c r="AO396" s="47">
        <v>0.19226738239999999</v>
      </c>
      <c r="AP396" s="47">
        <v>0.2190376738</v>
      </c>
      <c r="AQ396" s="47">
        <v>5.2422910787411701E-2</v>
      </c>
      <c r="AR396" s="47">
        <v>4.2541161095208301E-2</v>
      </c>
      <c r="AS396" s="47">
        <v>5.09348581181336E-2</v>
      </c>
      <c r="AT396" s="28">
        <v>386</v>
      </c>
      <c r="AU396" s="28">
        <v>196</v>
      </c>
      <c r="AV396" s="28">
        <v>0</v>
      </c>
    </row>
    <row r="397" spans="1:48" x14ac:dyDescent="0.25">
      <c r="A397" s="159">
        <v>394</v>
      </c>
      <c r="B397" s="3" t="s">
        <v>318</v>
      </c>
      <c r="C397" s="3" t="s">
        <v>693</v>
      </c>
      <c r="D397" s="28">
        <v>11900</v>
      </c>
      <c r="E397" s="25">
        <v>-4.8</v>
      </c>
      <c r="F397" s="25">
        <v>-15</v>
      </c>
      <c r="G397" s="25">
        <v>-10.52632</v>
      </c>
      <c r="H397" s="28">
        <v>68266837100.000008</v>
      </c>
      <c r="I397" s="49">
        <v>5.7366999999999999</v>
      </c>
      <c r="J397" s="49">
        <v>45.978940000000001</v>
      </c>
      <c r="K397" s="28">
        <v>247</v>
      </c>
      <c r="L397" s="28">
        <v>3200500</v>
      </c>
      <c r="M397" s="49">
        <v>6.8594490576058291</v>
      </c>
      <c r="N397" s="49">
        <v>0.31893063827869017</v>
      </c>
      <c r="O397" s="49" t="s">
        <v>4501</v>
      </c>
      <c r="P397" s="30">
        <v>144.64906712300001</v>
      </c>
      <c r="Q397" s="27">
        <v>0.1198</v>
      </c>
      <c r="R397" s="30">
        <v>156.82981956500001</v>
      </c>
      <c r="S397" s="27">
        <v>8.4199999999999997E-2</v>
      </c>
      <c r="T397" s="30">
        <v>177.20114351300001</v>
      </c>
      <c r="U397" s="27">
        <v>0.19520000000000001</v>
      </c>
      <c r="V397" s="30">
        <v>7.6827327070000004</v>
      </c>
      <c r="W397" s="32">
        <v>0.32550000000000001</v>
      </c>
      <c r="X397" s="30">
        <v>7.494992753</v>
      </c>
      <c r="Y397" s="32">
        <v>-2.4400000000000002E-2</v>
      </c>
      <c r="Z397" s="30">
        <v>7.5189164980000003</v>
      </c>
      <c r="AA397" s="32">
        <v>9.7799999999999998E-2</v>
      </c>
      <c r="AB397" s="30">
        <v>1244.666517565</v>
      </c>
      <c r="AC397" s="27">
        <v>0.59199999999999997</v>
      </c>
      <c r="AD397" s="30">
        <v>1214.2510854961999</v>
      </c>
      <c r="AE397" s="27">
        <v>-2.4E-2</v>
      </c>
      <c r="AF397" s="30">
        <v>1309.8101142713001</v>
      </c>
      <c r="AG397" s="27">
        <v>1.1000000000000001</v>
      </c>
      <c r="AH397" s="25">
        <v>3.39250439E-2</v>
      </c>
      <c r="AI397" s="25">
        <v>3.1265673200000003E-2</v>
      </c>
      <c r="AJ397" s="25">
        <v>3.0002256599999999E-2</v>
      </c>
      <c r="AK397" s="25">
        <v>3.7052651800000003E-2</v>
      </c>
      <c r="AL397" s="25">
        <v>3.5645717700000003E-2</v>
      </c>
      <c r="AM397" s="25">
        <v>3.55158816E-2</v>
      </c>
      <c r="AN397" s="47">
        <v>0.1249656443</v>
      </c>
      <c r="AO397" s="47">
        <v>0.13247613280000001</v>
      </c>
      <c r="AP397" s="47">
        <v>0.16340130820000001</v>
      </c>
      <c r="AQ397" s="47">
        <v>9.25354256911399E-2</v>
      </c>
      <c r="AR397" s="47">
        <v>0.187070581185693</v>
      </c>
      <c r="AS397" s="47">
        <v>0.183773679129933</v>
      </c>
      <c r="AT397" s="28">
        <v>800</v>
      </c>
      <c r="AU397" s="28">
        <v>800</v>
      </c>
      <c r="AV397" s="28">
        <v>0</v>
      </c>
    </row>
    <row r="398" spans="1:48" x14ac:dyDescent="0.25">
      <c r="A398" s="159">
        <v>395</v>
      </c>
      <c r="B398" s="3" t="s">
        <v>320</v>
      </c>
      <c r="C398" s="3" t="s">
        <v>693</v>
      </c>
      <c r="D398" s="28">
        <v>17500</v>
      </c>
      <c r="E398" s="25">
        <v>-7.8947370000000001</v>
      </c>
      <c r="F398" s="25">
        <v>-15.048539999999999</v>
      </c>
      <c r="G398" s="25">
        <v>-18.604649999999999</v>
      </c>
      <c r="H398" s="28">
        <v>49875000000</v>
      </c>
      <c r="I398" s="49">
        <v>2.85</v>
      </c>
      <c r="J398" s="49">
        <v>55.50526</v>
      </c>
      <c r="K398" s="28">
        <v>575</v>
      </c>
      <c r="L398" s="28">
        <v>10111000</v>
      </c>
      <c r="M398" s="49">
        <v>5.2618888094471972</v>
      </c>
      <c r="N398" s="49">
        <v>1.0563275894420066</v>
      </c>
      <c r="O398" s="49" t="s">
        <v>4501</v>
      </c>
      <c r="P398" s="30">
        <v>147.49701087899999</v>
      </c>
      <c r="Q398" s="27">
        <v>-0.1137</v>
      </c>
      <c r="R398" s="30">
        <v>144.58601282500001</v>
      </c>
      <c r="S398" s="27">
        <v>-1.9699999999999999E-2</v>
      </c>
      <c r="T398" s="30">
        <v>142.596661606</v>
      </c>
      <c r="U398" s="27">
        <v>-1.4800000000000001E-2</v>
      </c>
      <c r="V398" s="30">
        <v>12.058307535000001</v>
      </c>
      <c r="W398" s="32">
        <v>-4.6399999999999997E-2</v>
      </c>
      <c r="X398" s="30">
        <v>10.789753017000001</v>
      </c>
      <c r="Y398" s="32">
        <v>-0.1052</v>
      </c>
      <c r="Z398" s="30">
        <v>9.7907887779999996</v>
      </c>
      <c r="AA398" s="32">
        <v>-0.13500000000000001</v>
      </c>
      <c r="AB398" s="30">
        <v>3807.8865898245999</v>
      </c>
      <c r="AC398" s="27">
        <v>-4.6399999999999997E-2</v>
      </c>
      <c r="AD398" s="30">
        <v>3507.8217252631998</v>
      </c>
      <c r="AE398" s="27">
        <v>-7.9000000000000001E-2</v>
      </c>
      <c r="AF398" s="30">
        <v>3435.3644835087998</v>
      </c>
      <c r="AG398" s="27">
        <v>0.86</v>
      </c>
      <c r="AH398" s="25">
        <v>0.13950138449999999</v>
      </c>
      <c r="AI398" s="25">
        <v>0.12367290039999999</v>
      </c>
      <c r="AJ398" s="25">
        <v>0.106966796</v>
      </c>
      <c r="AK398" s="25">
        <v>0.24008674799999999</v>
      </c>
      <c r="AL398" s="25">
        <v>0.22152777530000001</v>
      </c>
      <c r="AM398" s="25">
        <v>0.21018918049999999</v>
      </c>
      <c r="AN398" s="47">
        <v>0.41278282080000001</v>
      </c>
      <c r="AO398" s="47">
        <v>0.43043582499999999</v>
      </c>
      <c r="AP398" s="47">
        <v>0.4442887385</v>
      </c>
      <c r="AQ398" s="47">
        <v>0.75371201291992396</v>
      </c>
      <c r="AR398" s="47">
        <v>0.83161068304363495</v>
      </c>
      <c r="AS398" s="47">
        <v>0.96499463658249696</v>
      </c>
      <c r="AT398" s="28">
        <v>3500</v>
      </c>
      <c r="AU398" s="28">
        <v>2000</v>
      </c>
      <c r="AV398" s="28">
        <v>0</v>
      </c>
    </row>
    <row r="399" spans="1:48" x14ac:dyDescent="0.25">
      <c r="A399" s="159">
        <v>396</v>
      </c>
      <c r="B399" s="3" t="s">
        <v>321</v>
      </c>
      <c r="C399" s="3" t="s">
        <v>693</v>
      </c>
      <c r="D399" s="28">
        <v>6400</v>
      </c>
      <c r="E399" s="25">
        <v>-1.538462</v>
      </c>
      <c r="F399" s="25">
        <v>-7.2463769999999998</v>
      </c>
      <c r="G399" s="25">
        <v>-43.941989999999997</v>
      </c>
      <c r="H399" s="28">
        <v>161280000000</v>
      </c>
      <c r="I399" s="49">
        <v>25.2</v>
      </c>
      <c r="J399" s="49">
        <v>66.008930000000007</v>
      </c>
      <c r="K399" s="28">
        <v>290.2</v>
      </c>
      <c r="L399" s="28">
        <v>1825500</v>
      </c>
      <c r="M399" s="49">
        <v>6.1038943009682329</v>
      </c>
      <c r="N399" s="49">
        <v>0.55909556352153056</v>
      </c>
      <c r="O399" s="49" t="s">
        <v>4501</v>
      </c>
      <c r="P399" s="30">
        <v>761.38538236299996</v>
      </c>
      <c r="Q399" s="27">
        <v>0.86599999999999999</v>
      </c>
      <c r="R399" s="30">
        <v>796.01588870800003</v>
      </c>
      <c r="S399" s="27">
        <v>4.5499999999999999E-2</v>
      </c>
      <c r="T399" s="30">
        <v>334.41732712300001</v>
      </c>
      <c r="U399" s="27">
        <v>-0.40200000000000002</v>
      </c>
      <c r="V399" s="30">
        <v>12.05707881</v>
      </c>
      <c r="W399" s="32">
        <v>4.4309000000000003</v>
      </c>
      <c r="X399" s="30">
        <v>18.684194415</v>
      </c>
      <c r="Y399" s="32">
        <v>0.54959999999999998</v>
      </c>
      <c r="Z399" s="30">
        <v>0.91180488100000001</v>
      </c>
      <c r="AA399" s="32">
        <v>-0.92259999999999998</v>
      </c>
      <c r="AB399" s="30">
        <v>1004.7565675</v>
      </c>
      <c r="AC399" s="27">
        <v>4.4309000000000003</v>
      </c>
      <c r="AD399" s="30">
        <v>1557.01620125</v>
      </c>
      <c r="AE399" s="27">
        <v>0.55000000000000004</v>
      </c>
      <c r="AF399" s="30">
        <v>0</v>
      </c>
      <c r="AG399" s="27">
        <v>0</v>
      </c>
      <c r="AH399" s="25">
        <v>2.4651864400000001E-2</v>
      </c>
      <c r="AI399" s="25">
        <v>3.0949395300000002E-2</v>
      </c>
      <c r="AJ399" s="25">
        <v>0</v>
      </c>
      <c r="AK399" s="25">
        <v>8.4707783699999997E-2</v>
      </c>
      <c r="AL399" s="25">
        <v>0.1184733793</v>
      </c>
      <c r="AM399" s="25">
        <v>0</v>
      </c>
      <c r="AN399" s="47">
        <v>4.57387457E-2</v>
      </c>
      <c r="AO399" s="47">
        <v>7.6204770300000002E-2</v>
      </c>
      <c r="AP399" s="47">
        <v>0</v>
      </c>
      <c r="AQ399" s="47">
        <v>2.57798800754236</v>
      </c>
      <c r="AR399" s="47">
        <v>3.04999340840644</v>
      </c>
      <c r="AS399" s="47">
        <v>2.00444323797992</v>
      </c>
      <c r="AT399" s="28">
        <v>0</v>
      </c>
      <c r="AU399" s="28">
        <v>0</v>
      </c>
      <c r="AV399" s="28">
        <v>0</v>
      </c>
    </row>
    <row r="400" spans="1:48" x14ac:dyDescent="0.25">
      <c r="A400" s="159">
        <v>397</v>
      </c>
      <c r="B400" s="3" t="s">
        <v>322</v>
      </c>
      <c r="C400" s="3" t="s">
        <v>693</v>
      </c>
      <c r="D400" s="28">
        <v>22700</v>
      </c>
      <c r="E400" s="25">
        <v>29.714289999999998</v>
      </c>
      <c r="F400" s="25">
        <v>30.459769999999999</v>
      </c>
      <c r="G400" s="25">
        <v>-14.10811</v>
      </c>
      <c r="H400" s="28">
        <v>861738421500</v>
      </c>
      <c r="I400" s="49">
        <v>37.962049999999998</v>
      </c>
      <c r="J400" s="49">
        <v>40.049280000000003</v>
      </c>
      <c r="K400" s="28">
        <v>270136.59999999998</v>
      </c>
      <c r="L400" s="28">
        <v>3826412000</v>
      </c>
      <c r="M400" s="49">
        <v>3.5876406907219254</v>
      </c>
      <c r="N400" s="49">
        <v>1.3826026400728493</v>
      </c>
      <c r="O400" s="49">
        <v>0.53064880000000003</v>
      </c>
      <c r="P400" s="30">
        <v>71.859931955999997</v>
      </c>
      <c r="Q400" s="27">
        <v>5.282</v>
      </c>
      <c r="R400" s="30">
        <v>450.796199296</v>
      </c>
      <c r="S400" s="27">
        <v>5.2732999999999999</v>
      </c>
      <c r="T400" s="30">
        <v>592.91613704099996</v>
      </c>
      <c r="U400" s="27">
        <v>4.1707999999999998</v>
      </c>
      <c r="V400" s="30">
        <v>39.145953876</v>
      </c>
      <c r="W400" s="32">
        <v>47.245800000000003</v>
      </c>
      <c r="X400" s="30">
        <v>219.47567305199999</v>
      </c>
      <c r="Y400" s="32">
        <v>4.6066000000000003</v>
      </c>
      <c r="Z400" s="30">
        <v>244.25026474000001</v>
      </c>
      <c r="AA400" s="32">
        <v>2.6305999999999998</v>
      </c>
      <c r="AB400" s="30">
        <v>1415.3234167964999</v>
      </c>
      <c r="AC400" s="27">
        <v>2.6905999999999999</v>
      </c>
      <c r="AD400" s="30">
        <v>7932.5788548353003</v>
      </c>
      <c r="AE400" s="27">
        <v>4.6050000000000004</v>
      </c>
      <c r="AF400" s="30">
        <v>6308.2858227737997</v>
      </c>
      <c r="AG400" s="27">
        <v>2.6</v>
      </c>
      <c r="AH400" s="25">
        <v>0.17616223089999999</v>
      </c>
      <c r="AI400" s="25">
        <v>0.4031931232</v>
      </c>
      <c r="AJ400" s="25">
        <v>0.38889817209999999</v>
      </c>
      <c r="AK400" s="25">
        <v>0.2111695754</v>
      </c>
      <c r="AL400" s="25">
        <v>0.46680893649999999</v>
      </c>
      <c r="AM400" s="25">
        <v>0.42809886359999999</v>
      </c>
      <c r="AN400" s="47">
        <v>0.59092597010000003</v>
      </c>
      <c r="AO400" s="47">
        <v>0.50032660750000002</v>
      </c>
      <c r="AP400" s="47">
        <v>0.4259483973</v>
      </c>
      <c r="AQ400" s="47">
        <v>0.18170809547595701</v>
      </c>
      <c r="AR400" s="47">
        <v>0.14303092720001501</v>
      </c>
      <c r="AS400" s="47">
        <v>0.100799372207673</v>
      </c>
      <c r="AT400" s="28">
        <v>0</v>
      </c>
      <c r="AU400" s="28">
        <v>2000</v>
      </c>
      <c r="AV400" s="28">
        <v>0</v>
      </c>
    </row>
    <row r="401" spans="1:49" x14ac:dyDescent="0.25">
      <c r="A401" s="159">
        <v>398</v>
      </c>
      <c r="B401" s="3" t="s">
        <v>324</v>
      </c>
      <c r="C401" s="3" t="s">
        <v>693</v>
      </c>
      <c r="D401" s="6">
        <v>12000</v>
      </c>
      <c r="E401" s="168">
        <v>-2.4390239999999999</v>
      </c>
      <c r="F401" s="168">
        <v>-28.143709999999999</v>
      </c>
      <c r="G401" s="168">
        <v>-35.483870000000003</v>
      </c>
      <c r="H401" s="6">
        <v>424800000000</v>
      </c>
      <c r="I401" s="151">
        <v>35.4</v>
      </c>
      <c r="J401" s="151">
        <v>88.808189999999996</v>
      </c>
      <c r="K401" s="6">
        <v>385</v>
      </c>
      <c r="L401" s="6">
        <v>4663500</v>
      </c>
      <c r="M401" s="151" t="s">
        <v>4501</v>
      </c>
      <c r="N401" s="151">
        <v>0.91456303267975214</v>
      </c>
      <c r="O401" s="151">
        <v>0.41608319999999999</v>
      </c>
      <c r="P401" s="169">
        <v>277.20698349999998</v>
      </c>
      <c r="Q401" s="165">
        <v>4.5750999999999999</v>
      </c>
      <c r="R401" s="169">
        <v>828.45916340300005</v>
      </c>
      <c r="S401" s="165">
        <v>1.9885999999999999</v>
      </c>
      <c r="T401" s="169">
        <v>656.817655597</v>
      </c>
      <c r="U401" s="165">
        <v>0.39140000000000003</v>
      </c>
      <c r="V401" s="169">
        <v>60.691898666</v>
      </c>
      <c r="W401" s="170">
        <v>-17.47</v>
      </c>
      <c r="X401" s="169">
        <v>34.786528971000003</v>
      </c>
      <c r="Y401" s="170">
        <v>-0.42680000000000001</v>
      </c>
      <c r="Z401" s="169">
        <v>23.693494342000001</v>
      </c>
      <c r="AA401" s="170">
        <v>-0.6623</v>
      </c>
      <c r="AB401" s="169">
        <v>1667.3208287363</v>
      </c>
      <c r="AC401" s="165">
        <v>-17.4696</v>
      </c>
      <c r="AD401" s="169">
        <v>955.60016425820004</v>
      </c>
      <c r="AE401" s="165">
        <v>-0.42699999999999999</v>
      </c>
      <c r="AF401" s="169">
        <v>669.22202545200003</v>
      </c>
      <c r="AG401" s="165">
        <v>0.34</v>
      </c>
      <c r="AH401" s="168">
        <v>6.0789590099999999E-2</v>
      </c>
      <c r="AI401" s="168">
        <v>2.32101142E-2</v>
      </c>
      <c r="AJ401" s="168">
        <v>1.28139441E-2</v>
      </c>
      <c r="AK401" s="168">
        <v>0.15037433850000001</v>
      </c>
      <c r="AL401" s="168">
        <v>7.7068765400000003E-2</v>
      </c>
      <c r="AM401" s="168">
        <v>4.9382390999999998E-2</v>
      </c>
      <c r="AN401" s="167">
        <v>0.34226616599999998</v>
      </c>
      <c r="AO401" s="167">
        <v>0.1843661405</v>
      </c>
      <c r="AP401" s="167">
        <v>0.193523476</v>
      </c>
      <c r="AQ401" s="167">
        <v>1.9453664755391</v>
      </c>
      <c r="AR401" s="167">
        <v>2.66775835205546</v>
      </c>
      <c r="AS401" s="167">
        <v>2.8530883780844101</v>
      </c>
      <c r="AT401" s="6">
        <v>0</v>
      </c>
      <c r="AU401" s="6">
        <v>0</v>
      </c>
      <c r="AV401" s="6">
        <v>0</v>
      </c>
    </row>
    <row r="402" spans="1:49" x14ac:dyDescent="0.25">
      <c r="A402" s="159">
        <v>399</v>
      </c>
      <c r="B402" s="3" t="s">
        <v>325</v>
      </c>
      <c r="C402" s="3" t="s">
        <v>693</v>
      </c>
      <c r="D402" s="28" t="s">
        <v>4501</v>
      </c>
      <c r="E402" s="25" t="s">
        <v>4501</v>
      </c>
      <c r="F402" s="25" t="s">
        <v>4501</v>
      </c>
      <c r="G402" s="25" t="s">
        <v>4501</v>
      </c>
      <c r="H402" s="28" t="s">
        <v>4501</v>
      </c>
      <c r="I402" s="49">
        <v>4.7246299999999994</v>
      </c>
      <c r="J402" s="49">
        <v>50.16507</v>
      </c>
      <c r="K402" s="28">
        <v>0</v>
      </c>
      <c r="L402" s="28" t="s">
        <v>4501</v>
      </c>
      <c r="M402" s="49" t="s">
        <v>4501</v>
      </c>
      <c r="N402" s="49" t="s">
        <v>4501</v>
      </c>
      <c r="O402" s="49" t="s">
        <v>4501</v>
      </c>
      <c r="P402" s="30">
        <v>82.818158776000004</v>
      </c>
      <c r="Q402" s="27">
        <v>-0.15479999999999999</v>
      </c>
      <c r="R402" s="30">
        <v>121.49353685600001</v>
      </c>
      <c r="S402" s="27">
        <v>0.46700000000000003</v>
      </c>
      <c r="T402" s="30">
        <v>198.54646102800001</v>
      </c>
      <c r="U402" s="27">
        <v>1.1983999999999999</v>
      </c>
      <c r="V402" s="30">
        <v>1.121477249</v>
      </c>
      <c r="W402" s="32">
        <v>-0.80030000000000001</v>
      </c>
      <c r="X402" s="30">
        <v>0.63785674400000003</v>
      </c>
      <c r="Y402" s="32">
        <v>-0.43120000000000003</v>
      </c>
      <c r="Z402" s="30">
        <v>-5.2442390000000004E-3</v>
      </c>
      <c r="AA402" s="32">
        <v>-1.012</v>
      </c>
      <c r="AB402" s="30">
        <v>208.8733704245</v>
      </c>
      <c r="AC402" s="27">
        <v>-0.82840000000000003</v>
      </c>
      <c r="AD402" s="30">
        <v>116.1146715422</v>
      </c>
      <c r="AE402" s="27">
        <v>-0.44400000000000001</v>
      </c>
      <c r="AF402" s="30">
        <v>-1.1099783009999999</v>
      </c>
      <c r="AG402" s="27">
        <v>-0.01</v>
      </c>
      <c r="AH402" s="25">
        <v>1.53216272E-2</v>
      </c>
      <c r="AI402" s="25">
        <v>8.0819114000000008E-3</v>
      </c>
      <c r="AJ402" s="25">
        <v>-5.6929799999999998E-5</v>
      </c>
      <c r="AK402" s="25">
        <v>2.1948204999999998E-2</v>
      </c>
      <c r="AL402" s="25">
        <v>1.30685282E-2</v>
      </c>
      <c r="AM402" s="25">
        <v>-1.07637E-4</v>
      </c>
      <c r="AN402" s="47">
        <v>0.32418115790000002</v>
      </c>
      <c r="AO402" s="47">
        <v>0.2078661269</v>
      </c>
      <c r="AP402" s="47">
        <v>0.12885260300000001</v>
      </c>
      <c r="AQ402" s="47">
        <v>0.65605388757218697</v>
      </c>
      <c r="AR402" s="47">
        <v>0.57725034584775603</v>
      </c>
      <c r="AS402" s="47">
        <v>0.89069539930908603</v>
      </c>
      <c r="AT402" s="28">
        <v>300</v>
      </c>
      <c r="AU402" s="28">
        <v>0</v>
      </c>
      <c r="AV402" s="28">
        <v>0</v>
      </c>
    </row>
    <row r="403" spans="1:49" x14ac:dyDescent="0.25">
      <c r="A403" s="159">
        <v>400</v>
      </c>
      <c r="B403" s="3" t="s">
        <v>326</v>
      </c>
      <c r="C403" s="3" t="s">
        <v>693</v>
      </c>
      <c r="D403" s="28">
        <v>2000</v>
      </c>
      <c r="E403" s="25">
        <v>-9.0909089999999999</v>
      </c>
      <c r="F403" s="25">
        <v>-16.66667</v>
      </c>
      <c r="G403" s="25">
        <v>-31.034479999999999</v>
      </c>
      <c r="H403" s="28">
        <v>78000000000</v>
      </c>
      <c r="I403" s="49">
        <v>39</v>
      </c>
      <c r="J403" s="49">
        <v>71.801280000000006</v>
      </c>
      <c r="K403" s="28">
        <v>10525</v>
      </c>
      <c r="L403" s="28">
        <v>21240500</v>
      </c>
      <c r="M403" s="49" t="s">
        <v>4501</v>
      </c>
      <c r="N403" s="49">
        <v>0.22570519076622544</v>
      </c>
      <c r="O403" s="49">
        <v>0.45409270000000002</v>
      </c>
      <c r="P403" s="30">
        <v>119.56439663800001</v>
      </c>
      <c r="Q403" s="27">
        <v>1.4031</v>
      </c>
      <c r="R403" s="30">
        <v>169.49753208600001</v>
      </c>
      <c r="S403" s="27">
        <v>0.41760000000000003</v>
      </c>
      <c r="T403" s="30">
        <v>94.631900188000003</v>
      </c>
      <c r="U403" s="27">
        <v>-0.42020000000000002</v>
      </c>
      <c r="V403" s="30">
        <v>10.354435678</v>
      </c>
      <c r="W403" s="32">
        <v>2.8277000000000001</v>
      </c>
      <c r="X403" s="30">
        <v>1.965818372</v>
      </c>
      <c r="Y403" s="32">
        <v>-0.81010000000000004</v>
      </c>
      <c r="Z403" s="30">
        <v>-7.9977889900000001</v>
      </c>
      <c r="AA403" s="32">
        <v>3.2399999999999998E-2</v>
      </c>
      <c r="AB403" s="30">
        <v>265.4983507179</v>
      </c>
      <c r="AC403" s="27">
        <v>2.8277000000000001</v>
      </c>
      <c r="AD403" s="30">
        <v>50.405599282099999</v>
      </c>
      <c r="AE403" s="27">
        <v>-0.81</v>
      </c>
      <c r="AF403" s="30">
        <v>-205.0715125641</v>
      </c>
      <c r="AG403" s="27">
        <v>1.03</v>
      </c>
      <c r="AH403" s="25">
        <v>2.7070268000000001E-2</v>
      </c>
      <c r="AI403" s="25">
        <v>5.0139332E-3</v>
      </c>
      <c r="AJ403" s="25">
        <v>-2.0752629200000001E-2</v>
      </c>
      <c r="AK403" s="25">
        <v>2.7941498499999998E-2</v>
      </c>
      <c r="AL403" s="25">
        <v>5.2180311999999998E-3</v>
      </c>
      <c r="AM403" s="25">
        <v>-2.15008E-2</v>
      </c>
      <c r="AN403" s="47">
        <v>0.2125593382</v>
      </c>
      <c r="AO403" s="47">
        <v>8.6685178900000007E-2</v>
      </c>
      <c r="AP403" s="47">
        <v>8.4912856800000006E-2</v>
      </c>
      <c r="AQ403" s="47">
        <v>4.0389992794304497E-2</v>
      </c>
      <c r="AR403" s="47">
        <v>4.1020706430923801E-2</v>
      </c>
      <c r="AS403" s="47">
        <v>3.6051855115591003E-2</v>
      </c>
      <c r="AT403" s="28">
        <v>0</v>
      </c>
      <c r="AU403" s="28">
        <v>0</v>
      </c>
      <c r="AV403" s="28">
        <v>0</v>
      </c>
    </row>
    <row r="404" spans="1:49" x14ac:dyDescent="0.25">
      <c r="A404" s="159">
        <v>401</v>
      </c>
      <c r="B404" s="3" t="s">
        <v>327</v>
      </c>
      <c r="C404" s="3" t="s">
        <v>693</v>
      </c>
      <c r="D404" s="28">
        <v>38500</v>
      </c>
      <c r="E404" s="25">
        <v>-14.44444</v>
      </c>
      <c r="F404" s="25">
        <v>-22.22222</v>
      </c>
      <c r="G404" s="25">
        <v>-34.188029999999998</v>
      </c>
      <c r="H404" s="28">
        <v>99820490000</v>
      </c>
      <c r="I404" s="49">
        <v>2.59274</v>
      </c>
      <c r="J404" s="49">
        <v>18.846550000000001</v>
      </c>
      <c r="K404" s="28">
        <v>5</v>
      </c>
      <c r="L404" s="28">
        <v>192500</v>
      </c>
      <c r="M404" s="49">
        <v>14.341881478634837</v>
      </c>
      <c r="N404" s="49">
        <v>2.493527646732939</v>
      </c>
      <c r="O404" s="49" t="s">
        <v>4501</v>
      </c>
      <c r="P404" s="30">
        <v>253.63685932499999</v>
      </c>
      <c r="Q404" s="27">
        <v>0.38240000000000002</v>
      </c>
      <c r="R404" s="30">
        <v>181.42670985399999</v>
      </c>
      <c r="S404" s="27">
        <v>-0.28470000000000001</v>
      </c>
      <c r="T404" s="30">
        <v>211.23047722199999</v>
      </c>
      <c r="U404" s="27">
        <v>-0.12529999999999999</v>
      </c>
      <c r="V404" s="30">
        <v>8.1634563090000007</v>
      </c>
      <c r="W404" s="32">
        <v>8.5400000000000004E-2</v>
      </c>
      <c r="X404" s="30">
        <v>6.8220238860000002</v>
      </c>
      <c r="Y404" s="32">
        <v>-0.1643</v>
      </c>
      <c r="Z404" s="30">
        <v>6.9385288200000002</v>
      </c>
      <c r="AA404" s="32">
        <v>-0.12859999999999999</v>
      </c>
      <c r="AB404" s="30">
        <v>2833.7244297539</v>
      </c>
      <c r="AC404" s="27">
        <v>8.5400000000000004E-2</v>
      </c>
      <c r="AD404" s="30">
        <v>2368.0822207393999</v>
      </c>
      <c r="AE404" s="27">
        <v>-0.16400000000000001</v>
      </c>
      <c r="AF404" s="30">
        <v>2676.1375301804001</v>
      </c>
      <c r="AG404" s="27">
        <v>0.87</v>
      </c>
      <c r="AH404" s="25">
        <v>7.2303071499999996E-2</v>
      </c>
      <c r="AI404" s="25">
        <v>5.7005794300000003E-2</v>
      </c>
      <c r="AJ404" s="25">
        <v>3.8400019799999997E-2</v>
      </c>
      <c r="AK404" s="25">
        <v>0.21534399069999999</v>
      </c>
      <c r="AL404" s="25">
        <v>0.1740744565</v>
      </c>
      <c r="AM404" s="25">
        <v>0.1743421131</v>
      </c>
      <c r="AN404" s="47">
        <v>0.19973996960000001</v>
      </c>
      <c r="AO404" s="47">
        <v>0.19912293819999999</v>
      </c>
      <c r="AP404" s="47">
        <v>0.22038962249999999</v>
      </c>
      <c r="AQ404" s="47">
        <v>2.2565974982611001</v>
      </c>
      <c r="AR404" s="47">
        <v>1.8602996964762799</v>
      </c>
      <c r="AS404" s="47">
        <v>3.5401568599495099</v>
      </c>
      <c r="AT404" s="28">
        <v>2500</v>
      </c>
      <c r="AU404" s="28">
        <v>2000</v>
      </c>
      <c r="AV404" s="28">
        <v>0</v>
      </c>
    </row>
    <row r="405" spans="1:49" x14ac:dyDescent="0.25">
      <c r="A405" s="159">
        <v>402</v>
      </c>
      <c r="B405" s="3" t="s">
        <v>329</v>
      </c>
      <c r="C405" s="3" t="s">
        <v>693</v>
      </c>
      <c r="D405" s="28">
        <v>21600</v>
      </c>
      <c r="E405" s="25">
        <v>0</v>
      </c>
      <c r="F405" s="25">
        <v>9.6446699999999996</v>
      </c>
      <c r="G405" s="25">
        <v>-47.826090000000001</v>
      </c>
      <c r="H405" s="28">
        <v>75600000000</v>
      </c>
      <c r="I405" s="49">
        <v>3.5</v>
      </c>
      <c r="J405" s="49">
        <v>43.765720000000002</v>
      </c>
      <c r="K405" s="28">
        <v>0</v>
      </c>
      <c r="L405" s="28" t="s">
        <v>4501</v>
      </c>
      <c r="M405" s="49" t="s">
        <v>4501</v>
      </c>
      <c r="N405" s="49">
        <v>1.7780440612522002</v>
      </c>
      <c r="O405" s="49" t="s">
        <v>4501</v>
      </c>
      <c r="P405" s="30">
        <v>71.598584033999998</v>
      </c>
      <c r="Q405" s="27">
        <v>0.31900000000000001</v>
      </c>
      <c r="R405" s="30">
        <v>45.454895233999999</v>
      </c>
      <c r="S405" s="27">
        <v>-0.36509999999999998</v>
      </c>
      <c r="T405" s="30">
        <v>35.192215748000002</v>
      </c>
      <c r="U405" s="27">
        <v>-0.49490000000000001</v>
      </c>
      <c r="V405" s="30">
        <v>0.94194546199999996</v>
      </c>
      <c r="W405" s="32">
        <v>-0.51819999999999999</v>
      </c>
      <c r="X405" s="30">
        <v>0.39798914200000002</v>
      </c>
      <c r="Y405" s="32">
        <v>-0.57750000000000001</v>
      </c>
      <c r="Z405" s="30">
        <v>0.68523481600000002</v>
      </c>
      <c r="AA405" s="32">
        <v>-0.69740000000000002</v>
      </c>
      <c r="AB405" s="30">
        <v>269.12727485710002</v>
      </c>
      <c r="AC405" s="27">
        <v>-0.51819999999999999</v>
      </c>
      <c r="AD405" s="30">
        <v>113.71118342859999</v>
      </c>
      <c r="AE405" s="27">
        <v>-0.57699999999999996</v>
      </c>
      <c r="AF405" s="30">
        <v>195.78137599999999</v>
      </c>
      <c r="AG405" s="27">
        <v>0.3</v>
      </c>
      <c r="AH405" s="25">
        <v>1.3440669000000001E-2</v>
      </c>
      <c r="AI405" s="25">
        <v>5.8129827000000002E-3</v>
      </c>
      <c r="AJ405" s="25">
        <v>1.1213412900000001E-2</v>
      </c>
      <c r="AK405" s="25">
        <v>2.2845437699999999E-2</v>
      </c>
      <c r="AL405" s="25">
        <v>9.4982764999999997E-3</v>
      </c>
      <c r="AM405" s="25">
        <v>1.6056641100000001E-2</v>
      </c>
      <c r="AN405" s="47">
        <v>0.10193142199999999</v>
      </c>
      <c r="AO405" s="47">
        <v>0.17792216189999999</v>
      </c>
      <c r="AP405" s="47">
        <v>0.23256365700000001</v>
      </c>
      <c r="AQ405" s="47">
        <v>0.78757150091413597</v>
      </c>
      <c r="AR405" s="47">
        <v>0.481833241917417</v>
      </c>
      <c r="AS405" s="47">
        <v>0.43191383813223799</v>
      </c>
      <c r="AT405" s="28">
        <v>0</v>
      </c>
      <c r="AU405" s="28">
        <v>0</v>
      </c>
      <c r="AV405" s="28">
        <v>0</v>
      </c>
    </row>
    <row r="406" spans="1:49" x14ac:dyDescent="0.25">
      <c r="A406" s="159">
        <v>403</v>
      </c>
      <c r="B406" s="3" t="s">
        <v>330</v>
      </c>
      <c r="C406" s="3" t="s">
        <v>693</v>
      </c>
      <c r="D406" s="28">
        <v>11600</v>
      </c>
      <c r="E406" s="25">
        <v>-5.6910569999999998</v>
      </c>
      <c r="F406" s="25">
        <v>-6.451613</v>
      </c>
      <c r="G406" s="25">
        <v>-0.85470089999999999</v>
      </c>
      <c r="H406" s="28">
        <v>69600000000</v>
      </c>
      <c r="I406" s="49">
        <v>6</v>
      </c>
      <c r="J406" s="49">
        <v>32.566270000000003</v>
      </c>
      <c r="K406" s="28">
        <v>10</v>
      </c>
      <c r="L406" s="28">
        <v>116000</v>
      </c>
      <c r="M406" s="49">
        <v>13.090135763440303</v>
      </c>
      <c r="N406" s="49">
        <v>0.67134554302731986</v>
      </c>
      <c r="O406" s="49" t="s">
        <v>4501</v>
      </c>
      <c r="P406" s="30">
        <v>354.619616748</v>
      </c>
      <c r="Q406" s="27">
        <v>-0.16439999999999999</v>
      </c>
      <c r="R406" s="30">
        <v>483.24196660500002</v>
      </c>
      <c r="S406" s="27">
        <v>0.36270000000000002</v>
      </c>
      <c r="T406" s="30">
        <v>497.87695104099998</v>
      </c>
      <c r="U406" s="27">
        <v>0.27910000000000001</v>
      </c>
      <c r="V406" s="30">
        <v>3.9541063859999999</v>
      </c>
      <c r="W406" s="32">
        <v>-0.54330000000000001</v>
      </c>
      <c r="X406" s="30">
        <v>4.9747951869999998</v>
      </c>
      <c r="Y406" s="32">
        <v>0.2581</v>
      </c>
      <c r="Z406" s="30">
        <v>5.1927434760000004</v>
      </c>
      <c r="AA406" s="32">
        <v>1.3173999999999999</v>
      </c>
      <c r="AB406" s="30">
        <v>525.68439766669997</v>
      </c>
      <c r="AC406" s="27">
        <v>-0.58819999999999995</v>
      </c>
      <c r="AD406" s="30">
        <v>729.13253116670001</v>
      </c>
      <c r="AE406" s="27">
        <v>0.38700000000000001</v>
      </c>
      <c r="AF406" s="30">
        <v>865.45724600000005</v>
      </c>
      <c r="AG406" s="27">
        <v>2.3199999999999998</v>
      </c>
      <c r="AH406" s="25">
        <v>1.26337923E-2</v>
      </c>
      <c r="AI406" s="25">
        <v>1.25552067E-2</v>
      </c>
      <c r="AJ406" s="25">
        <v>1.2155071200000001E-2</v>
      </c>
      <c r="AK406" s="25">
        <v>3.7706563800000002E-2</v>
      </c>
      <c r="AL406" s="25">
        <v>4.7866947600000001E-2</v>
      </c>
      <c r="AM406" s="25">
        <v>4.9891892600000001E-2</v>
      </c>
      <c r="AN406" s="47">
        <v>8.9233651999999997E-2</v>
      </c>
      <c r="AO406" s="47">
        <v>8.0674073200000002E-2</v>
      </c>
      <c r="AP406" s="47">
        <v>8.2972433100000006E-2</v>
      </c>
      <c r="AQ406" s="47">
        <v>2.5284400597479801</v>
      </c>
      <c r="AR406" s="47">
        <v>3.0934022096590499</v>
      </c>
      <c r="AS406" s="47">
        <v>3.1046154043910099</v>
      </c>
      <c r="AT406" s="28">
        <v>500</v>
      </c>
      <c r="AU406" s="28">
        <v>700</v>
      </c>
      <c r="AV406" s="28">
        <v>0</v>
      </c>
    </row>
    <row r="407" spans="1:49" x14ac:dyDescent="0.25">
      <c r="A407" s="159">
        <v>404</v>
      </c>
      <c r="B407" s="3" t="s">
        <v>331</v>
      </c>
      <c r="C407" s="3" t="s">
        <v>693</v>
      </c>
      <c r="D407" s="28">
        <v>7000</v>
      </c>
      <c r="E407" s="25">
        <v>-4.1095889999999997</v>
      </c>
      <c r="F407" s="25">
        <v>-9.0909089999999999</v>
      </c>
      <c r="G407" s="25">
        <v>6.0606059999999999</v>
      </c>
      <c r="H407" s="28">
        <v>770070378000</v>
      </c>
      <c r="I407" s="49">
        <v>110.01009999999999</v>
      </c>
      <c r="J407" s="49">
        <v>26.784610000000001</v>
      </c>
      <c r="K407" s="28">
        <v>55020.15</v>
      </c>
      <c r="L407" s="28">
        <v>395037500</v>
      </c>
      <c r="M407" s="49">
        <v>5.0890623053592696</v>
      </c>
      <c r="N407" s="49">
        <v>0.38758125004232369</v>
      </c>
      <c r="O407" s="49">
        <v>0.73993520000000002</v>
      </c>
      <c r="P407" s="30">
        <v>3475.3671963380002</v>
      </c>
      <c r="Q407" s="27">
        <v>-0.188</v>
      </c>
      <c r="R407" s="30">
        <v>3680.5814883359999</v>
      </c>
      <c r="S407" s="27">
        <v>5.8999999999999997E-2</v>
      </c>
      <c r="T407" s="30">
        <v>3809.051820317</v>
      </c>
      <c r="U407" s="27">
        <v>0.1368</v>
      </c>
      <c r="V407" s="30">
        <v>-3.4816307129999999</v>
      </c>
      <c r="W407" s="32">
        <v>-1.014</v>
      </c>
      <c r="X407" s="30">
        <v>88.354458429000005</v>
      </c>
      <c r="Y407" s="32">
        <v>-26.377300000000002</v>
      </c>
      <c r="Z407" s="30">
        <v>153.653462077</v>
      </c>
      <c r="AA407" s="32">
        <v>3.2906</v>
      </c>
      <c r="AB407" s="30">
        <v>-134.47903447990001</v>
      </c>
      <c r="AC407" s="27">
        <v>-1.0636000000000001</v>
      </c>
      <c r="AD407" s="30">
        <v>774.8889660758</v>
      </c>
      <c r="AE407" s="27">
        <v>-6.7619999999999996</v>
      </c>
      <c r="AF407" s="30">
        <v>1432.709852274</v>
      </c>
      <c r="AG407" s="27">
        <v>4.32</v>
      </c>
      <c r="AH407" s="25">
        <v>-1.4181508E-3</v>
      </c>
      <c r="AI407" s="25">
        <v>1.99396882E-2</v>
      </c>
      <c r="AJ407" s="25">
        <v>3.3687443300000001E-2</v>
      </c>
      <c r="AK407" s="25">
        <v>-3.6320095E-3</v>
      </c>
      <c r="AL407" s="25">
        <v>5.0840260499999998E-2</v>
      </c>
      <c r="AM407" s="25">
        <v>8.3262564499999997E-2</v>
      </c>
      <c r="AN407" s="47">
        <v>0.1187454225</v>
      </c>
      <c r="AO407" s="47">
        <v>0.12322219199999999</v>
      </c>
      <c r="AP407" s="47">
        <v>0.14526253450000001</v>
      </c>
      <c r="AQ407" s="47">
        <v>1.6866570378432799</v>
      </c>
      <c r="AR407" s="47">
        <v>1.4185829221308901</v>
      </c>
      <c r="AS407" s="47">
        <v>1.47162017403457</v>
      </c>
      <c r="AT407" s="28">
        <v>0</v>
      </c>
      <c r="AU407" s="28">
        <v>0</v>
      </c>
      <c r="AV407" s="28">
        <v>0</v>
      </c>
    </row>
    <row r="408" spans="1:49" x14ac:dyDescent="0.25">
      <c r="A408" s="159">
        <v>405</v>
      </c>
      <c r="B408" s="3" t="s">
        <v>332</v>
      </c>
      <c r="C408" s="3" t="s">
        <v>693</v>
      </c>
      <c r="D408" s="6" t="s">
        <v>4501</v>
      </c>
      <c r="E408" s="168" t="s">
        <v>4501</v>
      </c>
      <c r="F408" s="168" t="s">
        <v>4501</v>
      </c>
      <c r="G408" s="168" t="s">
        <v>4501</v>
      </c>
      <c r="H408" s="6" t="s">
        <v>4501</v>
      </c>
      <c r="I408" s="151">
        <v>1.1264699999999999</v>
      </c>
      <c r="J408" s="151">
        <v>57.849089999999997</v>
      </c>
      <c r="K408" s="6" t="s">
        <v>4501</v>
      </c>
      <c r="L408" s="6" t="s">
        <v>4501</v>
      </c>
      <c r="M408" s="151" t="s">
        <v>4501</v>
      </c>
      <c r="N408" s="151" t="s">
        <v>4501</v>
      </c>
      <c r="O408" s="151" t="s">
        <v>4501</v>
      </c>
      <c r="P408" s="169">
        <v>42.753187877999999</v>
      </c>
      <c r="Q408" s="165">
        <v>1.8499999999999999E-2</v>
      </c>
      <c r="R408" s="169">
        <v>43.727683464000002</v>
      </c>
      <c r="S408" s="165">
        <v>2.2800000000000001E-2</v>
      </c>
      <c r="T408" s="169">
        <v>46.233865180999999</v>
      </c>
      <c r="U408" s="165">
        <v>5.21E-2</v>
      </c>
      <c r="V408" s="169">
        <v>0.75966215599999998</v>
      </c>
      <c r="W408" s="170">
        <v>-0.32040000000000002</v>
      </c>
      <c r="X408" s="169">
        <v>0.70704239000000002</v>
      </c>
      <c r="Y408" s="170">
        <v>-6.93E-2</v>
      </c>
      <c r="Z408" s="169">
        <v>0.93345848200000003</v>
      </c>
      <c r="AA408" s="170">
        <v>0.18940000000000001</v>
      </c>
      <c r="AB408" s="169">
        <v>640.65222810290004</v>
      </c>
      <c r="AC408" s="165">
        <v>-0.32040000000000002</v>
      </c>
      <c r="AD408" s="169">
        <v>627.65975069110004</v>
      </c>
      <c r="AE408" s="165">
        <v>-0.02</v>
      </c>
      <c r="AF408" s="169">
        <v>828.65515049609996</v>
      </c>
      <c r="AG408" s="165">
        <v>1.19</v>
      </c>
      <c r="AH408" s="168">
        <v>4.9845717499999997E-2</v>
      </c>
      <c r="AI408" s="168">
        <v>4.5573977299999999E-2</v>
      </c>
      <c r="AJ408" s="168">
        <v>4.5127389099999998E-2</v>
      </c>
      <c r="AK408" s="168">
        <v>5.9031352000000002E-2</v>
      </c>
      <c r="AL408" s="168">
        <v>5.5505256099999997E-2</v>
      </c>
      <c r="AM408" s="168">
        <v>7.3968490799999995E-2</v>
      </c>
      <c r="AN408" s="167">
        <v>0.1106427718</v>
      </c>
      <c r="AO408" s="167">
        <v>0.1013129361</v>
      </c>
      <c r="AP408" s="167">
        <v>0.10611214569999999</v>
      </c>
      <c r="AQ408" s="167">
        <v>0.18476547249087699</v>
      </c>
      <c r="AR408" s="167">
        <v>0.25127839572646299</v>
      </c>
      <c r="AS408" s="167">
        <v>0.63910415192991799</v>
      </c>
      <c r="AT408" s="6">
        <v>700</v>
      </c>
      <c r="AU408" s="6">
        <v>600</v>
      </c>
      <c r="AV408" s="6">
        <v>0</v>
      </c>
    </row>
    <row r="409" spans="1:49" x14ac:dyDescent="0.25">
      <c r="A409" s="159">
        <v>406</v>
      </c>
      <c r="B409" s="3" t="s">
        <v>333</v>
      </c>
      <c r="C409" s="3" t="s">
        <v>693</v>
      </c>
      <c r="D409" s="28">
        <v>39000</v>
      </c>
      <c r="E409" s="25">
        <v>14.705880000000001</v>
      </c>
      <c r="F409" s="25">
        <v>50</v>
      </c>
      <c r="G409" s="25">
        <v>69.565219999999997</v>
      </c>
      <c r="H409" s="28">
        <v>117000000000</v>
      </c>
      <c r="I409" s="49">
        <v>3</v>
      </c>
      <c r="J409" s="49">
        <v>23.306000000000001</v>
      </c>
      <c r="K409" s="28">
        <v>535</v>
      </c>
      <c r="L409" s="28">
        <v>20860000</v>
      </c>
      <c r="M409" s="49">
        <v>4.4310907518049119</v>
      </c>
      <c r="N409" s="49">
        <v>2.9619177494261062</v>
      </c>
      <c r="O409" s="49" t="s">
        <v>4501</v>
      </c>
      <c r="P409" s="30">
        <v>77.541795203000007</v>
      </c>
      <c r="Q409" s="27">
        <v>8.5000000000000006E-2</v>
      </c>
      <c r="R409" s="30">
        <v>83.380987813999994</v>
      </c>
      <c r="S409" s="27">
        <v>7.5300000000000006E-2</v>
      </c>
      <c r="T409" s="30">
        <v>92.663775014999999</v>
      </c>
      <c r="U409" s="27">
        <v>0.1414</v>
      </c>
      <c r="V409" s="30">
        <v>6.308108442</v>
      </c>
      <c r="W409" s="32">
        <v>2.5399999999999999E-2</v>
      </c>
      <c r="X409" s="30">
        <v>28.370729807</v>
      </c>
      <c r="Y409" s="32">
        <v>3.4975000000000001</v>
      </c>
      <c r="Z409" s="30">
        <v>28.129140534000001</v>
      </c>
      <c r="AA409" s="32">
        <v>2.8155000000000001</v>
      </c>
      <c r="AB409" s="30">
        <v>1998.9239066667001</v>
      </c>
      <c r="AC409" s="27">
        <v>3.9E-2</v>
      </c>
      <c r="AD409" s="30">
        <v>9373.5766023332999</v>
      </c>
      <c r="AE409" s="27">
        <v>3.6890000000000001</v>
      </c>
      <c r="AF409" s="30">
        <v>9376.3801779999994</v>
      </c>
      <c r="AG409" s="27">
        <v>3.82</v>
      </c>
      <c r="AH409" s="25">
        <v>0.11980543170000001</v>
      </c>
      <c r="AI409" s="25">
        <v>0.45973599180000002</v>
      </c>
      <c r="AJ409" s="25">
        <v>0.41405686250000001</v>
      </c>
      <c r="AK409" s="25">
        <v>0.14912463000000001</v>
      </c>
      <c r="AL409" s="25">
        <v>0.55920911299999998</v>
      </c>
      <c r="AM409" s="25">
        <v>0.55944386030000004</v>
      </c>
      <c r="AN409" s="47">
        <v>0.28352245869999998</v>
      </c>
      <c r="AO409" s="47">
        <v>0.28551563029999999</v>
      </c>
      <c r="AP409" s="47">
        <v>0.26945222210000003</v>
      </c>
      <c r="AQ409" s="47">
        <v>0.30134251496651998</v>
      </c>
      <c r="AR409" s="47">
        <v>0.162152063336097</v>
      </c>
      <c r="AS409" s="47">
        <v>0.35112809609078499</v>
      </c>
      <c r="AT409" s="28">
        <v>1850</v>
      </c>
      <c r="AU409" s="28">
        <v>9300</v>
      </c>
      <c r="AV409" s="28">
        <v>0</v>
      </c>
      <c r="AW409" s="46"/>
    </row>
    <row r="410" spans="1:49" x14ac:dyDescent="0.25">
      <c r="A410" s="159">
        <v>407</v>
      </c>
      <c r="B410" s="3" t="s">
        <v>335</v>
      </c>
      <c r="C410" s="3" t="s">
        <v>693</v>
      </c>
      <c r="D410" s="6">
        <v>1000</v>
      </c>
      <c r="E410" s="168">
        <v>0</v>
      </c>
      <c r="F410" s="168">
        <v>-23.076920000000001</v>
      </c>
      <c r="G410" s="168">
        <v>-9.0909089999999999</v>
      </c>
      <c r="H410" s="6">
        <v>57680000000</v>
      </c>
      <c r="I410" s="151">
        <v>57.68</v>
      </c>
      <c r="J410" s="151">
        <v>66.736320000000006</v>
      </c>
      <c r="K410" s="6">
        <v>242057.5</v>
      </c>
      <c r="L410" s="6">
        <v>238758500</v>
      </c>
      <c r="M410" s="151" t="s">
        <v>4501</v>
      </c>
      <c r="N410" s="151">
        <v>9.8988867354124363E-2</v>
      </c>
      <c r="O410" s="151">
        <v>0.93529790000000002</v>
      </c>
      <c r="P410" s="169">
        <v>27.555308135000001</v>
      </c>
      <c r="Q410" s="165">
        <v>-0.80379999999999996</v>
      </c>
      <c r="R410" s="169">
        <v>77.084314898000002</v>
      </c>
      <c r="S410" s="165">
        <v>1.7974000000000001</v>
      </c>
      <c r="T410" s="169">
        <v>59.899529227000002</v>
      </c>
      <c r="U410" s="165">
        <v>-0.13469999999999999</v>
      </c>
      <c r="V410" s="169">
        <v>-10.505613314</v>
      </c>
      <c r="W410" s="170">
        <v>-2.6535000000000002</v>
      </c>
      <c r="X410" s="169">
        <v>2.8551817609999999</v>
      </c>
      <c r="Y410" s="170">
        <v>-1.2718</v>
      </c>
      <c r="Z410" s="169">
        <v>-5.3792491999999997E-2</v>
      </c>
      <c r="AA410" s="170">
        <v>-1.0167999999999999</v>
      </c>
      <c r="AB410" s="169">
        <v>-168.8969952843</v>
      </c>
      <c r="AC410" s="165">
        <v>-2.359</v>
      </c>
      <c r="AD410" s="169">
        <v>57.288599809300003</v>
      </c>
      <c r="AE410" s="165">
        <v>-1.339</v>
      </c>
      <c r="AF410" s="169">
        <v>-22.189937864099999</v>
      </c>
      <c r="AG410" s="165">
        <v>-0.25</v>
      </c>
      <c r="AH410" s="168">
        <v>-1.18529724E-2</v>
      </c>
      <c r="AI410" s="168">
        <v>4.0143380000000001E-3</v>
      </c>
      <c r="AJ410" s="168">
        <v>-1.561689E-3</v>
      </c>
      <c r="AK410" s="168">
        <v>-1.5930146400000001E-2</v>
      </c>
      <c r="AL410" s="168">
        <v>5.3645771000000002E-3</v>
      </c>
      <c r="AM410" s="168">
        <v>-2.0762195E-3</v>
      </c>
      <c r="AN410" s="167">
        <v>0.1528725527</v>
      </c>
      <c r="AO410" s="167">
        <v>0.32921250340000002</v>
      </c>
      <c r="AP410" s="167">
        <v>0.4268599407</v>
      </c>
      <c r="AQ410" s="167">
        <v>0.35872192623546201</v>
      </c>
      <c r="AR410" s="167">
        <v>0.31403311877722601</v>
      </c>
      <c r="AS410" s="167">
        <v>0.329470507840675</v>
      </c>
      <c r="AT410" s="6">
        <v>0</v>
      </c>
      <c r="AU410" s="6">
        <v>0</v>
      </c>
      <c r="AV410" s="6">
        <v>0</v>
      </c>
    </row>
    <row r="411" spans="1:49" x14ac:dyDescent="0.25">
      <c r="A411" s="159">
        <v>408</v>
      </c>
      <c r="B411" s="3" t="s">
        <v>336</v>
      </c>
      <c r="C411" s="3" t="s">
        <v>693</v>
      </c>
      <c r="D411" s="28">
        <v>5300</v>
      </c>
      <c r="E411" s="25">
        <v>-7.017544</v>
      </c>
      <c r="F411" s="25">
        <v>-8.6206899999999997</v>
      </c>
      <c r="G411" s="25">
        <v>-41.758240000000001</v>
      </c>
      <c r="H411" s="28">
        <v>62209958400</v>
      </c>
      <c r="I411" s="49">
        <v>11.737729999999999</v>
      </c>
      <c r="J411" s="49">
        <v>32.477969999999999</v>
      </c>
      <c r="K411" s="28">
        <v>60</v>
      </c>
      <c r="L411" s="28">
        <v>330500</v>
      </c>
      <c r="M411" s="49" t="s">
        <v>4501</v>
      </c>
      <c r="N411" s="49">
        <v>0.42106278319181634</v>
      </c>
      <c r="O411" s="49" t="s">
        <v>4501</v>
      </c>
      <c r="P411" s="30">
        <v>182.92000638299999</v>
      </c>
      <c r="Q411" s="27">
        <v>0.18720000000000001</v>
      </c>
      <c r="R411" s="30">
        <v>180.63089166</v>
      </c>
      <c r="S411" s="27">
        <v>-1.2500000000000001E-2</v>
      </c>
      <c r="T411" s="30">
        <v>88.892195658000006</v>
      </c>
      <c r="U411" s="27">
        <v>-0.59419999999999995</v>
      </c>
      <c r="V411" s="30">
        <v>3.0036114390000002</v>
      </c>
      <c r="W411" s="32">
        <v>-2.4199999999999999E-2</v>
      </c>
      <c r="X411" s="30">
        <v>-8.9961924910000004</v>
      </c>
      <c r="Y411" s="32">
        <v>-3.9950999999999999</v>
      </c>
      <c r="Z411" s="30">
        <v>-23.922317422999999</v>
      </c>
      <c r="AA411" s="32">
        <v>-6.7553000000000001</v>
      </c>
      <c r="AB411" s="30">
        <v>255.89376743099999</v>
      </c>
      <c r="AC411" s="27">
        <v>-0.32550000000000001</v>
      </c>
      <c r="AD411" s="30">
        <v>-766.4338866091</v>
      </c>
      <c r="AE411" s="27">
        <v>-3.9950000000000001</v>
      </c>
      <c r="AF411" s="30">
        <v>-2038.0705212286</v>
      </c>
      <c r="AG411" s="27">
        <v>-5.76</v>
      </c>
      <c r="AH411" s="25">
        <v>1.12760273E-2</v>
      </c>
      <c r="AI411" s="25">
        <v>-3.2012474300000003E-2</v>
      </c>
      <c r="AJ411" s="25">
        <v>-7.5719299000000004E-2</v>
      </c>
      <c r="AK411" s="25">
        <v>1.9881526399999998E-2</v>
      </c>
      <c r="AL411" s="25">
        <v>-6.1343305899999999E-2</v>
      </c>
      <c r="AM411" s="25">
        <v>-0.170305969</v>
      </c>
      <c r="AN411" s="47">
        <v>0.15065414060000001</v>
      </c>
      <c r="AO411" s="47">
        <v>5.7929568299999998E-2</v>
      </c>
      <c r="AP411" s="47">
        <v>-1.0047696E-2</v>
      </c>
      <c r="AQ411" s="47">
        <v>0.76435513579102699</v>
      </c>
      <c r="AR411" s="47">
        <v>1.0777188875008501</v>
      </c>
      <c r="AS411" s="47">
        <v>1.24917519467121</v>
      </c>
      <c r="AT411" s="28">
        <v>0</v>
      </c>
      <c r="AU411" s="28">
        <v>0</v>
      </c>
      <c r="AV411" s="28">
        <v>0</v>
      </c>
    </row>
    <row r="412" spans="1:49" x14ac:dyDescent="0.25">
      <c r="A412" s="159">
        <v>409</v>
      </c>
      <c r="B412" s="3" t="s">
        <v>337</v>
      </c>
      <c r="C412" s="3" t="s">
        <v>693</v>
      </c>
      <c r="D412" s="28">
        <v>3800</v>
      </c>
      <c r="E412" s="25">
        <v>2.7027030000000001</v>
      </c>
      <c r="F412" s="25">
        <v>100</v>
      </c>
      <c r="G412" s="25">
        <v>8.5714290000000002</v>
      </c>
      <c r="H412" s="28">
        <v>43700000000</v>
      </c>
      <c r="I412" s="49">
        <v>11.5</v>
      </c>
      <c r="J412" s="49">
        <v>42.5867</v>
      </c>
      <c r="K412" s="28">
        <v>11560</v>
      </c>
      <c r="L412" s="28">
        <v>46367000</v>
      </c>
      <c r="M412" s="49">
        <v>5.2084743961815629</v>
      </c>
      <c r="N412" s="49">
        <v>0.26563696845032536</v>
      </c>
      <c r="O412" s="49" t="s">
        <v>4501</v>
      </c>
      <c r="P412" s="30">
        <v>495.943853601</v>
      </c>
      <c r="Q412" s="27">
        <v>-0.25209999999999999</v>
      </c>
      <c r="R412" s="30">
        <v>494.215410475</v>
      </c>
      <c r="S412" s="27">
        <v>-3.5000000000000001E-3</v>
      </c>
      <c r="T412" s="30">
        <v>516.57276601800004</v>
      </c>
      <c r="U412" s="27">
        <v>8.1699999999999995E-2</v>
      </c>
      <c r="V412" s="30">
        <v>2.4720920830000002</v>
      </c>
      <c r="W412" s="32">
        <v>-0.50519999999999998</v>
      </c>
      <c r="X412" s="30">
        <v>0.94624145400000004</v>
      </c>
      <c r="Y412" s="32">
        <v>-0.61719999999999997</v>
      </c>
      <c r="Z412" s="30">
        <v>4.0859297029999997</v>
      </c>
      <c r="AA412" s="32">
        <v>5.2702999999999998</v>
      </c>
      <c r="AB412" s="30">
        <v>235.4373412381</v>
      </c>
      <c r="AC412" s="27">
        <v>-0.50519999999999998</v>
      </c>
      <c r="AD412" s="30">
        <v>90.118233714300004</v>
      </c>
      <c r="AE412" s="27">
        <v>-0.61699999999999999</v>
      </c>
      <c r="AF412" s="30">
        <v>382.1602270976</v>
      </c>
      <c r="AG412" s="27">
        <v>6.16</v>
      </c>
      <c r="AH412" s="25">
        <v>4.2385658E-3</v>
      </c>
      <c r="AI412" s="25">
        <v>1.7290749E-3</v>
      </c>
      <c r="AJ412" s="25">
        <v>7.6627720999999996E-3</v>
      </c>
      <c r="AK412" s="25">
        <v>1.75468729E-2</v>
      </c>
      <c r="AL412" s="25">
        <v>6.6477545000000002E-3</v>
      </c>
      <c r="AM412" s="25">
        <v>2.7649535100000001E-2</v>
      </c>
      <c r="AN412" s="47">
        <v>0.1911786368</v>
      </c>
      <c r="AO412" s="47">
        <v>0.231744375</v>
      </c>
      <c r="AP412" s="47">
        <v>0.28357599929999999</v>
      </c>
      <c r="AQ412" s="47">
        <v>2.8786551696851101</v>
      </c>
      <c r="AR412" s="47">
        <v>2.8109341182290399</v>
      </c>
      <c r="AS412" s="47">
        <v>2.60829406772877</v>
      </c>
      <c r="AT412" s="28">
        <v>0</v>
      </c>
      <c r="AU412" s="28">
        <v>0</v>
      </c>
      <c r="AV412" s="28">
        <v>0</v>
      </c>
    </row>
    <row r="413" spans="1:49" x14ac:dyDescent="0.25">
      <c r="A413" s="159">
        <v>410</v>
      </c>
      <c r="B413" s="3" t="s">
        <v>338</v>
      </c>
      <c r="C413" s="3" t="s">
        <v>693</v>
      </c>
      <c r="D413" s="28" t="s">
        <v>4501</v>
      </c>
      <c r="E413" s="25" t="s">
        <v>4501</v>
      </c>
      <c r="F413" s="25" t="s">
        <v>4501</v>
      </c>
      <c r="G413" s="25" t="s">
        <v>4501</v>
      </c>
      <c r="H413" s="28" t="s">
        <v>4501</v>
      </c>
      <c r="I413" s="49">
        <v>3.8</v>
      </c>
      <c r="J413" s="49">
        <v>36.388159999999999</v>
      </c>
      <c r="K413" s="28">
        <v>0</v>
      </c>
      <c r="L413" s="28" t="s">
        <v>4501</v>
      </c>
      <c r="M413" s="49" t="s">
        <v>4501</v>
      </c>
      <c r="N413" s="49" t="s">
        <v>4501</v>
      </c>
      <c r="O413" s="49" t="s">
        <v>4501</v>
      </c>
      <c r="P413" s="30">
        <v>333.45037931799999</v>
      </c>
      <c r="Q413" s="27">
        <v>8.5000000000000006E-3</v>
      </c>
      <c r="R413" s="30">
        <v>315.93945941700002</v>
      </c>
      <c r="S413" s="27">
        <v>-5.2499999999999998E-2</v>
      </c>
      <c r="T413" s="30">
        <v>279.63001408399998</v>
      </c>
      <c r="U413" s="27">
        <v>-0.17219999999999999</v>
      </c>
      <c r="V413" s="30">
        <v>14.102925515000001</v>
      </c>
      <c r="W413" s="32">
        <v>-0.16650000000000001</v>
      </c>
      <c r="X413" s="30">
        <v>5.6851045899999999</v>
      </c>
      <c r="Y413" s="32">
        <v>-0.59689999999999999</v>
      </c>
      <c r="Z413" s="30">
        <v>4.610282346</v>
      </c>
      <c r="AA413" s="32">
        <v>-0.59279999999999999</v>
      </c>
      <c r="AB413" s="30">
        <v>2626.5593460526002</v>
      </c>
      <c r="AC413" s="27">
        <v>-0.22750000000000001</v>
      </c>
      <c r="AD413" s="30">
        <v>1000</v>
      </c>
      <c r="AE413" s="27">
        <v>-0.61899999999999999</v>
      </c>
      <c r="AF413" s="30">
        <v>1152.5705865</v>
      </c>
      <c r="AG413" s="27">
        <v>0.41</v>
      </c>
      <c r="AH413" s="25">
        <v>6.0518529600000003E-2</v>
      </c>
      <c r="AI413" s="25">
        <v>2.4143257800000002E-2</v>
      </c>
      <c r="AJ413" s="25">
        <v>1.9579427999999999E-2</v>
      </c>
      <c r="AK413" s="25">
        <v>0.13948557319999999</v>
      </c>
      <c r="AL413" s="25">
        <v>5.64335797E-2</v>
      </c>
      <c r="AM413" s="25">
        <v>4.7307295499999999E-2</v>
      </c>
      <c r="AN413" s="47">
        <v>0.1414246338</v>
      </c>
      <c r="AO413" s="47">
        <v>0.1005853036</v>
      </c>
      <c r="AP413" s="47">
        <v>0.11131663729999999</v>
      </c>
      <c r="AQ413" s="47">
        <v>1.4463074358828101</v>
      </c>
      <c r="AR413" s="47">
        <v>1.2234574378068499</v>
      </c>
      <c r="AS413" s="47">
        <v>1.41617352110772</v>
      </c>
      <c r="AT413" s="28">
        <v>1500</v>
      </c>
      <c r="AU413" s="28">
        <v>1000</v>
      </c>
      <c r="AV413" s="28">
        <v>0</v>
      </c>
    </row>
    <row r="414" spans="1:49" x14ac:dyDescent="0.25">
      <c r="A414" s="159">
        <v>411</v>
      </c>
      <c r="B414" s="3" t="s">
        <v>339</v>
      </c>
      <c r="C414" s="3" t="s">
        <v>693</v>
      </c>
      <c r="D414" s="28" t="s">
        <v>4501</v>
      </c>
      <c r="E414" s="25" t="s">
        <v>4501</v>
      </c>
      <c r="F414" s="25" t="s">
        <v>4501</v>
      </c>
      <c r="G414" s="25" t="s">
        <v>4501</v>
      </c>
      <c r="H414" s="28" t="s">
        <v>4501</v>
      </c>
      <c r="I414" s="49">
        <v>3.1507399999999999</v>
      </c>
      <c r="J414" s="49">
        <v>48.062480000000001</v>
      </c>
      <c r="K414" s="28" t="s">
        <v>4501</v>
      </c>
      <c r="L414" s="28" t="s">
        <v>4501</v>
      </c>
      <c r="M414" s="49" t="s">
        <v>4501</v>
      </c>
      <c r="N414" s="49" t="s">
        <v>4501</v>
      </c>
      <c r="O414" s="49" t="s">
        <v>4501</v>
      </c>
      <c r="P414" s="30">
        <v>22.546914635</v>
      </c>
      <c r="Q414" s="27">
        <v>-0.52429999999999999</v>
      </c>
      <c r="R414" s="30">
        <v>26.712808742</v>
      </c>
      <c r="S414" s="27">
        <v>0.18479999999999999</v>
      </c>
      <c r="T414" s="30">
        <v>26.640217707000001</v>
      </c>
      <c r="U414" s="27">
        <v>8.6499999999999994E-2</v>
      </c>
      <c r="V414" s="30">
        <v>0.89923526799999998</v>
      </c>
      <c r="W414" s="32">
        <v>-0.45350000000000001</v>
      </c>
      <c r="X414" s="30">
        <v>0.67062413499999995</v>
      </c>
      <c r="Y414" s="32">
        <v>-0.25419999999999998</v>
      </c>
      <c r="Z414" s="30">
        <v>0.24228660699999999</v>
      </c>
      <c r="AA414" s="32">
        <v>-0.69699999999999995</v>
      </c>
      <c r="AB414" s="30">
        <v>236.76373920219999</v>
      </c>
      <c r="AC414" s="27">
        <v>-0.45350000000000001</v>
      </c>
      <c r="AD414" s="30">
        <v>294.23198308209999</v>
      </c>
      <c r="AE414" s="27">
        <v>0.24299999999999999</v>
      </c>
      <c r="AF414" s="30">
        <v>220.63044636719999</v>
      </c>
      <c r="AG414" s="27">
        <v>0.67</v>
      </c>
      <c r="AH414" s="25">
        <v>1.9478159200000001E-2</v>
      </c>
      <c r="AI414" s="25">
        <v>2.38532602E-2</v>
      </c>
      <c r="AJ414" s="25">
        <v>1.4840443700000001E-2</v>
      </c>
      <c r="AK414" s="25">
        <v>2.45528429E-2</v>
      </c>
      <c r="AL414" s="25">
        <v>2.9489470600000001E-2</v>
      </c>
      <c r="AM414" s="25">
        <v>1.8066411800000001E-2</v>
      </c>
      <c r="AN414" s="47">
        <v>0.49412969429999998</v>
      </c>
      <c r="AO414" s="47">
        <v>0.49508442530000002</v>
      </c>
      <c r="AP414" s="47">
        <v>0.4856126529</v>
      </c>
      <c r="AQ414" s="47">
        <v>0.27544207203258497</v>
      </c>
      <c r="AR414" s="47">
        <v>0.19862893141038601</v>
      </c>
      <c r="AS414" s="47">
        <v>0.217376797570943</v>
      </c>
      <c r="AT414" s="28">
        <v>200</v>
      </c>
      <c r="AU414" s="28">
        <v>300</v>
      </c>
      <c r="AV414" s="28">
        <v>0</v>
      </c>
    </row>
    <row r="415" spans="1:49" x14ac:dyDescent="0.25">
      <c r="A415" s="159">
        <v>412</v>
      </c>
      <c r="B415" s="3" t="s">
        <v>340</v>
      </c>
      <c r="C415" s="3" t="s">
        <v>693</v>
      </c>
      <c r="D415" s="28">
        <v>45500</v>
      </c>
      <c r="E415" s="25">
        <v>-10.9589</v>
      </c>
      <c r="F415" s="25">
        <v>-10.9589</v>
      </c>
      <c r="G415" s="25">
        <v>29.26136</v>
      </c>
      <c r="H415" s="28">
        <v>50050000000.000008</v>
      </c>
      <c r="I415" s="49">
        <v>1.0999999999999999</v>
      </c>
      <c r="J415" s="49">
        <v>45.635640000000002</v>
      </c>
      <c r="K415" s="28">
        <v>5</v>
      </c>
      <c r="L415" s="28">
        <v>227500</v>
      </c>
      <c r="M415" s="49">
        <v>35.594734901914293</v>
      </c>
      <c r="N415" s="49">
        <v>3.550696051609135</v>
      </c>
      <c r="O415" s="49" t="s">
        <v>4501</v>
      </c>
      <c r="P415" s="30">
        <v>53.642207138000003</v>
      </c>
      <c r="Q415" s="27">
        <v>5.5300000000000002E-2</v>
      </c>
      <c r="R415" s="30">
        <v>52.669001731999998</v>
      </c>
      <c r="S415" s="27">
        <v>-1.8100000000000002E-2</v>
      </c>
      <c r="T415" s="30">
        <v>54.552640101000001</v>
      </c>
      <c r="U415" s="27">
        <v>-3.7400000000000003E-2</v>
      </c>
      <c r="V415" s="30">
        <v>1.413151161</v>
      </c>
      <c r="W415" s="32">
        <v>-6.6799999999999998E-2</v>
      </c>
      <c r="X415" s="30">
        <v>1.3910259760000001</v>
      </c>
      <c r="Y415" s="32">
        <v>-1.5699999999999999E-2</v>
      </c>
      <c r="Z415" s="30">
        <v>1.386329771</v>
      </c>
      <c r="AA415" s="32">
        <v>-5.45E-2</v>
      </c>
      <c r="AB415" s="30">
        <v>1079.1336145455</v>
      </c>
      <c r="AC415" s="27">
        <v>-7.5700000000000003E-2</v>
      </c>
      <c r="AD415" s="30">
        <v>1087.5293990908999</v>
      </c>
      <c r="AE415" s="27">
        <v>8.0000000000000002E-3</v>
      </c>
      <c r="AF415" s="30">
        <v>1260.2997918182</v>
      </c>
      <c r="AG415" s="27">
        <v>0.95</v>
      </c>
      <c r="AH415" s="25">
        <v>7.9788755099999997E-2</v>
      </c>
      <c r="AI415" s="25">
        <v>7.2785677399999998E-2</v>
      </c>
      <c r="AJ415" s="25">
        <v>6.3625764200000004E-2</v>
      </c>
      <c r="AK415" s="25">
        <v>0.1055185815</v>
      </c>
      <c r="AL415" s="25">
        <v>0.10194765</v>
      </c>
      <c r="AM415" s="25">
        <v>0.1021418781</v>
      </c>
      <c r="AN415" s="47">
        <v>0.16797104970000001</v>
      </c>
      <c r="AO415" s="47">
        <v>0.16209585579999999</v>
      </c>
      <c r="AP415" s="47">
        <v>0.15659071299999999</v>
      </c>
      <c r="AQ415" s="47">
        <v>0.316427276453563</v>
      </c>
      <c r="AR415" s="47">
        <v>0.48139697008025101</v>
      </c>
      <c r="AS415" s="47">
        <v>0.60535404779746604</v>
      </c>
      <c r="AT415" s="28">
        <v>1000</v>
      </c>
      <c r="AU415" s="28">
        <v>1000</v>
      </c>
      <c r="AV415" s="28">
        <v>0</v>
      </c>
    </row>
    <row r="416" spans="1:49" x14ac:dyDescent="0.25">
      <c r="A416" s="159">
        <v>413</v>
      </c>
      <c r="B416" s="3" t="s">
        <v>341</v>
      </c>
      <c r="C416" s="3" t="s">
        <v>693</v>
      </c>
      <c r="D416" s="28">
        <v>4700</v>
      </c>
      <c r="E416" s="25">
        <v>6.8181820000000002</v>
      </c>
      <c r="F416" s="25">
        <v>6.8181820000000002</v>
      </c>
      <c r="G416" s="25">
        <v>-9.6153849999999998</v>
      </c>
      <c r="H416" s="28">
        <v>563820314300</v>
      </c>
      <c r="I416" s="49">
        <v>119.9618</v>
      </c>
      <c r="J416" s="49">
        <v>20.47795</v>
      </c>
      <c r="K416" s="28">
        <v>1699.4</v>
      </c>
      <c r="L416" s="28">
        <v>7729500</v>
      </c>
      <c r="M416" s="49">
        <v>11.542513111693211</v>
      </c>
      <c r="N416" s="49">
        <v>0.40366068018267359</v>
      </c>
      <c r="O416" s="49">
        <v>0.26987169999999999</v>
      </c>
      <c r="P416" s="30">
        <v>3151.2817163999998</v>
      </c>
      <c r="Q416" s="27">
        <v>-3.1E-2</v>
      </c>
      <c r="R416" s="30">
        <v>3084.5005079870002</v>
      </c>
      <c r="S416" s="27">
        <v>-2.12E-2</v>
      </c>
      <c r="T416" s="30">
        <v>3221.3997923699999</v>
      </c>
      <c r="U416" s="27">
        <v>7.3200000000000001E-2</v>
      </c>
      <c r="V416" s="30">
        <v>3.2085764550000002</v>
      </c>
      <c r="W416" s="32">
        <v>-0.9758</v>
      </c>
      <c r="X416" s="30">
        <v>20.724576806000002</v>
      </c>
      <c r="Y416" s="32">
        <v>5.4591000000000003</v>
      </c>
      <c r="Z416" s="30">
        <v>36.374711892999997</v>
      </c>
      <c r="AA416" s="32">
        <v>1.6359999999999999</v>
      </c>
      <c r="AB416" s="30">
        <v>26.746658387499998</v>
      </c>
      <c r="AC416" s="27">
        <v>-0.96919999999999995</v>
      </c>
      <c r="AD416" s="30">
        <v>172.7598465641</v>
      </c>
      <c r="AE416" s="27">
        <v>5.4589999999999996</v>
      </c>
      <c r="AF416" s="30">
        <v>303.21920221929997</v>
      </c>
      <c r="AG416" s="27">
        <v>2.64</v>
      </c>
      <c r="AH416" s="25">
        <v>8.1258529999999999E-4</v>
      </c>
      <c r="AI416" s="25">
        <v>5.6385052000000003E-3</v>
      </c>
      <c r="AJ416" s="25">
        <v>9.8715721999999995E-3</v>
      </c>
      <c r="AK416" s="25">
        <v>2.3767634000000002E-3</v>
      </c>
      <c r="AL416" s="25">
        <v>1.54378022E-2</v>
      </c>
      <c r="AM416" s="25">
        <v>2.66357061E-2</v>
      </c>
      <c r="AN416" s="47">
        <v>0.1399717318</v>
      </c>
      <c r="AO416" s="47">
        <v>0.1415173948</v>
      </c>
      <c r="AP416" s="47">
        <v>0.14840448110000001</v>
      </c>
      <c r="AQ416" s="47">
        <v>1.8670898859187799</v>
      </c>
      <c r="AR416" s="47">
        <v>1.61071621312346</v>
      </c>
      <c r="AS416" s="47">
        <v>1.69822330539366</v>
      </c>
      <c r="AT416" s="28">
        <v>0</v>
      </c>
      <c r="AU416" s="28">
        <v>0</v>
      </c>
      <c r="AV416" s="28">
        <v>0</v>
      </c>
    </row>
    <row r="417" spans="1:48" x14ac:dyDescent="0.25">
      <c r="A417" s="159">
        <v>414</v>
      </c>
      <c r="B417" s="3" t="s">
        <v>3978</v>
      </c>
      <c r="C417" s="3" t="s">
        <v>693</v>
      </c>
      <c r="D417" s="28">
        <v>39300</v>
      </c>
      <c r="E417" s="25">
        <v>33.22034</v>
      </c>
      <c r="F417" s="25">
        <v>69.396550000000005</v>
      </c>
      <c r="G417" s="25">
        <v>197.72730000000001</v>
      </c>
      <c r="H417" s="28">
        <v>367848000000</v>
      </c>
      <c r="I417" s="49">
        <v>9.36</v>
      </c>
      <c r="J417" s="49">
        <v>46.809829999999998</v>
      </c>
      <c r="K417" s="28">
        <v>1185</v>
      </c>
      <c r="L417" s="28">
        <v>38523000</v>
      </c>
      <c r="M417" s="49">
        <v>20.511482254697285</v>
      </c>
      <c r="N417" s="49">
        <v>2.2014216000241813</v>
      </c>
      <c r="O417" s="49" t="s">
        <v>4501</v>
      </c>
      <c r="P417" s="30">
        <v>441.946614893</v>
      </c>
      <c r="Q417" s="27">
        <v>1.6500000000000001E-2</v>
      </c>
      <c r="R417" s="30">
        <v>455.55662373500002</v>
      </c>
      <c r="S417" s="27">
        <v>3.0800000000000001E-2</v>
      </c>
      <c r="T417" s="30">
        <v>463.47001861500001</v>
      </c>
      <c r="U417" s="27">
        <v>4.2200000000000001E-2</v>
      </c>
      <c r="V417" s="30">
        <v>13.435364213</v>
      </c>
      <c r="W417" s="32">
        <v>0.26950000000000002</v>
      </c>
      <c r="X417" s="30">
        <v>22.064698244999999</v>
      </c>
      <c r="Y417" s="32">
        <v>0.64229999999999998</v>
      </c>
      <c r="Z417" s="30">
        <v>32.805190484999997</v>
      </c>
      <c r="AA417" s="32">
        <v>1.1997</v>
      </c>
      <c r="AB417" s="30">
        <v>1179.0226189103</v>
      </c>
      <c r="AC417" s="27">
        <v>0.28999999999999998</v>
      </c>
      <c r="AD417" s="30">
        <v>1954.0275902778001</v>
      </c>
      <c r="AE417" s="27">
        <v>0.65700000000000003</v>
      </c>
      <c r="AF417" s="30">
        <v>3504.8280432692</v>
      </c>
      <c r="AG417" s="27" t="s">
        <v>1989</v>
      </c>
      <c r="AH417" s="25">
        <v>6.4170619299999995E-2</v>
      </c>
      <c r="AI417" s="25">
        <v>9.1804830500000004E-2</v>
      </c>
      <c r="AJ417" s="25">
        <v>0.12656509120000001</v>
      </c>
      <c r="AK417" s="25">
        <v>9.2939283100000006E-2</v>
      </c>
      <c r="AL417" s="25">
        <v>0.14060261369999999</v>
      </c>
      <c r="AM417" s="25">
        <v>0.19619964140000001</v>
      </c>
      <c r="AN417" s="47">
        <v>0.28248113920000001</v>
      </c>
      <c r="AO417" s="47">
        <v>0.28604464899999998</v>
      </c>
      <c r="AP417" s="47">
        <v>0.30714450910000002</v>
      </c>
      <c r="AQ417" s="47">
        <v>0.49240645257598498</v>
      </c>
      <c r="AR417" s="47">
        <v>0.56590854859199602</v>
      </c>
      <c r="AS417" s="47">
        <v>0.55018765108574497</v>
      </c>
      <c r="AT417" s="28">
        <v>750</v>
      </c>
      <c r="AU417" s="28">
        <v>1000</v>
      </c>
      <c r="AV417" s="28">
        <v>0</v>
      </c>
    </row>
    <row r="418" spans="1:48" x14ac:dyDescent="0.25">
      <c r="A418" s="159">
        <v>415</v>
      </c>
      <c r="B418" s="3" t="s">
        <v>342</v>
      </c>
      <c r="C418" s="3" t="s">
        <v>693</v>
      </c>
      <c r="D418" s="28">
        <v>10100</v>
      </c>
      <c r="E418" s="25">
        <v>-7.3394500000000003</v>
      </c>
      <c r="F418" s="25">
        <v>-1.941748</v>
      </c>
      <c r="G418" s="25">
        <v>-19.2</v>
      </c>
      <c r="H418" s="28">
        <v>729409243700</v>
      </c>
      <c r="I418" s="49">
        <v>72.218739999999997</v>
      </c>
      <c r="J418" s="49">
        <v>39.889209999999999</v>
      </c>
      <c r="K418" s="28">
        <v>38419.800000000003</v>
      </c>
      <c r="L418" s="28">
        <v>395747500</v>
      </c>
      <c r="M418" s="49">
        <v>6.1362460281112288</v>
      </c>
      <c r="N418" s="49">
        <v>0.40813032037234076</v>
      </c>
      <c r="O418" s="49">
        <v>0.59405580000000002</v>
      </c>
      <c r="P418" s="30">
        <v>462.04416303800002</v>
      </c>
      <c r="Q418" s="27">
        <v>0.67569999999999997</v>
      </c>
      <c r="R418" s="30">
        <v>522.95440437000002</v>
      </c>
      <c r="S418" s="27">
        <v>0.1318</v>
      </c>
      <c r="T418" s="30">
        <v>513.41928746899998</v>
      </c>
      <c r="U418" s="27">
        <v>2.2800000000000001E-2</v>
      </c>
      <c r="V418" s="30">
        <v>122.44461642100001</v>
      </c>
      <c r="W418" s="32">
        <v>0.20380000000000001</v>
      </c>
      <c r="X418" s="30">
        <v>103.531794433</v>
      </c>
      <c r="Y418" s="32">
        <v>-0.1545</v>
      </c>
      <c r="Z418" s="30">
        <v>110.968328125</v>
      </c>
      <c r="AA418" s="32">
        <v>-4.7500000000000001E-2</v>
      </c>
      <c r="AB418" s="30">
        <v>1624.7903496524</v>
      </c>
      <c r="AC418" s="27">
        <v>0.2082</v>
      </c>
      <c r="AD418" s="30">
        <v>1351.2688269780999</v>
      </c>
      <c r="AE418" s="27">
        <v>-0.16800000000000001</v>
      </c>
      <c r="AF418" s="30">
        <v>1537.0863598741</v>
      </c>
      <c r="AG418" s="27">
        <v>0.95</v>
      </c>
      <c r="AH418" s="25">
        <v>6.0403688499999997E-2</v>
      </c>
      <c r="AI418" s="25">
        <v>4.0393858300000002E-2</v>
      </c>
      <c r="AJ418" s="25">
        <v>4.0063019200000001E-2</v>
      </c>
      <c r="AK418" s="25">
        <v>7.5437206300000004E-2</v>
      </c>
      <c r="AL418" s="25">
        <v>6.1076098799999999E-2</v>
      </c>
      <c r="AM418" s="25">
        <v>6.4346566399999999E-2</v>
      </c>
      <c r="AN418" s="47">
        <v>0.47952389080000002</v>
      </c>
      <c r="AO418" s="47">
        <v>0.38401262310000001</v>
      </c>
      <c r="AP418" s="47">
        <v>0.44204963429999999</v>
      </c>
      <c r="AQ418" s="47">
        <v>0.29494716222432199</v>
      </c>
      <c r="AR418" s="47">
        <v>0.72984525988200299</v>
      </c>
      <c r="AS418" s="47">
        <v>0.60613372766934503</v>
      </c>
      <c r="AT418" s="28">
        <v>700</v>
      </c>
      <c r="AU418" s="28">
        <v>700</v>
      </c>
      <c r="AV418" s="28">
        <v>0</v>
      </c>
    </row>
    <row r="419" spans="1:48" x14ac:dyDescent="0.25">
      <c r="A419" s="159">
        <v>416</v>
      </c>
      <c r="B419" s="3" t="s">
        <v>343</v>
      </c>
      <c r="C419" s="3" t="s">
        <v>693</v>
      </c>
      <c r="D419" s="28">
        <v>11600</v>
      </c>
      <c r="E419" s="25">
        <v>-24.675319999999999</v>
      </c>
      <c r="F419" s="25">
        <v>-24.675319999999999</v>
      </c>
      <c r="G419" s="25">
        <v>33.333329999999997</v>
      </c>
      <c r="H419" s="28">
        <v>34939664000</v>
      </c>
      <c r="I419" s="49">
        <v>3.0120399999999998</v>
      </c>
      <c r="J419" s="49">
        <v>47.494030000000002</v>
      </c>
      <c r="K419" s="28">
        <v>5230</v>
      </c>
      <c r="L419" s="28">
        <v>70280000</v>
      </c>
      <c r="M419" s="49">
        <v>10.240484419829942</v>
      </c>
      <c r="N419" s="49">
        <v>0.61204748778070617</v>
      </c>
      <c r="O419" s="49" t="s">
        <v>4501</v>
      </c>
      <c r="P419" s="30">
        <v>181.25300793700001</v>
      </c>
      <c r="Q419" s="27">
        <v>-0.1699</v>
      </c>
      <c r="R419" s="30">
        <v>231.58204868000001</v>
      </c>
      <c r="S419" s="27">
        <v>0.2777</v>
      </c>
      <c r="T419" s="30">
        <v>259.66634351599998</v>
      </c>
      <c r="U419" s="27">
        <v>0.43070000000000003</v>
      </c>
      <c r="V419" s="30">
        <v>3.143323241</v>
      </c>
      <c r="W419" s="32">
        <v>-0.6321</v>
      </c>
      <c r="X419" s="30">
        <v>2.4012771800000001</v>
      </c>
      <c r="Y419" s="32">
        <v>-0.2361</v>
      </c>
      <c r="Z419" s="30">
        <v>3.658513009</v>
      </c>
      <c r="AA419" s="32">
        <v>6.8334000000000001</v>
      </c>
      <c r="AB419" s="30">
        <v>800</v>
      </c>
      <c r="AC419" s="27">
        <v>-0.64429999999999998</v>
      </c>
      <c r="AD419" s="30">
        <v>500</v>
      </c>
      <c r="AE419" s="27">
        <v>-0.375</v>
      </c>
      <c r="AF419" s="30">
        <v>1214.6296227805999</v>
      </c>
      <c r="AG419" s="27">
        <v>7.83</v>
      </c>
      <c r="AH419" s="25">
        <v>2.5014327699999998E-2</v>
      </c>
      <c r="AI419" s="25">
        <v>1.8859084799999998E-2</v>
      </c>
      <c r="AJ419" s="25">
        <v>2.6620117299999999E-2</v>
      </c>
      <c r="AK419" s="25">
        <v>5.6463458299999998E-2</v>
      </c>
      <c r="AL419" s="25">
        <v>4.2223462900000001E-2</v>
      </c>
      <c r="AM419" s="25">
        <v>6.4650306099999999E-2</v>
      </c>
      <c r="AN419" s="47">
        <v>0.12238324270000001</v>
      </c>
      <c r="AO419" s="47">
        <v>9.5121811599999995E-2</v>
      </c>
      <c r="AP419" s="47">
        <v>0.1010957479</v>
      </c>
      <c r="AQ419" s="47">
        <v>1.0809251719772901</v>
      </c>
      <c r="AR419" s="47">
        <v>1.39893444366416</v>
      </c>
      <c r="AS419" s="47">
        <v>1.42862589048472</v>
      </c>
      <c r="AT419" s="28">
        <v>800</v>
      </c>
      <c r="AU419" s="28">
        <v>500</v>
      </c>
      <c r="AV419" s="28">
        <v>0</v>
      </c>
    </row>
    <row r="420" spans="1:48" x14ac:dyDescent="0.25">
      <c r="A420" s="159">
        <v>417</v>
      </c>
      <c r="B420" s="3" t="s">
        <v>2036</v>
      </c>
      <c r="C420" s="3" t="s">
        <v>693</v>
      </c>
      <c r="D420" s="28">
        <v>10600</v>
      </c>
      <c r="E420" s="25">
        <v>-33.75</v>
      </c>
      <c r="F420" s="25">
        <v>-34.093240000000002</v>
      </c>
      <c r="G420" s="25">
        <v>154.40010000000001</v>
      </c>
      <c r="H420" s="28">
        <v>159000000000</v>
      </c>
      <c r="I420" s="49">
        <v>15</v>
      </c>
      <c r="J420" s="49">
        <v>60.5672</v>
      </c>
      <c r="K420" s="28">
        <v>233437.1</v>
      </c>
      <c r="L420" s="28">
        <v>2737804000</v>
      </c>
      <c r="M420" s="49">
        <v>24.654969634535622</v>
      </c>
      <c r="N420" s="49">
        <v>1.1535833866591236</v>
      </c>
      <c r="O420" s="49">
        <v>0.26013540000000002</v>
      </c>
      <c r="P420" s="30">
        <v>180.18358472200001</v>
      </c>
      <c r="Q420" s="27">
        <v>0.26100000000000001</v>
      </c>
      <c r="R420" s="30">
        <v>199.28961378899999</v>
      </c>
      <c r="S420" s="27">
        <v>0.106</v>
      </c>
      <c r="T420" s="30">
        <v>247.46287852899999</v>
      </c>
      <c r="U420" s="27">
        <v>0.28720000000000001</v>
      </c>
      <c r="V420" s="30">
        <v>3.8972906030000001</v>
      </c>
      <c r="W420" s="32">
        <v>0.83199999999999996</v>
      </c>
      <c r="X420" s="30">
        <v>5.2075018469999996</v>
      </c>
      <c r="Y420" s="32">
        <v>0.3362</v>
      </c>
      <c r="Z420" s="30">
        <v>5.1570379280000003</v>
      </c>
      <c r="AA420" s="32">
        <v>-7.7000000000000002E-3</v>
      </c>
      <c r="AB420" s="30">
        <v>779.45812060000003</v>
      </c>
      <c r="AC420" s="27">
        <v>0.83199999999999996</v>
      </c>
      <c r="AD420" s="30">
        <v>520.75018469999998</v>
      </c>
      <c r="AE420" s="27">
        <v>-0.33200000000000002</v>
      </c>
      <c r="AF420" s="30">
        <v>533.48668220690001</v>
      </c>
      <c r="AG420" s="27">
        <v>0.72</v>
      </c>
      <c r="AH420" s="25">
        <v>2.9863683299999999E-2</v>
      </c>
      <c r="AI420" s="25">
        <v>2.8121261799999998E-2</v>
      </c>
      <c r="AJ420" s="25">
        <v>1.92753544E-2</v>
      </c>
      <c r="AK420" s="25">
        <v>7.3379167699999998E-2</v>
      </c>
      <c r="AL420" s="25">
        <v>6.4954266299999994E-2</v>
      </c>
      <c r="AM420" s="25">
        <v>4.8255798799999999E-2</v>
      </c>
      <c r="AN420" s="47">
        <v>9.1643510999999997E-2</v>
      </c>
      <c r="AO420" s="47">
        <v>0.1207305165</v>
      </c>
      <c r="AP420" s="47">
        <v>0.15824834269999999</v>
      </c>
      <c r="AQ420" s="47">
        <v>1.61309757937164</v>
      </c>
      <c r="AR420" s="47">
        <v>1.1554842642127801</v>
      </c>
      <c r="AS420" s="47">
        <v>1.50349735803572</v>
      </c>
      <c r="AT420" s="28">
        <v>600</v>
      </c>
      <c r="AU420" s="28">
        <v>500</v>
      </c>
      <c r="AV420" s="28">
        <v>0</v>
      </c>
    </row>
    <row r="421" spans="1:48" x14ac:dyDescent="0.25">
      <c r="A421" s="159">
        <v>418</v>
      </c>
      <c r="B421" s="3" t="s">
        <v>344</v>
      </c>
      <c r="C421" s="3" t="s">
        <v>693</v>
      </c>
      <c r="D421" s="6" t="s">
        <v>4501</v>
      </c>
      <c r="E421" s="168" t="s">
        <v>4501</v>
      </c>
      <c r="F421" s="168" t="s">
        <v>4501</v>
      </c>
      <c r="G421" s="168" t="s">
        <v>4501</v>
      </c>
      <c r="H421" s="6" t="s">
        <v>4501</v>
      </c>
      <c r="I421" s="151">
        <v>5.3129200000000001</v>
      </c>
      <c r="J421" s="151">
        <v>22.876950000000001</v>
      </c>
      <c r="K421" s="6">
        <v>0</v>
      </c>
      <c r="L421" s="6" t="s">
        <v>4501</v>
      </c>
      <c r="M421" s="151" t="s">
        <v>4501</v>
      </c>
      <c r="N421" s="151" t="s">
        <v>4501</v>
      </c>
      <c r="O421" s="151" t="s">
        <v>4501</v>
      </c>
      <c r="P421" s="169">
        <v>192.92101007799999</v>
      </c>
      <c r="Q421" s="165">
        <v>-0.47499999999999998</v>
      </c>
      <c r="R421" s="169">
        <v>157.98138971700001</v>
      </c>
      <c r="S421" s="165">
        <v>-0.18110000000000001</v>
      </c>
      <c r="T421" s="169">
        <v>99.521793682999999</v>
      </c>
      <c r="U421" s="165">
        <v>-0.45750000000000002</v>
      </c>
      <c r="V421" s="169">
        <v>0.36836237900000002</v>
      </c>
      <c r="W421" s="170">
        <v>-0.82689999999999997</v>
      </c>
      <c r="X421" s="169">
        <v>0.33626636500000001</v>
      </c>
      <c r="Y421" s="170">
        <v>-8.7099999999999997E-2</v>
      </c>
      <c r="Z421" s="169">
        <v>-4.8934692110000002</v>
      </c>
      <c r="AA421" s="170">
        <v>-8.6600999999999999</v>
      </c>
      <c r="AB421" s="169">
        <v>69.333319342300001</v>
      </c>
      <c r="AC421" s="165">
        <v>-0.82689999999999997</v>
      </c>
      <c r="AD421" s="169">
        <v>63.292194311199999</v>
      </c>
      <c r="AE421" s="165">
        <v>-8.6999999999999994E-2</v>
      </c>
      <c r="AF421" s="169">
        <v>-921.03762378140004</v>
      </c>
      <c r="AG421" s="165">
        <v>-7.66</v>
      </c>
      <c r="AH421" s="168">
        <v>1.1805232E-3</v>
      </c>
      <c r="AI421" s="168">
        <v>1.1355228E-3</v>
      </c>
      <c r="AJ421" s="168">
        <v>-1.6187364400000001E-2</v>
      </c>
      <c r="AK421" s="168">
        <v>5.7707508000000001E-3</v>
      </c>
      <c r="AL421" s="168">
        <v>5.2390199E-3</v>
      </c>
      <c r="AM421" s="168">
        <v>-7.7282610500000001E-2</v>
      </c>
      <c r="AN421" s="167">
        <v>6.11905742E-2</v>
      </c>
      <c r="AO421" s="167">
        <v>8.7077864599999999E-2</v>
      </c>
      <c r="AP421" s="167">
        <v>8.2906321800000002E-2</v>
      </c>
      <c r="AQ421" s="167">
        <v>3.6287160693593701</v>
      </c>
      <c r="AR421" s="167">
        <v>3.5988648478038701</v>
      </c>
      <c r="AS421" s="167">
        <v>3.7742553141992099</v>
      </c>
      <c r="AT421" s="6">
        <v>0</v>
      </c>
      <c r="AU421" s="6">
        <v>0</v>
      </c>
      <c r="AV421" s="6">
        <v>0</v>
      </c>
    </row>
    <row r="422" spans="1:48" x14ac:dyDescent="0.25">
      <c r="A422" s="159">
        <v>419</v>
      </c>
      <c r="B422" s="3" t="s">
        <v>345</v>
      </c>
      <c r="C422" s="3" t="s">
        <v>693</v>
      </c>
      <c r="D422" s="28">
        <v>29900</v>
      </c>
      <c r="E422" s="25">
        <v>10.740740000000001</v>
      </c>
      <c r="F422" s="25">
        <v>-10.21021</v>
      </c>
      <c r="G422" s="25">
        <v>19.600000000000001</v>
      </c>
      <c r="H422" s="28">
        <v>149500000000</v>
      </c>
      <c r="I422" s="49">
        <v>5</v>
      </c>
      <c r="J422" s="49">
        <v>81.930800000000005</v>
      </c>
      <c r="K422" s="28">
        <v>297.5</v>
      </c>
      <c r="L422" s="28">
        <v>6587500</v>
      </c>
      <c r="M422" s="49">
        <v>18.237359286002381</v>
      </c>
      <c r="N422" s="49">
        <v>1.3012848323600745</v>
      </c>
      <c r="O422" s="49" t="s">
        <v>4501</v>
      </c>
      <c r="P422" s="30">
        <v>417.40918631</v>
      </c>
      <c r="Q422" s="27">
        <v>-3.5499999999999997E-2</v>
      </c>
      <c r="R422" s="30">
        <v>479.34295251200001</v>
      </c>
      <c r="S422" s="27">
        <v>0.1484</v>
      </c>
      <c r="T422" s="30">
        <v>523.71737107900003</v>
      </c>
      <c r="U422" s="27">
        <v>0.2009</v>
      </c>
      <c r="V422" s="30">
        <v>5.1101688899999997</v>
      </c>
      <c r="W422" s="32">
        <v>125.2169</v>
      </c>
      <c r="X422" s="30">
        <v>-2.4214591049999998</v>
      </c>
      <c r="Y422" s="32">
        <v>-1.4739</v>
      </c>
      <c r="Z422" s="30">
        <v>10.152492582000001</v>
      </c>
      <c r="AA422" s="32">
        <v>-2.9356</v>
      </c>
      <c r="AB422" s="30">
        <v>1022.033778</v>
      </c>
      <c r="AC422" s="27">
        <v>125.2169</v>
      </c>
      <c r="AD422" s="30">
        <v>-484.29182100000003</v>
      </c>
      <c r="AE422" s="27">
        <v>-1.474</v>
      </c>
      <c r="AF422" s="30">
        <v>2030.4985164</v>
      </c>
      <c r="AG422" s="27">
        <v>-1.64</v>
      </c>
      <c r="AH422" s="25">
        <v>2.3059880500000001E-2</v>
      </c>
      <c r="AI422" s="25">
        <v>-1.0472931499999999E-2</v>
      </c>
      <c r="AJ422" s="25">
        <v>4.3359183799999999E-2</v>
      </c>
      <c r="AK422" s="25">
        <v>4.48135905E-2</v>
      </c>
      <c r="AL422" s="25">
        <v>-2.1692602200000001E-2</v>
      </c>
      <c r="AM422" s="25">
        <v>9.3779970300000001E-2</v>
      </c>
      <c r="AN422" s="47">
        <v>0.21075815959999999</v>
      </c>
      <c r="AO422" s="47">
        <v>0.22161415770000001</v>
      </c>
      <c r="AP422" s="47">
        <v>0.2426728011</v>
      </c>
      <c r="AQ422" s="47">
        <v>0.90851996154345405</v>
      </c>
      <c r="AR422" s="47">
        <v>1.2452783974066099</v>
      </c>
      <c r="AS422" s="47">
        <v>1.1628629052318999</v>
      </c>
      <c r="AT422" s="28">
        <v>1000</v>
      </c>
      <c r="AU422" s="28">
        <v>500</v>
      </c>
      <c r="AV422" s="28">
        <v>0</v>
      </c>
    </row>
    <row r="423" spans="1:48" x14ac:dyDescent="0.25">
      <c r="A423" s="159">
        <v>420</v>
      </c>
      <c r="B423" s="3" t="s">
        <v>346</v>
      </c>
      <c r="C423" s="3" t="s">
        <v>693</v>
      </c>
      <c r="D423" s="28">
        <v>30000</v>
      </c>
      <c r="E423" s="25">
        <v>1.6949149999999999</v>
      </c>
      <c r="F423" s="25">
        <v>-7.4074070000000001</v>
      </c>
      <c r="G423" s="25">
        <v>-10.81081</v>
      </c>
      <c r="H423" s="28">
        <v>157080690000</v>
      </c>
      <c r="I423" s="49">
        <v>5.2360199999999999</v>
      </c>
      <c r="J423" s="49">
        <v>55.33643</v>
      </c>
      <c r="K423" s="28">
        <v>4065.9</v>
      </c>
      <c r="L423" s="28">
        <v>120787500</v>
      </c>
      <c r="M423" s="49">
        <v>12.183184775654118</v>
      </c>
      <c r="N423" s="49">
        <v>2.0674077475138795</v>
      </c>
      <c r="O423" s="49">
        <v>0.47609629999999997</v>
      </c>
      <c r="P423" s="30">
        <v>272.60817158499998</v>
      </c>
      <c r="Q423" s="27">
        <v>-0.1555</v>
      </c>
      <c r="R423" s="30">
        <v>388.63738188100001</v>
      </c>
      <c r="S423" s="27">
        <v>0.42559999999999998</v>
      </c>
      <c r="T423" s="30">
        <v>348.36216479699999</v>
      </c>
      <c r="U423" s="27">
        <v>-6.2399999999999997E-2</v>
      </c>
      <c r="V423" s="30">
        <v>14.68108915</v>
      </c>
      <c r="W423" s="32">
        <v>-0.2288</v>
      </c>
      <c r="X423" s="30">
        <v>34.639603043000001</v>
      </c>
      <c r="Y423" s="32">
        <v>1.3594999999999999</v>
      </c>
      <c r="Z423" s="30">
        <v>10.039436617</v>
      </c>
      <c r="AA423" s="32">
        <v>-0.72089999999999999</v>
      </c>
      <c r="AB423" s="30">
        <v>2837.4689749433001</v>
      </c>
      <c r="AC423" s="27">
        <v>-0.25309999999999999</v>
      </c>
      <c r="AD423" s="30">
        <v>6694.9255559981002</v>
      </c>
      <c r="AE423" s="27">
        <v>1.359</v>
      </c>
      <c r="AF423" s="30">
        <v>1917.3782500573</v>
      </c>
      <c r="AG423" s="27">
        <v>0.25</v>
      </c>
      <c r="AH423" s="25">
        <v>0.13045390200000001</v>
      </c>
      <c r="AI423" s="25">
        <v>0.28920232740000001</v>
      </c>
      <c r="AJ423" s="25">
        <v>7.1361018100000007E-2</v>
      </c>
      <c r="AK423" s="25">
        <v>0.21847322999999999</v>
      </c>
      <c r="AL423" s="25">
        <v>0.48520001159999998</v>
      </c>
      <c r="AM423" s="25">
        <v>0.1359780179</v>
      </c>
      <c r="AN423" s="47">
        <v>0.1724009242</v>
      </c>
      <c r="AO423" s="47">
        <v>0.1790249666</v>
      </c>
      <c r="AP423" s="47">
        <v>0.1337238365</v>
      </c>
      <c r="AQ423" s="47">
        <v>0.81631145807406402</v>
      </c>
      <c r="AR423" s="47">
        <v>0.55910674586053899</v>
      </c>
      <c r="AS423" s="47">
        <v>0.90549436683742701</v>
      </c>
      <c r="AT423" s="28">
        <v>2700</v>
      </c>
      <c r="AU423" s="28">
        <v>6000</v>
      </c>
      <c r="AV423" s="28">
        <v>0</v>
      </c>
    </row>
    <row r="424" spans="1:48" x14ac:dyDescent="0.25">
      <c r="A424" s="159">
        <v>421</v>
      </c>
      <c r="B424" s="3" t="s">
        <v>2050</v>
      </c>
      <c r="C424" s="3" t="s">
        <v>693</v>
      </c>
      <c r="D424" s="28">
        <v>9300</v>
      </c>
      <c r="E424" s="25">
        <v>-8.8235290000000006</v>
      </c>
      <c r="F424" s="25">
        <v>-26.190480000000001</v>
      </c>
      <c r="G424" s="25">
        <v>-20.512820000000001</v>
      </c>
      <c r="H424" s="28">
        <v>28365000000</v>
      </c>
      <c r="I424" s="49">
        <v>3.05</v>
      </c>
      <c r="J424" s="49">
        <v>100</v>
      </c>
      <c r="K424" s="28">
        <v>10</v>
      </c>
      <c r="L424" s="28">
        <v>93000</v>
      </c>
      <c r="M424" s="49">
        <v>3.9722905025382604</v>
      </c>
      <c r="N424" s="49">
        <v>0.60436840905814437</v>
      </c>
      <c r="O424" s="49" t="s">
        <v>4501</v>
      </c>
      <c r="P424" s="30">
        <v>127.032742294</v>
      </c>
      <c r="Q424" s="27">
        <v>5.7599999999999998E-2</v>
      </c>
      <c r="R424" s="30">
        <v>142.99938975500001</v>
      </c>
      <c r="S424" s="27">
        <v>0.12570000000000001</v>
      </c>
      <c r="T424" s="30">
        <v>153.73330917800001</v>
      </c>
      <c r="U424" s="27">
        <v>0.2011</v>
      </c>
      <c r="V424" s="30">
        <v>4.4163478620000003</v>
      </c>
      <c r="W424" s="32">
        <v>-0.54120000000000001</v>
      </c>
      <c r="X424" s="30">
        <v>6.7383776979999999</v>
      </c>
      <c r="Y424" s="32">
        <v>0.52580000000000005</v>
      </c>
      <c r="Z424" s="30">
        <v>6.4400409180000002</v>
      </c>
      <c r="AA424" s="32">
        <v>-0.1318</v>
      </c>
      <c r="AB424" s="30">
        <v>1303.1846150819999</v>
      </c>
      <c r="AC424" s="27">
        <v>-0.58709999999999996</v>
      </c>
      <c r="AD424" s="30">
        <v>1988.6484255738001</v>
      </c>
      <c r="AE424" s="27">
        <v>0.52600000000000002</v>
      </c>
      <c r="AF424" s="30">
        <v>2100.8550406557001</v>
      </c>
      <c r="AG424" s="27">
        <v>0.86</v>
      </c>
      <c r="AH424" s="25">
        <v>6.5556446500000004E-2</v>
      </c>
      <c r="AI424" s="25">
        <v>9.3878869300000001E-2</v>
      </c>
      <c r="AJ424" s="25">
        <v>8.3776344799999999E-2</v>
      </c>
      <c r="AK424" s="25">
        <v>0.10324463289999999</v>
      </c>
      <c r="AL424" s="25">
        <v>0.15238487349999999</v>
      </c>
      <c r="AM424" s="25">
        <v>0.1376434906</v>
      </c>
      <c r="AN424" s="47">
        <v>0.11435838030000001</v>
      </c>
      <c r="AO424" s="47">
        <v>0.1120184749</v>
      </c>
      <c r="AP424" s="47">
        <v>9.6654427200000004E-2</v>
      </c>
      <c r="AQ424" s="47">
        <v>0.62588416370514499</v>
      </c>
      <c r="AR424" s="47">
        <v>0.62070798081564904</v>
      </c>
      <c r="AS424" s="47">
        <v>0.64298753936773201</v>
      </c>
      <c r="AT424" s="28">
        <v>1000</v>
      </c>
      <c r="AU424" s="28">
        <v>1200</v>
      </c>
      <c r="AV424" s="28">
        <v>0</v>
      </c>
    </row>
    <row r="425" spans="1:48" x14ac:dyDescent="0.25">
      <c r="A425" s="159">
        <v>422</v>
      </c>
      <c r="B425" s="3" t="s">
        <v>348</v>
      </c>
      <c r="C425" s="3" t="s">
        <v>693</v>
      </c>
      <c r="D425" s="28">
        <v>9200</v>
      </c>
      <c r="E425" s="25">
        <v>-3.1578949999999999</v>
      </c>
      <c r="F425" s="25">
        <v>-8.9108909999999995</v>
      </c>
      <c r="G425" s="25">
        <v>-28.269110000000001</v>
      </c>
      <c r="H425" s="28">
        <v>2367527862000</v>
      </c>
      <c r="I425" s="49">
        <v>257.33999999999997</v>
      </c>
      <c r="J425" s="49">
        <v>83.203220000000002</v>
      </c>
      <c r="K425" s="28">
        <v>563975.30000000005</v>
      </c>
      <c r="L425" s="28">
        <v>4093358000</v>
      </c>
      <c r="M425" s="49">
        <v>3.8108008056554223</v>
      </c>
      <c r="N425" s="49">
        <v>0.82314611021895778</v>
      </c>
      <c r="O425" s="49">
        <v>0.85423000000000004</v>
      </c>
      <c r="P425" s="30">
        <v>1832.798695679</v>
      </c>
      <c r="Q425" s="27">
        <v>0.14019999999999999</v>
      </c>
      <c r="R425" s="30">
        <v>2246.2379552580001</v>
      </c>
      <c r="S425" s="27">
        <v>0.22559999999999999</v>
      </c>
      <c r="T425" s="30">
        <v>3896.2579681789998</v>
      </c>
      <c r="U425" s="27">
        <v>0.86739999999999995</v>
      </c>
      <c r="V425" s="30">
        <v>321.16038516999998</v>
      </c>
      <c r="W425" s="32">
        <v>0.39650000000000002</v>
      </c>
      <c r="X425" s="30">
        <v>372.077527976</v>
      </c>
      <c r="Y425" s="32">
        <v>0.1585</v>
      </c>
      <c r="Z425" s="30">
        <v>583.28997344200002</v>
      </c>
      <c r="AA425" s="32">
        <v>0.60060000000000002</v>
      </c>
      <c r="AB425" s="30">
        <v>1116.0369665121</v>
      </c>
      <c r="AC425" s="27">
        <v>-0.22919999999999999</v>
      </c>
      <c r="AD425" s="30">
        <v>1366.0198894211001</v>
      </c>
      <c r="AE425" s="27">
        <v>0.224</v>
      </c>
      <c r="AF425" s="30">
        <v>2340.0959622790001</v>
      </c>
      <c r="AG425" s="27">
        <v>1.75</v>
      </c>
      <c r="AH425" s="25">
        <v>3.7451914699999998E-2</v>
      </c>
      <c r="AI425" s="25">
        <v>3.17207901E-2</v>
      </c>
      <c r="AJ425" s="25">
        <v>5.08446855E-2</v>
      </c>
      <c r="AK425" s="25">
        <v>9.3380609399999995E-2</v>
      </c>
      <c r="AL425" s="25">
        <v>9.4799254999999999E-2</v>
      </c>
      <c r="AM425" s="25">
        <v>0.1740247654</v>
      </c>
      <c r="AN425" s="47">
        <v>0.39507123550000001</v>
      </c>
      <c r="AO425" s="47">
        <v>0.38075982409999998</v>
      </c>
      <c r="AP425" s="47">
        <v>0.3428721367</v>
      </c>
      <c r="AQ425" s="47">
        <v>1.52527741613535</v>
      </c>
      <c r="AR425" s="47">
        <v>2.4081497317707798</v>
      </c>
      <c r="AS425" s="47">
        <v>2.42267365562207</v>
      </c>
      <c r="AT425" s="28">
        <v>1000</v>
      </c>
      <c r="AU425" s="28">
        <v>1000</v>
      </c>
      <c r="AV425" s="28">
        <v>0</v>
      </c>
    </row>
    <row r="426" spans="1:48" x14ac:dyDescent="0.25">
      <c r="A426" s="159">
        <v>423</v>
      </c>
      <c r="B426" s="3" t="s">
        <v>350</v>
      </c>
      <c r="C426" s="3" t="s">
        <v>693</v>
      </c>
      <c r="D426" s="28" t="s">
        <v>4501</v>
      </c>
      <c r="E426" s="25" t="s">
        <v>4501</v>
      </c>
      <c r="F426" s="25" t="s">
        <v>4501</v>
      </c>
      <c r="G426" s="25" t="s">
        <v>4501</v>
      </c>
      <c r="H426" s="28" t="s">
        <v>4501</v>
      </c>
      <c r="I426" s="49">
        <v>4</v>
      </c>
      <c r="J426" s="49">
        <v>27.772870000000001</v>
      </c>
      <c r="K426" s="28" t="s">
        <v>4501</v>
      </c>
      <c r="L426" s="28" t="s">
        <v>4501</v>
      </c>
      <c r="M426" s="49" t="s">
        <v>4501</v>
      </c>
      <c r="N426" s="49" t="s">
        <v>4501</v>
      </c>
      <c r="O426" s="49" t="s">
        <v>4501</v>
      </c>
      <c r="P426" s="30">
        <v>166.02027726700001</v>
      </c>
      <c r="Q426" s="27">
        <v>-0.3876</v>
      </c>
      <c r="R426" s="30">
        <v>142.85866888000001</v>
      </c>
      <c r="S426" s="27">
        <v>-0.13950000000000001</v>
      </c>
      <c r="T426" s="30">
        <v>200.58158590599999</v>
      </c>
      <c r="U426" s="27">
        <v>0.2666</v>
      </c>
      <c r="V426" s="30">
        <v>5.334159895</v>
      </c>
      <c r="W426" s="32">
        <v>4.2299999999999997E-2</v>
      </c>
      <c r="X426" s="30">
        <v>0.108910406</v>
      </c>
      <c r="Y426" s="32">
        <v>-0.97960000000000003</v>
      </c>
      <c r="Z426" s="30">
        <v>3.8743107019999998</v>
      </c>
      <c r="AA426" s="32">
        <v>0.8619</v>
      </c>
      <c r="AB426" s="30">
        <v>1333.5399737499999</v>
      </c>
      <c r="AC426" s="27">
        <v>-0.3332</v>
      </c>
      <c r="AD426" s="30">
        <v>27.227601499999999</v>
      </c>
      <c r="AE426" s="27">
        <v>-0.98</v>
      </c>
      <c r="AF426" s="30">
        <v>968.57767550000005</v>
      </c>
      <c r="AG426" s="27">
        <v>1.59</v>
      </c>
      <c r="AH426" s="25">
        <v>2.4386856299999999E-2</v>
      </c>
      <c r="AI426" s="25">
        <v>4.262906E-4</v>
      </c>
      <c r="AJ426" s="25">
        <v>1.46783967E-2</v>
      </c>
      <c r="AK426" s="25">
        <v>8.2249732800000003E-2</v>
      </c>
      <c r="AL426" s="25">
        <v>1.4668286999999999E-3</v>
      </c>
      <c r="AM426" s="25">
        <v>5.4319580700000002E-2</v>
      </c>
      <c r="AN426" s="47">
        <v>0.15240498999999999</v>
      </c>
      <c r="AO426" s="47">
        <v>8.1073332299999995E-2</v>
      </c>
      <c r="AP426" s="47">
        <v>8.3279273900000006E-2</v>
      </c>
      <c r="AQ426" s="47">
        <v>2.3100649207320401</v>
      </c>
      <c r="AR426" s="47">
        <v>2.5813049175369298</v>
      </c>
      <c r="AS426" s="47">
        <v>2.70064808168974</v>
      </c>
      <c r="AT426" s="28">
        <v>1050</v>
      </c>
      <c r="AU426" s="28">
        <v>0</v>
      </c>
      <c r="AV426" s="28">
        <v>0</v>
      </c>
    </row>
    <row r="427" spans="1:48" x14ac:dyDescent="0.25">
      <c r="A427" s="159">
        <v>424</v>
      </c>
      <c r="B427" s="3" t="s">
        <v>351</v>
      </c>
      <c r="C427" s="3" t="s">
        <v>693</v>
      </c>
      <c r="D427" s="28">
        <v>15800</v>
      </c>
      <c r="E427" s="25">
        <v>-2.4691360000000002</v>
      </c>
      <c r="F427" s="25">
        <v>-0.62893080000000001</v>
      </c>
      <c r="G427" s="25">
        <v>-24.401910000000001</v>
      </c>
      <c r="H427" s="28">
        <v>63389599999.999992</v>
      </c>
      <c r="I427" s="49">
        <v>4.0119999999999996</v>
      </c>
      <c r="J427" s="49">
        <v>33.4681</v>
      </c>
      <c r="K427" s="28">
        <v>425</v>
      </c>
      <c r="L427" s="28">
        <v>6036500</v>
      </c>
      <c r="M427" s="49">
        <v>10.537315588615705</v>
      </c>
      <c r="N427" s="49">
        <v>0.73213059244630085</v>
      </c>
      <c r="O427" s="49" t="s">
        <v>4501</v>
      </c>
      <c r="P427" s="30">
        <v>177.43565107399999</v>
      </c>
      <c r="Q427" s="27">
        <v>-0.14949999999999999</v>
      </c>
      <c r="R427" s="30">
        <v>268.13202313300002</v>
      </c>
      <c r="S427" s="27">
        <v>0.51119999999999999</v>
      </c>
      <c r="T427" s="30">
        <v>318.344919242</v>
      </c>
      <c r="U427" s="27">
        <v>0.47370000000000001</v>
      </c>
      <c r="V427" s="30">
        <v>4.1671947139999999</v>
      </c>
      <c r="W427" s="32">
        <v>-2.1499999999999998E-2</v>
      </c>
      <c r="X427" s="30">
        <v>4.8121851680000001</v>
      </c>
      <c r="Y427" s="32">
        <v>0.15479999999999999</v>
      </c>
      <c r="Z427" s="30">
        <v>5.3247478690000003</v>
      </c>
      <c r="AA427" s="32">
        <v>4.9299999999999997E-2</v>
      </c>
      <c r="AB427" s="30">
        <v>928.14684296300004</v>
      </c>
      <c r="AC427" s="27">
        <v>-2.1600000000000001E-2</v>
      </c>
      <c r="AD427" s="30">
        <v>1071.801522963</v>
      </c>
      <c r="AE427" s="27">
        <v>0.155</v>
      </c>
      <c r="AF427" s="30">
        <v>1300.9401096995</v>
      </c>
      <c r="AG427" s="27">
        <v>1.05</v>
      </c>
      <c r="AH427" s="25">
        <v>1.9886460700000001E-2</v>
      </c>
      <c r="AI427" s="25">
        <v>2.2468486499999999E-2</v>
      </c>
      <c r="AJ427" s="25">
        <v>2.8129047399999999E-2</v>
      </c>
      <c r="AK427" s="25">
        <v>4.8507100999999997E-2</v>
      </c>
      <c r="AL427" s="25">
        <v>5.5458119600000001E-2</v>
      </c>
      <c r="AM427" s="25">
        <v>6.1624543900000002E-2</v>
      </c>
      <c r="AN427" s="47">
        <v>0.18856060999999999</v>
      </c>
      <c r="AO427" s="47">
        <v>0.13117119960000001</v>
      </c>
      <c r="AP427" s="47">
        <v>0.11034360880000001</v>
      </c>
      <c r="AQ427" s="47">
        <v>1.5553417912071199</v>
      </c>
      <c r="AR427" s="47">
        <v>1.3819753071962899</v>
      </c>
      <c r="AS427" s="47">
        <v>1.19077962083353</v>
      </c>
      <c r="AT427" s="28">
        <v>900</v>
      </c>
      <c r="AU427" s="28">
        <v>1000</v>
      </c>
      <c r="AV427" s="28">
        <v>0</v>
      </c>
    </row>
    <row r="428" spans="1:48" x14ac:dyDescent="0.25">
      <c r="A428" s="159">
        <v>425</v>
      </c>
      <c r="B428" s="3" t="s">
        <v>353</v>
      </c>
      <c r="C428" s="3" t="s">
        <v>693</v>
      </c>
      <c r="D428" s="28">
        <v>9000</v>
      </c>
      <c r="E428" s="25">
        <v>0</v>
      </c>
      <c r="F428" s="25">
        <v>-3.225806</v>
      </c>
      <c r="G428" s="25">
        <v>66.666669999999996</v>
      </c>
      <c r="H428" s="28">
        <v>41049450000</v>
      </c>
      <c r="I428" s="49">
        <v>4.5610499999999998</v>
      </c>
      <c r="J428" s="49">
        <v>38.846980000000002</v>
      </c>
      <c r="K428" s="28">
        <v>155</v>
      </c>
      <c r="L428" s="28">
        <v>1407500</v>
      </c>
      <c r="M428" s="49" t="s">
        <v>4501</v>
      </c>
      <c r="N428" s="49">
        <v>0.73196429281070896</v>
      </c>
      <c r="O428" s="49" t="s">
        <v>4501</v>
      </c>
      <c r="P428" s="30">
        <v>9.5764626719999999</v>
      </c>
      <c r="Q428" s="27">
        <v>-0.3705</v>
      </c>
      <c r="R428" s="30">
        <v>20.038945451</v>
      </c>
      <c r="S428" s="27">
        <v>1.0925</v>
      </c>
      <c r="T428" s="30">
        <v>37.142872726999997</v>
      </c>
      <c r="U428" s="27">
        <v>2.5217000000000001</v>
      </c>
      <c r="V428" s="30">
        <v>1.545439961</v>
      </c>
      <c r="W428" s="32">
        <v>2.6486000000000001</v>
      </c>
      <c r="X428" s="30">
        <v>-1.3881218259999999</v>
      </c>
      <c r="Y428" s="32">
        <v>-1.8982000000000001</v>
      </c>
      <c r="Z428" s="30">
        <v>-0.73065681900000001</v>
      </c>
      <c r="AA428" s="32">
        <v>-0.74129999999999996</v>
      </c>
      <c r="AB428" s="30">
        <v>338.83425110450003</v>
      </c>
      <c r="AC428" s="27">
        <v>2.6486000000000001</v>
      </c>
      <c r="AD428" s="30">
        <v>-304.34260225169999</v>
      </c>
      <c r="AE428" s="27">
        <v>-1.8979999999999999</v>
      </c>
      <c r="AF428" s="30">
        <v>-160.19487157559999</v>
      </c>
      <c r="AG428" s="27">
        <v>0.26</v>
      </c>
      <c r="AH428" s="25">
        <v>1.52718535E-2</v>
      </c>
      <c r="AI428" s="25">
        <v>-1.24177353E-2</v>
      </c>
      <c r="AJ428" s="25">
        <v>-6.0959554000000003E-3</v>
      </c>
      <c r="AK428" s="25">
        <v>2.6393324199999998E-2</v>
      </c>
      <c r="AL428" s="25">
        <v>-2.3674810800000001E-2</v>
      </c>
      <c r="AM428" s="25">
        <v>-1.27714739E-2</v>
      </c>
      <c r="AN428" s="47">
        <v>2.8687540300000001E-2</v>
      </c>
      <c r="AO428" s="47">
        <v>0.17193778770000001</v>
      </c>
      <c r="AP428" s="47">
        <v>8.4879375199999996E-2</v>
      </c>
      <c r="AQ428" s="47">
        <v>0.72599655134864505</v>
      </c>
      <c r="AR428" s="47">
        <v>1.09139296364825</v>
      </c>
      <c r="AS428" s="47">
        <v>1.0950733964728401</v>
      </c>
      <c r="AT428" s="28">
        <v>0</v>
      </c>
      <c r="AU428" s="28">
        <v>0</v>
      </c>
      <c r="AV428" s="28">
        <v>0</v>
      </c>
    </row>
    <row r="429" spans="1:48" x14ac:dyDescent="0.25">
      <c r="A429" s="159">
        <v>426</v>
      </c>
      <c r="B429" s="3" t="s">
        <v>355</v>
      </c>
      <c r="C429" s="3" t="s">
        <v>693</v>
      </c>
      <c r="D429" s="28">
        <v>3500</v>
      </c>
      <c r="E429" s="25">
        <v>6.0606059999999999</v>
      </c>
      <c r="F429" s="25">
        <v>9.375</v>
      </c>
      <c r="G429" s="25">
        <v>-36.363639999999997</v>
      </c>
      <c r="H429" s="28">
        <v>60200000000</v>
      </c>
      <c r="I429" s="49">
        <v>17.2</v>
      </c>
      <c r="J429" s="49">
        <v>64.275790000000001</v>
      </c>
      <c r="K429" s="28">
        <v>2950</v>
      </c>
      <c r="L429" s="28">
        <v>9543000</v>
      </c>
      <c r="M429" s="49">
        <v>14.658655306683466</v>
      </c>
      <c r="N429" s="49">
        <v>0.32261957809571207</v>
      </c>
      <c r="O429" s="49">
        <v>0.25104379999999998</v>
      </c>
      <c r="P429" s="30">
        <v>434.41366967699997</v>
      </c>
      <c r="Q429" s="27">
        <v>0.24879999999999999</v>
      </c>
      <c r="R429" s="30">
        <v>281.43401556800001</v>
      </c>
      <c r="S429" s="27">
        <v>-0.35220000000000001</v>
      </c>
      <c r="T429" s="30">
        <v>295.86424140100002</v>
      </c>
      <c r="U429" s="27">
        <v>-5.0099999999999999E-2</v>
      </c>
      <c r="V429" s="30">
        <v>5.7076406439999996</v>
      </c>
      <c r="W429" s="32">
        <v>1.0366</v>
      </c>
      <c r="X429" s="30">
        <v>-0.33138794799999999</v>
      </c>
      <c r="Y429" s="32">
        <v>-1.0581</v>
      </c>
      <c r="Z429" s="30">
        <v>5.3797887690000001</v>
      </c>
      <c r="AA429" s="32">
        <v>-3.8321999999999998</v>
      </c>
      <c r="AB429" s="30">
        <v>263.08213354650002</v>
      </c>
      <c r="AC429" s="27">
        <v>1.3998999999999999</v>
      </c>
      <c r="AD429" s="30">
        <v>14.9954651744</v>
      </c>
      <c r="AE429" s="27">
        <v>-0.94299999999999995</v>
      </c>
      <c r="AF429" s="30">
        <v>298.16233843020001</v>
      </c>
      <c r="AG429" s="27">
        <v>-3.54</v>
      </c>
      <c r="AH429" s="25">
        <v>1.0749609199999999E-2</v>
      </c>
      <c r="AI429" s="25">
        <v>5.0050349999999997E-4</v>
      </c>
      <c r="AJ429" s="25">
        <v>8.6627664000000007E-3</v>
      </c>
      <c r="AK429" s="25">
        <v>2.02398671E-2</v>
      </c>
      <c r="AL429" s="25">
        <v>1.0673655E-3</v>
      </c>
      <c r="AM429" s="25">
        <v>2.0942369299999999E-2</v>
      </c>
      <c r="AN429" s="47">
        <v>0.11368692969999999</v>
      </c>
      <c r="AO429" s="47">
        <v>9.8901530400000007E-2</v>
      </c>
      <c r="AP429" s="47">
        <v>0.105133029</v>
      </c>
      <c r="AQ429" s="47">
        <v>0.72920328652528899</v>
      </c>
      <c r="AR429" s="47">
        <v>1.52014048586536</v>
      </c>
      <c r="AS429" s="47">
        <v>1.4175151898342</v>
      </c>
      <c r="AT429" s="28">
        <v>0</v>
      </c>
      <c r="AU429" s="28">
        <v>500</v>
      </c>
      <c r="AV429" s="28">
        <v>0</v>
      </c>
    </row>
    <row r="430" spans="1:48" x14ac:dyDescent="0.25">
      <c r="A430" s="159">
        <v>427</v>
      </c>
      <c r="B430" s="3" t="s">
        <v>356</v>
      </c>
      <c r="C430" s="3" t="s">
        <v>693</v>
      </c>
      <c r="D430" s="28">
        <v>19700</v>
      </c>
      <c r="E430" s="25">
        <v>-1.5</v>
      </c>
      <c r="F430" s="25">
        <v>-24.23077</v>
      </c>
      <c r="G430" s="25">
        <v>-45.87912</v>
      </c>
      <c r="H430" s="28">
        <v>80404565000</v>
      </c>
      <c r="I430" s="49">
        <v>4.0814500000000002</v>
      </c>
      <c r="J430" s="49">
        <v>45.48048</v>
      </c>
      <c r="K430" s="28">
        <v>545</v>
      </c>
      <c r="L430" s="28">
        <v>10667000</v>
      </c>
      <c r="M430" s="49">
        <v>8.105483648358538</v>
      </c>
      <c r="N430" s="49">
        <v>0.98093482190162729</v>
      </c>
      <c r="O430" s="49" t="s">
        <v>4501</v>
      </c>
      <c r="P430" s="30">
        <v>275.41459520199999</v>
      </c>
      <c r="Q430" s="27">
        <v>0.307</v>
      </c>
      <c r="R430" s="30">
        <v>322.217896946</v>
      </c>
      <c r="S430" s="27">
        <v>0.1699</v>
      </c>
      <c r="T430" s="30">
        <v>302.08387132799999</v>
      </c>
      <c r="U430" s="27">
        <v>-2.69E-2</v>
      </c>
      <c r="V430" s="30">
        <v>12.462296803999999</v>
      </c>
      <c r="W430" s="32">
        <v>5.79E-2</v>
      </c>
      <c r="X430" s="30">
        <v>13.293322262</v>
      </c>
      <c r="Y430" s="32">
        <v>6.6699999999999995E-2</v>
      </c>
      <c r="Z430" s="30">
        <v>11.540660514000001</v>
      </c>
      <c r="AA430" s="32">
        <v>-9.1800000000000007E-2</v>
      </c>
      <c r="AB430" s="30">
        <v>2896.1543100824001</v>
      </c>
      <c r="AC430" s="27">
        <v>0.16689999999999999</v>
      </c>
      <c r="AD430" s="30">
        <v>2718.5655734886</v>
      </c>
      <c r="AE430" s="27">
        <v>-6.0999999999999999E-2</v>
      </c>
      <c r="AF430" s="30">
        <v>2827.5883605090999</v>
      </c>
      <c r="AG430" s="27">
        <v>0.91</v>
      </c>
      <c r="AH430" s="25">
        <v>9.0238342099999994E-2</v>
      </c>
      <c r="AI430" s="25">
        <v>8.6297510800000005E-2</v>
      </c>
      <c r="AJ430" s="25">
        <v>7.7236560100000004E-2</v>
      </c>
      <c r="AK430" s="25">
        <v>0.1508666552</v>
      </c>
      <c r="AL430" s="25">
        <v>0.1564229305</v>
      </c>
      <c r="AM430" s="25">
        <v>0.13811058070000001</v>
      </c>
      <c r="AN430" s="47">
        <v>0.20968688569999999</v>
      </c>
      <c r="AO430" s="47">
        <v>0.14686081740000001</v>
      </c>
      <c r="AP430" s="47">
        <v>0.1471460581</v>
      </c>
      <c r="AQ430" s="47">
        <v>0.77145172370709503</v>
      </c>
      <c r="AR430" s="47">
        <v>0.85233427506028403</v>
      </c>
      <c r="AS430" s="47">
        <v>0.78815033416517399</v>
      </c>
      <c r="AT430" s="28">
        <v>2100</v>
      </c>
      <c r="AU430" s="28">
        <v>2100</v>
      </c>
      <c r="AV430" s="28">
        <v>0</v>
      </c>
    </row>
    <row r="431" spans="1:48" x14ac:dyDescent="0.25">
      <c r="A431" s="159">
        <v>428</v>
      </c>
      <c r="B431" s="3" t="s">
        <v>3981</v>
      </c>
      <c r="C431" s="3" t="s">
        <v>693</v>
      </c>
      <c r="D431" s="28">
        <v>15000</v>
      </c>
      <c r="E431" s="25">
        <v>-5.0632910000000004</v>
      </c>
      <c r="F431" s="25">
        <v>3.294899</v>
      </c>
      <c r="G431" s="25">
        <v>-34.44746</v>
      </c>
      <c r="H431" s="28">
        <v>188999730000</v>
      </c>
      <c r="I431" s="49">
        <v>12.599979999999999</v>
      </c>
      <c r="J431" s="49">
        <v>44.588929999999998</v>
      </c>
      <c r="K431" s="28">
        <v>3135</v>
      </c>
      <c r="L431" s="28">
        <v>48983500</v>
      </c>
      <c r="M431" s="49">
        <v>10.489781608807977</v>
      </c>
      <c r="N431" s="49">
        <v>0.7311789073891638</v>
      </c>
      <c r="O431" s="49">
        <v>0.67257809999999996</v>
      </c>
      <c r="P431" s="30">
        <v>442.14644637100002</v>
      </c>
      <c r="Q431" s="27">
        <v>0.61</v>
      </c>
      <c r="R431" s="30">
        <v>297.26747021900002</v>
      </c>
      <c r="S431" s="27">
        <v>-0.32769999999999999</v>
      </c>
      <c r="T431" s="30">
        <v>246.16835330399999</v>
      </c>
      <c r="U431" s="27">
        <v>-0.42780000000000001</v>
      </c>
      <c r="V431" s="30">
        <v>48.645620923000003</v>
      </c>
      <c r="W431" s="32">
        <v>1.1536</v>
      </c>
      <c r="X431" s="30">
        <v>37.368285952000001</v>
      </c>
      <c r="Y431" s="32">
        <v>-0.23180000000000001</v>
      </c>
      <c r="Z431" s="30">
        <v>15.224445787000001</v>
      </c>
      <c r="AA431" s="32">
        <v>-0.73809999999999998</v>
      </c>
      <c r="AB431" s="30">
        <v>5872.0566642499998</v>
      </c>
      <c r="AC431" s="27">
        <v>0.46560000000000001</v>
      </c>
      <c r="AD431" s="30">
        <v>2873.8814009787998</v>
      </c>
      <c r="AE431" s="27">
        <v>-0.51100000000000001</v>
      </c>
      <c r="AF431" s="30">
        <v>990.83922479969999</v>
      </c>
      <c r="AG431" s="27">
        <v>0.21</v>
      </c>
      <c r="AH431" s="25">
        <v>0.1345578234</v>
      </c>
      <c r="AI431" s="25">
        <v>7.7252518899999997E-2</v>
      </c>
      <c r="AJ431" s="25">
        <v>3.1894273700000003E-2</v>
      </c>
      <c r="AK431" s="25">
        <v>0.25961490310000002</v>
      </c>
      <c r="AL431" s="25">
        <v>0.11959730809999999</v>
      </c>
      <c r="AM431" s="25">
        <v>4.2910547399999999E-2</v>
      </c>
      <c r="AN431" s="47">
        <v>0.23710090210000001</v>
      </c>
      <c r="AO431" s="47">
        <v>0.28439545150000001</v>
      </c>
      <c r="AP431" s="47">
        <v>0.24523423059999999</v>
      </c>
      <c r="AQ431" s="47">
        <v>0.78816320734973899</v>
      </c>
      <c r="AR431" s="47">
        <v>0.33580354001657198</v>
      </c>
      <c r="AS431" s="47">
        <v>0.34539973767250398</v>
      </c>
      <c r="AT431" s="28">
        <v>2000</v>
      </c>
      <c r="AU431" s="28">
        <v>2000</v>
      </c>
      <c r="AV431" s="28">
        <v>0</v>
      </c>
    </row>
    <row r="432" spans="1:48" x14ac:dyDescent="0.25">
      <c r="A432" s="159">
        <v>429</v>
      </c>
      <c r="B432" s="3" t="s">
        <v>357</v>
      </c>
      <c r="C432" s="3" t="s">
        <v>693</v>
      </c>
      <c r="D432" s="28">
        <v>20300</v>
      </c>
      <c r="E432" s="25">
        <v>22.289159999999999</v>
      </c>
      <c r="F432" s="25">
        <v>10.92896</v>
      </c>
      <c r="G432" s="25">
        <v>23.78049</v>
      </c>
      <c r="H432" s="28">
        <v>416150000000</v>
      </c>
      <c r="I432" s="49">
        <v>20.5</v>
      </c>
      <c r="J432" s="49">
        <v>41.030589999999997</v>
      </c>
      <c r="K432" s="28">
        <v>23030.05</v>
      </c>
      <c r="L432" s="28">
        <v>428365000</v>
      </c>
      <c r="M432" s="49">
        <v>65.746156138026492</v>
      </c>
      <c r="N432" s="49">
        <v>1.5262765644402767</v>
      </c>
      <c r="O432" s="49">
        <v>0.52167520000000001</v>
      </c>
      <c r="P432" s="30">
        <v>328.07492899699997</v>
      </c>
      <c r="Q432" s="27">
        <v>6.0400000000000002E-2</v>
      </c>
      <c r="R432" s="30">
        <v>498.041061044</v>
      </c>
      <c r="S432" s="27">
        <v>0.5181</v>
      </c>
      <c r="T432" s="30">
        <v>558.08829443800005</v>
      </c>
      <c r="U432" s="27">
        <v>0.39129999999999998</v>
      </c>
      <c r="V432" s="30">
        <v>121.252840589</v>
      </c>
      <c r="W432" s="32">
        <v>5.9419000000000004</v>
      </c>
      <c r="X432" s="30">
        <v>121.858007218</v>
      </c>
      <c r="Y432" s="32">
        <v>5.0000000000000001E-3</v>
      </c>
      <c r="Z432" s="30">
        <v>12.620506367000001</v>
      </c>
      <c r="AA432" s="32">
        <v>-0.92400000000000004</v>
      </c>
      <c r="AB432" s="30">
        <v>6480.9090735</v>
      </c>
      <c r="AC432" s="27">
        <v>3.4247000000000001</v>
      </c>
      <c r="AD432" s="30">
        <v>5958.6145893170997</v>
      </c>
      <c r="AE432" s="27">
        <v>-8.1000000000000003E-2</v>
      </c>
      <c r="AF432" s="30">
        <v>583.75774461909998</v>
      </c>
      <c r="AG432" s="27">
        <v>0.04</v>
      </c>
      <c r="AH432" s="25">
        <v>0.1284742612</v>
      </c>
      <c r="AI432" s="25">
        <v>0.1870612542</v>
      </c>
      <c r="AJ432" s="25">
        <v>1.62607777E-2</v>
      </c>
      <c r="AK432" s="25">
        <v>0.35426457099999997</v>
      </c>
      <c r="AL432" s="25">
        <v>0.42143093590000003</v>
      </c>
      <c r="AM432" s="25">
        <v>3.5651596399999999E-2</v>
      </c>
      <c r="AN432" s="47">
        <v>2.5612322000000002E-3</v>
      </c>
      <c r="AO432" s="47">
        <v>2.8207934399999999E-2</v>
      </c>
      <c r="AP432" s="47">
        <v>5.8944930600000001E-2</v>
      </c>
      <c r="AQ432" s="47">
        <v>1.41837848029019</v>
      </c>
      <c r="AR432" s="47">
        <v>1.1392698711115099</v>
      </c>
      <c r="AS432" s="47">
        <v>1.19249024605469</v>
      </c>
      <c r="AT432" s="28">
        <v>1000</v>
      </c>
      <c r="AU432" s="28">
        <v>1000</v>
      </c>
      <c r="AV432" s="28">
        <v>0</v>
      </c>
    </row>
    <row r="433" spans="1:49" s="46" customFormat="1" x14ac:dyDescent="0.25">
      <c r="A433" s="161">
        <v>430</v>
      </c>
      <c r="B433" s="3" t="s">
        <v>358</v>
      </c>
      <c r="C433" s="3" t="s">
        <v>693</v>
      </c>
      <c r="D433" s="28" t="s">
        <v>4501</v>
      </c>
      <c r="E433" s="25" t="s">
        <v>4501</v>
      </c>
      <c r="F433" s="25" t="s">
        <v>4501</v>
      </c>
      <c r="G433" s="25" t="s">
        <v>4501</v>
      </c>
      <c r="H433" s="28" t="s">
        <v>4501</v>
      </c>
      <c r="I433" s="49">
        <v>6.1057499999999996</v>
      </c>
      <c r="J433" s="49">
        <v>62.887889999999999</v>
      </c>
      <c r="K433" s="28" t="s">
        <v>4501</v>
      </c>
      <c r="L433" s="28" t="s">
        <v>4501</v>
      </c>
      <c r="M433" s="49" t="s">
        <v>4501</v>
      </c>
      <c r="N433" s="49" t="s">
        <v>4501</v>
      </c>
      <c r="O433" s="49" t="s">
        <v>4501</v>
      </c>
      <c r="P433" s="30">
        <v>120.6815173</v>
      </c>
      <c r="Q433" s="27">
        <v>-0.36940000000000001</v>
      </c>
      <c r="R433" s="30">
        <v>94.411915401000002</v>
      </c>
      <c r="S433" s="27">
        <v>-0.2177</v>
      </c>
      <c r="T433" s="30">
        <v>83.286474722999998</v>
      </c>
      <c r="U433" s="27">
        <v>-0.24529999999999999</v>
      </c>
      <c r="V433" s="30">
        <v>-13.068406884</v>
      </c>
      <c r="W433" s="32">
        <v>-9.4155999999999995</v>
      </c>
      <c r="X433" s="30">
        <v>-9.7389090639999996</v>
      </c>
      <c r="Y433" s="32">
        <v>-0.25480000000000003</v>
      </c>
      <c r="Z433" s="30">
        <v>-13.345544317</v>
      </c>
      <c r="AA433" s="32">
        <v>-0.18479999999999999</v>
      </c>
      <c r="AB433" s="30">
        <v>-2139.5284873572</v>
      </c>
      <c r="AC433" s="27">
        <v>-9.4155999999999995</v>
      </c>
      <c r="AD433" s="30">
        <v>-1594.4310246202001</v>
      </c>
      <c r="AE433" s="27">
        <v>-0.255</v>
      </c>
      <c r="AF433" s="30">
        <v>-2185.0148830365001</v>
      </c>
      <c r="AG433" s="27">
        <v>0.82</v>
      </c>
      <c r="AH433" s="25">
        <v>-6.3502751900000001E-2</v>
      </c>
      <c r="AI433" s="25">
        <v>-5.5923222699999997E-2</v>
      </c>
      <c r="AJ433" s="25">
        <v>-8.0002893000000005E-2</v>
      </c>
      <c r="AK433" s="25">
        <v>-0.2096448803</v>
      </c>
      <c r="AL433" s="25">
        <v>-0.20084382419999999</v>
      </c>
      <c r="AM433" s="25">
        <v>-0.3275757238</v>
      </c>
      <c r="AN433" s="47">
        <v>3.76121372E-2</v>
      </c>
      <c r="AO433" s="47">
        <v>6.4871205799999998E-2</v>
      </c>
      <c r="AP433" s="47">
        <v>7.7416038300000004E-2</v>
      </c>
      <c r="AQ433" s="47">
        <v>2.3532065664310902</v>
      </c>
      <c r="AR433" s="47">
        <v>2.88281976257394</v>
      </c>
      <c r="AS433" s="47">
        <v>3.09454847916001</v>
      </c>
      <c r="AT433" s="28">
        <v>0</v>
      </c>
      <c r="AU433" s="28">
        <v>0</v>
      </c>
      <c r="AV433" s="28">
        <v>0</v>
      </c>
      <c r="AW433" s="1"/>
    </row>
    <row r="434" spans="1:49" x14ac:dyDescent="0.25">
      <c r="A434" s="159">
        <v>431</v>
      </c>
      <c r="B434" s="3" t="s">
        <v>359</v>
      </c>
      <c r="C434" s="3" t="s">
        <v>693</v>
      </c>
      <c r="D434" s="28" t="s">
        <v>4501</v>
      </c>
      <c r="E434" s="25" t="s">
        <v>4501</v>
      </c>
      <c r="F434" s="25" t="s">
        <v>4501</v>
      </c>
      <c r="G434" s="25" t="s">
        <v>4501</v>
      </c>
      <c r="H434" s="28" t="s">
        <v>4501</v>
      </c>
      <c r="I434" s="49">
        <v>9.5423799999999996</v>
      </c>
      <c r="J434" s="49">
        <v>40.023519999999998</v>
      </c>
      <c r="K434" s="28" t="s">
        <v>4501</v>
      </c>
      <c r="L434" s="28" t="s">
        <v>4501</v>
      </c>
      <c r="M434" s="49" t="s">
        <v>4501</v>
      </c>
      <c r="N434" s="49" t="s">
        <v>4501</v>
      </c>
      <c r="O434" s="49" t="s">
        <v>4501</v>
      </c>
      <c r="P434" s="30">
        <v>0</v>
      </c>
      <c r="Q434" s="27">
        <v>-1</v>
      </c>
      <c r="R434" s="30">
        <v>0</v>
      </c>
      <c r="S434" s="27" t="s">
        <v>1989</v>
      </c>
      <c r="T434" s="30">
        <v>0</v>
      </c>
      <c r="U434" s="27" t="s">
        <v>1989</v>
      </c>
      <c r="V434" s="30">
        <v>-8.0438451690000008</v>
      </c>
      <c r="W434" s="32">
        <v>-0.65310000000000001</v>
      </c>
      <c r="X434" s="30">
        <v>0</v>
      </c>
      <c r="Y434" s="32">
        <v>-1</v>
      </c>
      <c r="Z434" s="30">
        <v>0</v>
      </c>
      <c r="AA434" s="32">
        <v>-1</v>
      </c>
      <c r="AB434" s="30">
        <v>-833.18082940789998</v>
      </c>
      <c r="AC434" s="27">
        <v>-0.65310000000000001</v>
      </c>
      <c r="AD434" s="30">
        <v>0</v>
      </c>
      <c r="AE434" s="27">
        <v>-1</v>
      </c>
      <c r="AF434" s="30">
        <v>0</v>
      </c>
      <c r="AG434" s="27" t="s">
        <v>1989</v>
      </c>
      <c r="AH434" s="25">
        <v>-9.4004969399999999E-2</v>
      </c>
      <c r="AI434" s="25">
        <v>0</v>
      </c>
      <c r="AJ434" s="25">
        <v>0</v>
      </c>
      <c r="AK434" s="25">
        <v>-0.16493026520000001</v>
      </c>
      <c r="AL434" s="25">
        <v>0</v>
      </c>
      <c r="AM434" s="25">
        <v>0</v>
      </c>
      <c r="AN434" s="47">
        <v>0</v>
      </c>
      <c r="AO434" s="47">
        <v>0</v>
      </c>
      <c r="AP434" s="47">
        <v>0</v>
      </c>
      <c r="AQ434" s="47">
        <v>0.81959752778222394</v>
      </c>
      <c r="AR434" s="47" t="s">
        <v>1989</v>
      </c>
      <c r="AS434" s="47" t="s">
        <v>1989</v>
      </c>
      <c r="AT434" s="28">
        <v>0</v>
      </c>
      <c r="AU434" s="28">
        <v>0</v>
      </c>
      <c r="AV434" s="28">
        <v>0</v>
      </c>
    </row>
    <row r="435" spans="1:49" x14ac:dyDescent="0.25">
      <c r="A435" s="159">
        <v>432</v>
      </c>
      <c r="B435" s="3" t="s">
        <v>360</v>
      </c>
      <c r="C435" s="3" t="s">
        <v>693</v>
      </c>
      <c r="D435" s="28">
        <v>33900</v>
      </c>
      <c r="E435" s="25">
        <v>9.7087380000000003</v>
      </c>
      <c r="F435" s="25">
        <v>11.147539999999999</v>
      </c>
      <c r="G435" s="25">
        <v>32.077930000000002</v>
      </c>
      <c r="H435" s="28">
        <v>463752000000</v>
      </c>
      <c r="I435" s="49">
        <v>13.68</v>
      </c>
      <c r="J435" s="49">
        <v>51.345300000000002</v>
      </c>
      <c r="K435" s="28">
        <v>10</v>
      </c>
      <c r="L435" s="28">
        <v>339000</v>
      </c>
      <c r="M435" s="49">
        <v>15.242805973543817</v>
      </c>
      <c r="N435" s="49">
        <v>2.232404357826443</v>
      </c>
      <c r="O435" s="49" t="s">
        <v>4501</v>
      </c>
      <c r="P435" s="30">
        <v>381.65760443400001</v>
      </c>
      <c r="Q435" s="27">
        <v>0.1404</v>
      </c>
      <c r="R435" s="30">
        <v>827.43155989100001</v>
      </c>
      <c r="S435" s="27">
        <v>1.1679999999999999</v>
      </c>
      <c r="T435" s="30">
        <v>814.91312215100004</v>
      </c>
      <c r="U435" s="27">
        <v>1.2153</v>
      </c>
      <c r="V435" s="30">
        <v>17.045648569000001</v>
      </c>
      <c r="W435" s="32">
        <v>0.28649999999999998</v>
      </c>
      <c r="X435" s="30">
        <v>28.58363503</v>
      </c>
      <c r="Y435" s="32">
        <v>0.67689999999999995</v>
      </c>
      <c r="Z435" s="30">
        <v>28.12508231</v>
      </c>
      <c r="AA435" s="32">
        <v>0.61560000000000004</v>
      </c>
      <c r="AB435" s="30">
        <v>1982.0521591859999</v>
      </c>
      <c r="AC435" s="27">
        <v>-0.43369999999999997</v>
      </c>
      <c r="AD435" s="30">
        <v>3323.6784918604999</v>
      </c>
      <c r="AE435" s="27">
        <v>0.67700000000000005</v>
      </c>
      <c r="AF435" s="30">
        <v>2530.7512576485001</v>
      </c>
      <c r="AG435" s="27">
        <v>1.25</v>
      </c>
      <c r="AH435" s="25">
        <v>2.89436117E-2</v>
      </c>
      <c r="AI435" s="25">
        <v>5.1479458399999997E-2</v>
      </c>
      <c r="AJ435" s="25">
        <v>5.85379699E-2</v>
      </c>
      <c r="AK435" s="25">
        <v>0.15784538009999999</v>
      </c>
      <c r="AL435" s="25">
        <v>0.20499572620000001</v>
      </c>
      <c r="AM435" s="25">
        <v>0.2028422892</v>
      </c>
      <c r="AN435" s="47">
        <v>0.2269726896</v>
      </c>
      <c r="AO435" s="47">
        <v>0.17123049339999999</v>
      </c>
      <c r="AP435" s="47">
        <v>0.17927809080000001</v>
      </c>
      <c r="AQ435" s="47">
        <v>3.7033330169680299</v>
      </c>
      <c r="AR435" s="47">
        <v>2.24674440355354</v>
      </c>
      <c r="AS435" s="47">
        <v>2.4651404812819599</v>
      </c>
      <c r="AT435" s="28">
        <v>2000</v>
      </c>
      <c r="AU435" s="28">
        <v>2500</v>
      </c>
      <c r="AV435" s="28">
        <v>0</v>
      </c>
    </row>
    <row r="436" spans="1:49" x14ac:dyDescent="0.25">
      <c r="A436" s="159">
        <v>433</v>
      </c>
      <c r="B436" s="3" t="s">
        <v>361</v>
      </c>
      <c r="C436" s="3" t="s">
        <v>693</v>
      </c>
      <c r="D436" s="28">
        <v>3100</v>
      </c>
      <c r="E436" s="25">
        <v>-6.0606059999999999</v>
      </c>
      <c r="F436" s="25">
        <v>-18.421050000000001</v>
      </c>
      <c r="G436" s="25">
        <v>-24.390239999999999</v>
      </c>
      <c r="H436" s="28">
        <v>27279770599.999996</v>
      </c>
      <c r="I436" s="49">
        <v>8.7999200000000002</v>
      </c>
      <c r="J436" s="49">
        <v>39.994860000000003</v>
      </c>
      <c r="K436" s="28">
        <v>310</v>
      </c>
      <c r="L436" s="28">
        <v>1011500</v>
      </c>
      <c r="M436" s="49">
        <v>108.94460128366966</v>
      </c>
      <c r="N436" s="49">
        <v>0.29427312517910048</v>
      </c>
      <c r="O436" s="49" t="s">
        <v>4501</v>
      </c>
      <c r="P436" s="30">
        <v>130.03941539600001</v>
      </c>
      <c r="Q436" s="27">
        <v>-1.5299999999999999E-2</v>
      </c>
      <c r="R436" s="30">
        <v>85.695834168999994</v>
      </c>
      <c r="S436" s="27">
        <v>-0.34100000000000003</v>
      </c>
      <c r="T436" s="30">
        <v>84.336069954999999</v>
      </c>
      <c r="U436" s="27">
        <v>-0.2029</v>
      </c>
      <c r="V436" s="30">
        <v>0.42557129700000002</v>
      </c>
      <c r="W436" s="32">
        <v>-1.0456000000000001</v>
      </c>
      <c r="X436" s="30">
        <v>6.0829717999999998E-2</v>
      </c>
      <c r="Y436" s="32">
        <v>-0.85709999999999997</v>
      </c>
      <c r="Z436" s="30">
        <v>0.68486962399999995</v>
      </c>
      <c r="AA436" s="32">
        <v>14.5329</v>
      </c>
      <c r="AB436" s="30">
        <v>48.360781329300004</v>
      </c>
      <c r="AC436" s="27">
        <v>-1.0456000000000001</v>
      </c>
      <c r="AD436" s="30">
        <v>6.9125260826000003</v>
      </c>
      <c r="AE436" s="27">
        <v>-0.85699999999999998</v>
      </c>
      <c r="AF436" s="30">
        <v>77.826748088599999</v>
      </c>
      <c r="AG436" s="27">
        <v>15.53</v>
      </c>
      <c r="AH436" s="25">
        <v>1.6710900999999999E-3</v>
      </c>
      <c r="AI436" s="25">
        <v>2.5035960000000001E-4</v>
      </c>
      <c r="AJ436" s="25">
        <v>2.8596503000000001E-3</v>
      </c>
      <c r="AK436" s="25">
        <v>4.7371002999999998E-3</v>
      </c>
      <c r="AL436" s="25">
        <v>6.5917839999999998E-4</v>
      </c>
      <c r="AM436" s="25">
        <v>7.4108643000000002E-3</v>
      </c>
      <c r="AN436" s="47">
        <v>0.22398026630000001</v>
      </c>
      <c r="AO436" s="47">
        <v>0.25428582640000003</v>
      </c>
      <c r="AP436" s="47">
        <v>0.2959491118</v>
      </c>
      <c r="AQ436" s="47">
        <v>1.60878249666305</v>
      </c>
      <c r="AR436" s="47">
        <v>1.65705422127874</v>
      </c>
      <c r="AS436" s="47">
        <v>1.59152820081998</v>
      </c>
      <c r="AT436" s="28">
        <v>0</v>
      </c>
      <c r="AU436" s="28">
        <v>0</v>
      </c>
      <c r="AV436" s="28">
        <v>0</v>
      </c>
    </row>
    <row r="437" spans="1:49" x14ac:dyDescent="0.25">
      <c r="A437" s="159">
        <v>434</v>
      </c>
      <c r="B437" s="3" t="s">
        <v>2002</v>
      </c>
      <c r="C437" s="3" t="s">
        <v>693</v>
      </c>
      <c r="D437" s="28">
        <v>3000</v>
      </c>
      <c r="E437" s="25">
        <v>11.11111</v>
      </c>
      <c r="F437" s="25">
        <v>36.363639999999997</v>
      </c>
      <c r="G437" s="25">
        <v>-23.076920000000001</v>
      </c>
      <c r="H437" s="28">
        <v>36299976000</v>
      </c>
      <c r="I437" s="49">
        <v>12.09999</v>
      </c>
      <c r="J437" s="49">
        <v>70.367519999999999</v>
      </c>
      <c r="K437" s="28">
        <v>38401.800000000003</v>
      </c>
      <c r="L437" s="28">
        <v>39480500</v>
      </c>
      <c r="M437" s="49">
        <v>4.1765649864657579</v>
      </c>
      <c r="N437" s="49">
        <v>0.26795621674221531</v>
      </c>
      <c r="O437" s="49">
        <v>0.68574789999999997</v>
      </c>
      <c r="P437" s="30">
        <v>224.57851452200001</v>
      </c>
      <c r="Q437" s="27">
        <v>0.2555</v>
      </c>
      <c r="R437" s="30">
        <v>184.985151511</v>
      </c>
      <c r="S437" s="27">
        <v>-0.17630000000000001</v>
      </c>
      <c r="T437" s="30">
        <v>170.67172397300001</v>
      </c>
      <c r="U437" s="27">
        <v>-0.14419999999999999</v>
      </c>
      <c r="V437" s="30">
        <v>19.085840485999999</v>
      </c>
      <c r="W437" s="32">
        <v>0.42859999999999998</v>
      </c>
      <c r="X437" s="30">
        <v>7.6114517199999998</v>
      </c>
      <c r="Y437" s="32">
        <v>-0.60119999999999996</v>
      </c>
      <c r="Z437" s="30">
        <v>11.816041089</v>
      </c>
      <c r="AA437" s="32">
        <v>-9.0327000000000002</v>
      </c>
      <c r="AB437" s="30">
        <v>1723.8022897999999</v>
      </c>
      <c r="AC437" s="27">
        <v>0.4365</v>
      </c>
      <c r="AD437" s="30">
        <v>628.4611828669</v>
      </c>
      <c r="AE437" s="27">
        <v>-0.63500000000000001</v>
      </c>
      <c r="AF437" s="30">
        <v>983.01109835440002</v>
      </c>
      <c r="AG437" s="27">
        <v>-8.5299999999999994</v>
      </c>
      <c r="AH437" s="25">
        <v>0.1199465093</v>
      </c>
      <c r="AI437" s="25">
        <v>4.03623647E-2</v>
      </c>
      <c r="AJ437" s="25">
        <v>6.1262327499999998E-2</v>
      </c>
      <c r="AK437" s="25">
        <v>0.14452138840000001</v>
      </c>
      <c r="AL437" s="25">
        <v>5.3644913199999998E-2</v>
      </c>
      <c r="AM437" s="25">
        <v>8.57220707E-2</v>
      </c>
      <c r="AN437" s="47">
        <v>0.11885925109999999</v>
      </c>
      <c r="AO437" s="47">
        <v>7.7187534000000002E-2</v>
      </c>
      <c r="AP437" s="47">
        <v>0.1038219831</v>
      </c>
      <c r="AQ437" s="47">
        <v>0.23920327599310801</v>
      </c>
      <c r="AR437" s="47">
        <v>0.41542125831293403</v>
      </c>
      <c r="AS437" s="47">
        <v>0.399262389690548</v>
      </c>
      <c r="AT437" s="28">
        <v>0</v>
      </c>
      <c r="AU437" s="28">
        <v>0</v>
      </c>
      <c r="AV437" s="28">
        <v>0</v>
      </c>
    </row>
    <row r="438" spans="1:49" x14ac:dyDescent="0.25">
      <c r="A438" s="159">
        <v>435</v>
      </c>
      <c r="B438" s="3" t="s">
        <v>363</v>
      </c>
      <c r="C438" s="3" t="s">
        <v>693</v>
      </c>
      <c r="D438" s="28">
        <v>8100</v>
      </c>
      <c r="E438" s="25">
        <v>2.5316459999999998</v>
      </c>
      <c r="F438" s="25">
        <v>-1.2195119999999999</v>
      </c>
      <c r="G438" s="25">
        <v>15.71429</v>
      </c>
      <c r="H438" s="28">
        <v>38048543100</v>
      </c>
      <c r="I438" s="49">
        <v>4.6973500000000001</v>
      </c>
      <c r="J438" s="49">
        <v>57.57047</v>
      </c>
      <c r="K438" s="28">
        <v>5</v>
      </c>
      <c r="L438" s="28">
        <v>40500</v>
      </c>
      <c r="M438" s="49">
        <v>5.7330665933268259</v>
      </c>
      <c r="N438" s="49">
        <v>0.6858554505937271</v>
      </c>
      <c r="O438" s="49" t="s">
        <v>4501</v>
      </c>
      <c r="P438" s="30">
        <v>1122.8858775030001</v>
      </c>
      <c r="Q438" s="27">
        <v>2.8500000000000001E-2</v>
      </c>
      <c r="R438" s="30">
        <v>1484.811904998</v>
      </c>
      <c r="S438" s="27">
        <v>0.32229999999999998</v>
      </c>
      <c r="T438" s="30">
        <v>1522.5616382149999</v>
      </c>
      <c r="U438" s="27">
        <v>0.14829999999999999</v>
      </c>
      <c r="V438" s="30">
        <v>6.8626977289999997</v>
      </c>
      <c r="W438" s="32">
        <v>0.23230000000000001</v>
      </c>
      <c r="X438" s="30">
        <v>7.9024718199999997</v>
      </c>
      <c r="Y438" s="32">
        <v>0.1515</v>
      </c>
      <c r="Z438" s="30">
        <v>4.4431956780000004</v>
      </c>
      <c r="AA438" s="32">
        <v>-0.38819999999999999</v>
      </c>
      <c r="AB438" s="30">
        <v>1221.7487330624999</v>
      </c>
      <c r="AC438" s="27">
        <v>0.2402</v>
      </c>
      <c r="AD438" s="30">
        <v>1682.3251700799001</v>
      </c>
      <c r="AE438" s="27">
        <v>0.377</v>
      </c>
      <c r="AF438" s="30">
        <v>945.8939044581</v>
      </c>
      <c r="AG438" s="27">
        <v>0.61</v>
      </c>
      <c r="AH438" s="25">
        <v>1.05087025E-2</v>
      </c>
      <c r="AI438" s="25">
        <v>1.2445947400000001E-2</v>
      </c>
      <c r="AJ438" s="25">
        <v>7.3216189000000001E-3</v>
      </c>
      <c r="AK438" s="25">
        <v>0.1121703398</v>
      </c>
      <c r="AL438" s="25">
        <v>0.13043910559999999</v>
      </c>
      <c r="AM438" s="25">
        <v>7.2323641199999997E-2</v>
      </c>
      <c r="AN438" s="47">
        <v>8.2158412700000003E-2</v>
      </c>
      <c r="AO438" s="47">
        <v>7.4676760800000005E-2</v>
      </c>
      <c r="AP438" s="47">
        <v>7.99803808E-2</v>
      </c>
      <c r="AQ438" s="47">
        <v>9.5195665881772396</v>
      </c>
      <c r="AR438" s="47">
        <v>9.4390945182313697</v>
      </c>
      <c r="AS438" s="47">
        <v>8.8780942306001496</v>
      </c>
      <c r="AT438" s="28">
        <v>900</v>
      </c>
      <c r="AU438" s="28">
        <v>1000</v>
      </c>
      <c r="AV438" s="28">
        <v>0</v>
      </c>
    </row>
    <row r="439" spans="1:49" x14ac:dyDescent="0.25">
      <c r="A439" s="159">
        <v>436</v>
      </c>
      <c r="B439" s="3" t="s">
        <v>364</v>
      </c>
      <c r="C439" s="3" t="s">
        <v>693</v>
      </c>
      <c r="D439" s="28">
        <v>11500</v>
      </c>
      <c r="E439" s="25">
        <v>-16.058389999999999</v>
      </c>
      <c r="F439" s="25">
        <v>-31.134319999999999</v>
      </c>
      <c r="G439" s="25">
        <v>35.030740000000002</v>
      </c>
      <c r="H439" s="28">
        <v>907433674000</v>
      </c>
      <c r="I439" s="49">
        <v>78.90728</v>
      </c>
      <c r="J439" s="49">
        <v>61.220660000000002</v>
      </c>
      <c r="K439" s="28">
        <v>4245.3500000000004</v>
      </c>
      <c r="L439" s="28">
        <v>52401000</v>
      </c>
      <c r="M439" s="49">
        <v>6.8755614588621201</v>
      </c>
      <c r="N439" s="49">
        <v>0.97634316268682531</v>
      </c>
      <c r="O439" s="49" t="s">
        <v>4501</v>
      </c>
      <c r="P439" s="30">
        <v>571.93879635300004</v>
      </c>
      <c r="Q439" s="27">
        <v>0.99080000000000001</v>
      </c>
      <c r="R439" s="30">
        <v>154.83678755400001</v>
      </c>
      <c r="S439" s="27">
        <v>-0.72929999999999995</v>
      </c>
      <c r="T439" s="30">
        <v>692.05326983400005</v>
      </c>
      <c r="U439" s="27">
        <v>4.87E-2</v>
      </c>
      <c r="V439" s="30">
        <v>231.36017119600001</v>
      </c>
      <c r="W439" s="32">
        <v>32.7532</v>
      </c>
      <c r="X439" s="30">
        <v>8.1532634280000007</v>
      </c>
      <c r="Y439" s="32">
        <v>-0.96479999999999999</v>
      </c>
      <c r="Z439" s="30">
        <v>108.194819225</v>
      </c>
      <c r="AA439" s="32">
        <v>-0.53890000000000005</v>
      </c>
      <c r="AB439" s="30">
        <v>8783.0350335055991</v>
      </c>
      <c r="AC439" s="27">
        <v>37.505699999999997</v>
      </c>
      <c r="AD439" s="30">
        <v>310.8813990013</v>
      </c>
      <c r="AE439" s="27">
        <v>-0.96499999999999997</v>
      </c>
      <c r="AF439" s="30">
        <v>1371.5623473430001</v>
      </c>
      <c r="AG439" s="27">
        <v>0.15</v>
      </c>
      <c r="AH439" s="25">
        <v>9.4914850699999997E-2</v>
      </c>
      <c r="AI439" s="25">
        <v>3.0146704999999998E-3</v>
      </c>
      <c r="AJ439" s="25">
        <v>3.9965297699999999E-2</v>
      </c>
      <c r="AK439" s="25">
        <v>0.34036754679999998</v>
      </c>
      <c r="AL439" s="25">
        <v>1.0243630300000001E-2</v>
      </c>
      <c r="AM439" s="25">
        <v>0.13132539109999999</v>
      </c>
      <c r="AN439" s="47">
        <v>0.47555695640000001</v>
      </c>
      <c r="AO439" s="47">
        <v>0.21097144349999999</v>
      </c>
      <c r="AP439" s="47">
        <v>0.3126603972</v>
      </c>
      <c r="AQ439" s="47">
        <v>2.1786382811591301</v>
      </c>
      <c r="AR439" s="47">
        <v>2.6149915854743999</v>
      </c>
      <c r="AS439" s="47">
        <v>2.2768073044412298</v>
      </c>
      <c r="AT439" s="28">
        <v>0</v>
      </c>
      <c r="AU439" s="28">
        <v>0</v>
      </c>
      <c r="AV439" s="28">
        <v>0</v>
      </c>
    </row>
    <row r="440" spans="1:49" x14ac:dyDescent="0.25">
      <c r="A440" s="159">
        <v>437</v>
      </c>
      <c r="B440" s="3" t="s">
        <v>365</v>
      </c>
      <c r="C440" s="3" t="s">
        <v>693</v>
      </c>
      <c r="D440" s="28">
        <v>12700</v>
      </c>
      <c r="E440" s="25">
        <v>16.513760000000001</v>
      </c>
      <c r="F440" s="25">
        <v>6.7226889999999999</v>
      </c>
      <c r="G440" s="25">
        <v>-3.7878790000000002</v>
      </c>
      <c r="H440" s="28">
        <v>104775000000</v>
      </c>
      <c r="I440" s="49">
        <v>8.25</v>
      </c>
      <c r="J440" s="49">
        <v>32.151519999999998</v>
      </c>
      <c r="K440" s="28">
        <v>13725</v>
      </c>
      <c r="L440" s="28">
        <v>146659500</v>
      </c>
      <c r="M440" s="49">
        <v>3.1349071009652101</v>
      </c>
      <c r="N440" s="49">
        <v>0.8387732165224111</v>
      </c>
      <c r="O440" s="49">
        <v>0.29212359999999998</v>
      </c>
      <c r="P440" s="30">
        <v>82.353866045000004</v>
      </c>
      <c r="Q440" s="27">
        <v>6.3110999999999997</v>
      </c>
      <c r="R440" s="30">
        <v>59.576834384999998</v>
      </c>
      <c r="S440" s="27">
        <v>-0.27660000000000001</v>
      </c>
      <c r="T440" s="30">
        <v>72.415593588999997</v>
      </c>
      <c r="U440" s="27">
        <v>-0.12239999999999999</v>
      </c>
      <c r="V440" s="30">
        <v>3.859510915</v>
      </c>
      <c r="W440" s="32">
        <v>-16.642299999999999</v>
      </c>
      <c r="X440" s="30">
        <v>25.302962176000001</v>
      </c>
      <c r="Y440" s="32">
        <v>5.556</v>
      </c>
      <c r="Z440" s="30">
        <v>38.922660098000001</v>
      </c>
      <c r="AA440" s="32">
        <v>18.120699999999999</v>
      </c>
      <c r="AB440" s="30">
        <v>467.8195048485</v>
      </c>
      <c r="AC440" s="27">
        <v>-7.1620999999999997</v>
      </c>
      <c r="AD440" s="30">
        <v>3067.0257183029998</v>
      </c>
      <c r="AE440" s="27">
        <v>5.556</v>
      </c>
      <c r="AF440" s="30">
        <v>4717.8981936970004</v>
      </c>
      <c r="AG440" s="27">
        <v>14.1</v>
      </c>
      <c r="AH440" s="25">
        <v>4.2119642800000003E-2</v>
      </c>
      <c r="AI440" s="25">
        <v>0.22658516579999999</v>
      </c>
      <c r="AJ440" s="25">
        <v>0.36101130850000002</v>
      </c>
      <c r="AK440" s="25">
        <v>7.9093701799999999E-2</v>
      </c>
      <c r="AL440" s="25">
        <v>0.28630409109999999</v>
      </c>
      <c r="AM440" s="25">
        <v>0.39817931950000002</v>
      </c>
      <c r="AN440" s="47">
        <v>5.4768399500000002E-2</v>
      </c>
      <c r="AO440" s="47">
        <v>0.41846899729999998</v>
      </c>
      <c r="AP440" s="47">
        <v>0.68194573739999997</v>
      </c>
      <c r="AQ440" s="47">
        <v>0.59529722054818202</v>
      </c>
      <c r="AR440" s="47">
        <v>1.4907922077138799E-2</v>
      </c>
      <c r="AS440" s="47">
        <v>0.10295525395336499</v>
      </c>
      <c r="AT440" s="28">
        <v>0</v>
      </c>
      <c r="AU440" s="28">
        <v>0</v>
      </c>
      <c r="AV440" s="28">
        <v>0</v>
      </c>
    </row>
    <row r="441" spans="1:49" x14ac:dyDescent="0.25">
      <c r="A441" s="159">
        <v>438</v>
      </c>
      <c r="B441" s="3" t="s">
        <v>366</v>
      </c>
      <c r="C441" s="3" t="s">
        <v>693</v>
      </c>
      <c r="D441" s="28" t="s">
        <v>4501</v>
      </c>
      <c r="E441" s="25" t="s">
        <v>4501</v>
      </c>
      <c r="F441" s="25" t="s">
        <v>4501</v>
      </c>
      <c r="G441" s="25" t="s">
        <v>4501</v>
      </c>
      <c r="H441" s="28" t="s">
        <v>4501</v>
      </c>
      <c r="I441" s="49">
        <v>2.2967599999999999</v>
      </c>
      <c r="J441" s="49">
        <v>55.891269999999999</v>
      </c>
      <c r="K441" s="28">
        <v>0</v>
      </c>
      <c r="L441" s="28" t="s">
        <v>4501</v>
      </c>
      <c r="M441" s="49" t="s">
        <v>4501</v>
      </c>
      <c r="N441" s="49" t="s">
        <v>4501</v>
      </c>
      <c r="O441" s="49" t="s">
        <v>4501</v>
      </c>
      <c r="P441" s="30">
        <v>131.410476687</v>
      </c>
      <c r="Q441" s="27">
        <v>4.99E-2</v>
      </c>
      <c r="R441" s="30">
        <v>107.683337901</v>
      </c>
      <c r="S441" s="27">
        <v>-0.18060000000000001</v>
      </c>
      <c r="T441" s="30">
        <v>140.251160019</v>
      </c>
      <c r="U441" s="27">
        <v>0.47270000000000001</v>
      </c>
      <c r="V441" s="30">
        <v>0.984233782</v>
      </c>
      <c r="W441" s="32">
        <v>6.3E-3</v>
      </c>
      <c r="X441" s="30">
        <v>1.134992599</v>
      </c>
      <c r="Y441" s="32">
        <v>0.1532</v>
      </c>
      <c r="Z441" s="30">
        <v>1.2650945849999999</v>
      </c>
      <c r="AA441" s="32">
        <v>1.1460999999999999</v>
      </c>
      <c r="AB441" s="30">
        <v>445.6720677985</v>
      </c>
      <c r="AC441" s="27">
        <v>-0.10829999999999999</v>
      </c>
      <c r="AD441" s="30">
        <v>513.93734677999998</v>
      </c>
      <c r="AE441" s="27">
        <v>0.153</v>
      </c>
      <c r="AF441" s="30">
        <v>579.99110823199999</v>
      </c>
      <c r="AG441" s="27">
        <v>2.0299999999999998</v>
      </c>
      <c r="AH441" s="25">
        <v>9.8214875999999996E-3</v>
      </c>
      <c r="AI441" s="25">
        <v>1.06329444E-2</v>
      </c>
      <c r="AJ441" s="25">
        <v>1.00395776E-2</v>
      </c>
      <c r="AK441" s="25">
        <v>3.8124923800000002E-2</v>
      </c>
      <c r="AL441" s="25">
        <v>4.2284475199999998E-2</v>
      </c>
      <c r="AM441" s="25">
        <v>4.60866583E-2</v>
      </c>
      <c r="AN441" s="47">
        <v>3.1597595200000002E-2</v>
      </c>
      <c r="AO441" s="47">
        <v>4.3666872000000002E-2</v>
      </c>
      <c r="AP441" s="47">
        <v>3.4897287800000003E-2</v>
      </c>
      <c r="AQ441" s="47">
        <v>2.6873653024385802</v>
      </c>
      <c r="AR441" s="47">
        <v>3.24563149634547</v>
      </c>
      <c r="AS441" s="47">
        <v>3.5904977275910102</v>
      </c>
      <c r="AT441" s="28">
        <v>350</v>
      </c>
      <c r="AU441" s="28">
        <v>0</v>
      </c>
      <c r="AV441" s="28">
        <v>0</v>
      </c>
    </row>
    <row r="442" spans="1:49" x14ac:dyDescent="0.25">
      <c r="A442" s="159">
        <v>439</v>
      </c>
      <c r="B442" s="3" t="s">
        <v>367</v>
      </c>
      <c r="C442" s="3" t="s">
        <v>693</v>
      </c>
      <c r="D442" s="28">
        <v>18400</v>
      </c>
      <c r="E442" s="25">
        <v>-8</v>
      </c>
      <c r="F442" s="25">
        <v>-20</v>
      </c>
      <c r="G442" s="25">
        <v>25.170069999999999</v>
      </c>
      <c r="H442" s="28">
        <v>120556156000</v>
      </c>
      <c r="I442" s="49">
        <v>6.5519599999999993</v>
      </c>
      <c r="J442" s="49">
        <v>35.442920000000001</v>
      </c>
      <c r="K442" s="28">
        <v>1392.8</v>
      </c>
      <c r="L442" s="28">
        <v>27259000</v>
      </c>
      <c r="M442" s="49">
        <v>4.3899502969302491</v>
      </c>
      <c r="N442" s="49">
        <v>1.1278314013137434</v>
      </c>
      <c r="O442" s="49" t="s">
        <v>4501</v>
      </c>
      <c r="P442" s="30">
        <v>96.286795100000006</v>
      </c>
      <c r="Q442" s="27">
        <v>-0.1192</v>
      </c>
      <c r="R442" s="30">
        <v>196.13178746599999</v>
      </c>
      <c r="S442" s="27">
        <v>1.0369999999999999</v>
      </c>
      <c r="T442" s="30">
        <v>374.45544465799998</v>
      </c>
      <c r="U442" s="27">
        <v>3.6835</v>
      </c>
      <c r="V442" s="30">
        <v>1.861356086</v>
      </c>
      <c r="W442" s="32">
        <v>0.82199999999999995</v>
      </c>
      <c r="X442" s="30">
        <v>14.001233821</v>
      </c>
      <c r="Y442" s="32">
        <v>6.5221</v>
      </c>
      <c r="Z442" s="30">
        <v>28.042374214999999</v>
      </c>
      <c r="AA442" s="32">
        <v>18.028500000000001</v>
      </c>
      <c r="AB442" s="30">
        <v>248.3767978004</v>
      </c>
      <c r="AC442" s="27">
        <v>0.86499999999999999</v>
      </c>
      <c r="AD442" s="30">
        <v>1823.3055001057</v>
      </c>
      <c r="AE442" s="27">
        <v>6.3410000000000002</v>
      </c>
      <c r="AF442" s="30">
        <v>4279.9945077544999</v>
      </c>
      <c r="AG442" s="27">
        <v>19.03</v>
      </c>
      <c r="AH442" s="25">
        <v>6.8051272000000003E-3</v>
      </c>
      <c r="AI442" s="25">
        <v>3.11079836E-2</v>
      </c>
      <c r="AJ442" s="25">
        <v>5.22273605E-2</v>
      </c>
      <c r="AK442" s="25">
        <v>1.9999694799999999E-2</v>
      </c>
      <c r="AL442" s="25">
        <v>0.15294620819999999</v>
      </c>
      <c r="AM442" s="25">
        <v>0.29271284190000002</v>
      </c>
      <c r="AN442" s="47">
        <v>3.3256662200000002E-2</v>
      </c>
      <c r="AO442" s="47">
        <v>0.156161882</v>
      </c>
      <c r="AP442" s="47">
        <v>0.16294862299999999</v>
      </c>
      <c r="AQ442" s="47">
        <v>2.9429210812595499</v>
      </c>
      <c r="AR442" s="47">
        <v>4.8391177333990196</v>
      </c>
      <c r="AS442" s="47">
        <v>4.6045880813318698</v>
      </c>
      <c r="AT442" s="28">
        <v>1000</v>
      </c>
      <c r="AU442" s="28">
        <v>1200</v>
      </c>
      <c r="AV442" s="28">
        <v>0</v>
      </c>
    </row>
    <row r="443" spans="1:49" x14ac:dyDescent="0.25">
      <c r="A443" s="159">
        <v>440</v>
      </c>
      <c r="B443" s="3" t="s">
        <v>368</v>
      </c>
      <c r="C443" s="3" t="s">
        <v>693</v>
      </c>
      <c r="D443" s="28">
        <v>18500</v>
      </c>
      <c r="E443" s="25">
        <v>-0.53763439999999996</v>
      </c>
      <c r="F443" s="25">
        <v>0</v>
      </c>
      <c r="G443" s="25">
        <v>5.7142860000000004</v>
      </c>
      <c r="H443" s="28">
        <v>86195200000</v>
      </c>
      <c r="I443" s="49">
        <v>4.6592000000000002</v>
      </c>
      <c r="J443" s="49">
        <v>51.225459999999998</v>
      </c>
      <c r="K443" s="28">
        <v>5</v>
      </c>
      <c r="L443" s="28">
        <v>92500</v>
      </c>
      <c r="M443" s="49">
        <v>8.2398133007602556</v>
      </c>
      <c r="N443" s="49">
        <v>1.0215383755965368</v>
      </c>
      <c r="O443" s="49" t="s">
        <v>4501</v>
      </c>
      <c r="P443" s="30">
        <v>138.982936185</v>
      </c>
      <c r="Q443" s="27">
        <v>7.8100000000000003E-2</v>
      </c>
      <c r="R443" s="30">
        <v>140.21765871400001</v>
      </c>
      <c r="S443" s="27">
        <v>8.8999999999999999E-3</v>
      </c>
      <c r="T443" s="30">
        <v>176.85518591600001</v>
      </c>
      <c r="U443" s="27">
        <v>0.27829999999999999</v>
      </c>
      <c r="V443" s="30">
        <v>9.1948492280000007</v>
      </c>
      <c r="W443" s="32">
        <v>-0.30590000000000001</v>
      </c>
      <c r="X443" s="30">
        <v>12.680223439000001</v>
      </c>
      <c r="Y443" s="32">
        <v>0.37909999999999999</v>
      </c>
      <c r="Z443" s="30">
        <v>13.187031702000001</v>
      </c>
      <c r="AA443" s="32">
        <v>0.35410000000000003</v>
      </c>
      <c r="AB443" s="30">
        <v>1838.9698456000001</v>
      </c>
      <c r="AC443" s="27">
        <v>-0.2288</v>
      </c>
      <c r="AD443" s="30">
        <v>2282.4402190000001</v>
      </c>
      <c r="AE443" s="27">
        <v>0.24099999999999999</v>
      </c>
      <c r="AF443" s="30">
        <v>2827.8932282553001</v>
      </c>
      <c r="AG443" s="27">
        <v>1.35</v>
      </c>
      <c r="AH443" s="25">
        <v>9.5165010499999994E-2</v>
      </c>
      <c r="AI443" s="25">
        <v>0.13455954519999999</v>
      </c>
      <c r="AJ443" s="25">
        <v>0.1185621263</v>
      </c>
      <c r="AK443" s="25">
        <v>0.1239919775</v>
      </c>
      <c r="AL443" s="25">
        <v>0.1608213027</v>
      </c>
      <c r="AM443" s="25">
        <v>0.16611276259999999</v>
      </c>
      <c r="AN443" s="47">
        <v>0.3305349279</v>
      </c>
      <c r="AO443" s="47">
        <v>0.29676024049999999</v>
      </c>
      <c r="AP443" s="47">
        <v>0.27811480329999999</v>
      </c>
      <c r="AQ443" s="47">
        <v>0.212893028935458</v>
      </c>
      <c r="AR443" s="47">
        <v>0.17779172370023599</v>
      </c>
      <c r="AS443" s="47">
        <v>0.40106092682905498</v>
      </c>
      <c r="AT443" s="28">
        <v>1800</v>
      </c>
      <c r="AU443" s="28">
        <v>1500</v>
      </c>
      <c r="AV443" s="28">
        <v>0</v>
      </c>
    </row>
    <row r="444" spans="1:49" x14ac:dyDescent="0.25">
      <c r="A444" s="159">
        <v>441</v>
      </c>
      <c r="B444" s="3" t="s">
        <v>369</v>
      </c>
      <c r="C444" s="3" t="s">
        <v>693</v>
      </c>
      <c r="D444" s="28">
        <v>16800</v>
      </c>
      <c r="E444" s="25">
        <v>3.067485</v>
      </c>
      <c r="F444" s="25">
        <v>4.3478260000000004</v>
      </c>
      <c r="G444" s="25">
        <v>0.59880239999999996</v>
      </c>
      <c r="H444" s="28">
        <v>25177824000</v>
      </c>
      <c r="I444" s="49">
        <v>1.49868</v>
      </c>
      <c r="J444" s="49">
        <v>47.577669999999998</v>
      </c>
      <c r="K444" s="28">
        <v>240</v>
      </c>
      <c r="L444" s="28">
        <v>3677500</v>
      </c>
      <c r="M444" s="49">
        <v>5.7497097110175979</v>
      </c>
      <c r="N444" s="49">
        <v>0.70910131344176508</v>
      </c>
      <c r="O444" s="49" t="s">
        <v>4501</v>
      </c>
      <c r="P444" s="30">
        <v>70.402619481000002</v>
      </c>
      <c r="Q444" s="27">
        <v>-4.5100000000000001E-2</v>
      </c>
      <c r="R444" s="30">
        <v>59.443850750000003</v>
      </c>
      <c r="S444" s="27">
        <v>-0.15570000000000001</v>
      </c>
      <c r="T444" s="30">
        <v>64.724479255999995</v>
      </c>
      <c r="U444" s="27">
        <v>-6.0999999999999999E-2</v>
      </c>
      <c r="V444" s="30">
        <v>4.665368806</v>
      </c>
      <c r="W444" s="32">
        <v>-1.52E-2</v>
      </c>
      <c r="X444" s="30">
        <v>4.6123685070000002</v>
      </c>
      <c r="Y444" s="32">
        <v>-1.14E-2</v>
      </c>
      <c r="Z444" s="30">
        <v>4.6970534510000004</v>
      </c>
      <c r="AA444" s="32">
        <v>-2.7799999999999998E-2</v>
      </c>
      <c r="AB444" s="30">
        <v>2708.2958376705001</v>
      </c>
      <c r="AC444" s="27">
        <v>-1.52E-2</v>
      </c>
      <c r="AD444" s="30">
        <v>2677.2683341339998</v>
      </c>
      <c r="AE444" s="27">
        <v>-1.0999999999999999E-2</v>
      </c>
      <c r="AF444" s="30">
        <v>3134.1269990924998</v>
      </c>
      <c r="AG444" s="27">
        <v>0.97</v>
      </c>
      <c r="AH444" s="25">
        <v>0.1233916996</v>
      </c>
      <c r="AI444" s="25">
        <v>0.12590130569999999</v>
      </c>
      <c r="AJ444" s="25">
        <v>0.1104669598</v>
      </c>
      <c r="AK444" s="25">
        <v>0.1528581742</v>
      </c>
      <c r="AL444" s="25">
        <v>0.15010341399999999</v>
      </c>
      <c r="AM444" s="25">
        <v>0.1427790484</v>
      </c>
      <c r="AN444" s="47">
        <v>0.23251992439999999</v>
      </c>
      <c r="AO444" s="47">
        <v>0.27998786879999998</v>
      </c>
      <c r="AP444" s="47">
        <v>0.2733001941</v>
      </c>
      <c r="AQ444" s="47">
        <v>0.22215471422274199</v>
      </c>
      <c r="AR444" s="47">
        <v>0.16362521897826099</v>
      </c>
      <c r="AS444" s="47">
        <v>0.292504551696807</v>
      </c>
      <c r="AT444" s="28">
        <v>1600</v>
      </c>
      <c r="AU444" s="28">
        <v>1600</v>
      </c>
      <c r="AV444" s="28">
        <v>0</v>
      </c>
    </row>
    <row r="445" spans="1:49" x14ac:dyDescent="0.25">
      <c r="A445" s="159">
        <v>442</v>
      </c>
      <c r="B445" s="3" t="s">
        <v>371</v>
      </c>
      <c r="C445" s="3" t="s">
        <v>693</v>
      </c>
      <c r="D445" s="28">
        <v>11700</v>
      </c>
      <c r="E445" s="25">
        <v>0</v>
      </c>
      <c r="F445" s="25">
        <v>6.3636359999999996</v>
      </c>
      <c r="G445" s="25">
        <v>-7.8740160000000001</v>
      </c>
      <c r="H445" s="28">
        <v>158287123800</v>
      </c>
      <c r="I445" s="49">
        <v>13.52881</v>
      </c>
      <c r="J445" s="49">
        <v>49.956009999999999</v>
      </c>
      <c r="K445" s="28">
        <v>195</v>
      </c>
      <c r="L445" s="28">
        <v>2296500</v>
      </c>
      <c r="M445" s="49">
        <v>6.6774441452229087</v>
      </c>
      <c r="N445" s="49">
        <v>0.85841826825580869</v>
      </c>
      <c r="O445" s="49">
        <v>0.45469530000000002</v>
      </c>
      <c r="P445" s="30">
        <v>809.64389996199998</v>
      </c>
      <c r="Q445" s="27">
        <v>0.38390000000000002</v>
      </c>
      <c r="R445" s="30">
        <v>785.14171168500002</v>
      </c>
      <c r="S445" s="27">
        <v>-3.0300000000000001E-2</v>
      </c>
      <c r="T445" s="30">
        <v>811.33769195399998</v>
      </c>
      <c r="U445" s="27">
        <v>-9.7999999999999997E-3</v>
      </c>
      <c r="V445" s="30">
        <v>28.246202727</v>
      </c>
      <c r="W445" s="32">
        <v>0.17610000000000001</v>
      </c>
      <c r="X445" s="30">
        <v>21.179675077999999</v>
      </c>
      <c r="Y445" s="32">
        <v>-0.25019999999999998</v>
      </c>
      <c r="Z445" s="30">
        <v>24.908372974999999</v>
      </c>
      <c r="AA445" s="32">
        <v>-0.1212</v>
      </c>
      <c r="AB445" s="30">
        <v>2210.1204470114999</v>
      </c>
      <c r="AC445" s="27">
        <v>-0.23930000000000001</v>
      </c>
      <c r="AD445" s="30">
        <v>1510.8240954114999</v>
      </c>
      <c r="AE445" s="27">
        <v>-0.316</v>
      </c>
      <c r="AF445" s="30">
        <v>1835.5490045608999</v>
      </c>
      <c r="AG445" s="27">
        <v>0.9</v>
      </c>
      <c r="AH445" s="25">
        <v>5.0024555999999998E-2</v>
      </c>
      <c r="AI445" s="25">
        <v>3.18590604E-2</v>
      </c>
      <c r="AJ445" s="25">
        <v>3.8744584999999998E-2</v>
      </c>
      <c r="AK445" s="25">
        <v>0.14031931789999999</v>
      </c>
      <c r="AL445" s="25">
        <v>8.0240509000000002E-2</v>
      </c>
      <c r="AM445" s="25">
        <v>9.3677730400000006E-2</v>
      </c>
      <c r="AN445" s="47">
        <v>0.2323297238</v>
      </c>
      <c r="AO445" s="47">
        <v>0.23151761060000001</v>
      </c>
      <c r="AP445" s="47">
        <v>0.2292261022</v>
      </c>
      <c r="AQ445" s="47">
        <v>1.4649836516607899</v>
      </c>
      <c r="AR445" s="47">
        <v>1.57458626144733</v>
      </c>
      <c r="AS445" s="47">
        <v>1.41782769287524</v>
      </c>
      <c r="AT445" s="28">
        <v>1500</v>
      </c>
      <c r="AU445" s="28">
        <v>800</v>
      </c>
      <c r="AV445" s="28">
        <v>0</v>
      </c>
    </row>
    <row r="446" spans="1:49" x14ac:dyDescent="0.25">
      <c r="A446" s="159">
        <v>443</v>
      </c>
      <c r="B446" s="3" t="s">
        <v>372</v>
      </c>
      <c r="C446" s="3" t="s">
        <v>693</v>
      </c>
      <c r="D446" s="28">
        <v>5200</v>
      </c>
      <c r="E446" s="25">
        <v>-8.7719299999999993</v>
      </c>
      <c r="F446" s="25">
        <v>4</v>
      </c>
      <c r="G446" s="25">
        <v>-29.72973</v>
      </c>
      <c r="H446" s="28">
        <v>13104000000</v>
      </c>
      <c r="I446" s="49">
        <v>2.52</v>
      </c>
      <c r="J446" s="49">
        <v>32.550789999999999</v>
      </c>
      <c r="K446" s="28">
        <v>2290</v>
      </c>
      <c r="L446" s="28">
        <v>12140500</v>
      </c>
      <c r="M446" s="49" t="s">
        <v>4501</v>
      </c>
      <c r="N446" s="49">
        <v>0.62752458091721197</v>
      </c>
      <c r="O446" s="49" t="s">
        <v>4501</v>
      </c>
      <c r="P446" s="30">
        <v>98.251960698999994</v>
      </c>
      <c r="Q446" s="27">
        <v>-0.30630000000000002</v>
      </c>
      <c r="R446" s="30">
        <v>85.009320488</v>
      </c>
      <c r="S446" s="27">
        <v>-0.1348</v>
      </c>
      <c r="T446" s="30">
        <v>50.47471831</v>
      </c>
      <c r="U446" s="27">
        <v>-0.59699999999999998</v>
      </c>
      <c r="V446" s="30">
        <v>3.0844801190000002</v>
      </c>
      <c r="W446" s="32">
        <v>-4.1000000000000002E-2</v>
      </c>
      <c r="X446" s="30">
        <v>-10.692335793</v>
      </c>
      <c r="Y446" s="32">
        <v>-4.4664999999999999</v>
      </c>
      <c r="Z446" s="30">
        <v>-10.029616614</v>
      </c>
      <c r="AA446" s="32">
        <v>-4.0956999999999999</v>
      </c>
      <c r="AB446" s="30">
        <v>1040.4000400794</v>
      </c>
      <c r="AC446" s="27">
        <v>-4.1000000000000002E-2</v>
      </c>
      <c r="AD446" s="30">
        <v>-4242.9903940475997</v>
      </c>
      <c r="AE446" s="27">
        <v>-5.0780000000000003</v>
      </c>
      <c r="AF446" s="30">
        <v>-3980.0065928570998</v>
      </c>
      <c r="AG446" s="27">
        <v>-3.1</v>
      </c>
      <c r="AH446" s="25">
        <v>3.4458942700000002E-2</v>
      </c>
      <c r="AI446" s="25">
        <v>-0.14026161519999999</v>
      </c>
      <c r="AJ446" s="25">
        <v>-0.131960296</v>
      </c>
      <c r="AK446" s="25">
        <v>9.8942180300000002E-2</v>
      </c>
      <c r="AL446" s="25">
        <v>-0.42972026699999999</v>
      </c>
      <c r="AM446" s="25">
        <v>-0.47017654730000003</v>
      </c>
      <c r="AN446" s="47">
        <v>0.113700333</v>
      </c>
      <c r="AO446" s="47">
        <v>-2.11002102E-2</v>
      </c>
      <c r="AP446" s="47">
        <v>-3.5601789799999999E-2</v>
      </c>
      <c r="AQ446" s="47">
        <v>2.1181182761945299</v>
      </c>
      <c r="AR446" s="47">
        <v>1.9701227599767099</v>
      </c>
      <c r="AS446" s="47">
        <v>2.5630152510438702</v>
      </c>
      <c r="AT446" s="28">
        <v>800</v>
      </c>
      <c r="AU446" s="28">
        <v>0</v>
      </c>
      <c r="AV446" s="28">
        <v>0</v>
      </c>
    </row>
    <row r="447" spans="1:49" x14ac:dyDescent="0.25">
      <c r="A447" s="159">
        <v>444</v>
      </c>
      <c r="B447" s="3" t="s">
        <v>373</v>
      </c>
      <c r="C447" s="3" t="s">
        <v>693</v>
      </c>
      <c r="D447" s="28">
        <v>12800</v>
      </c>
      <c r="E447" s="25">
        <v>0.78740160000000003</v>
      </c>
      <c r="F447" s="25">
        <v>8.4745760000000008</v>
      </c>
      <c r="G447" s="25">
        <v>40.799999999999997</v>
      </c>
      <c r="H447" s="28">
        <v>371200000000</v>
      </c>
      <c r="I447" s="49">
        <v>29</v>
      </c>
      <c r="J447" s="49">
        <v>68.210279999999997</v>
      </c>
      <c r="K447" s="28">
        <v>26315.25</v>
      </c>
      <c r="L447" s="28">
        <v>242426000</v>
      </c>
      <c r="M447" s="49">
        <v>9.9249080442655533</v>
      </c>
      <c r="N447" s="49">
        <v>1.1545454384600566</v>
      </c>
      <c r="O447" s="49">
        <v>0.26227729999999999</v>
      </c>
      <c r="P447" s="30">
        <v>254.89260028499999</v>
      </c>
      <c r="Q447" s="27">
        <v>0.16339999999999999</v>
      </c>
      <c r="R447" s="30">
        <v>320.900068433</v>
      </c>
      <c r="S447" s="27">
        <v>0.25900000000000001</v>
      </c>
      <c r="T447" s="30">
        <v>320.25455988700003</v>
      </c>
      <c r="U447" s="27">
        <v>0.22389999999999999</v>
      </c>
      <c r="V447" s="30">
        <v>7.0278516609999997</v>
      </c>
      <c r="W447" s="32">
        <v>2.9600000000000001E-2</v>
      </c>
      <c r="X447" s="30">
        <v>13.812600226000001</v>
      </c>
      <c r="Y447" s="32">
        <v>0.96540000000000004</v>
      </c>
      <c r="Z447" s="30">
        <v>12.845484673</v>
      </c>
      <c r="AA447" s="32">
        <v>0.22700000000000001</v>
      </c>
      <c r="AB447" s="30">
        <v>927.34607542929996</v>
      </c>
      <c r="AC447" s="27">
        <v>-6.3899999999999998E-2</v>
      </c>
      <c r="AD447" s="30">
        <v>1067.3372901818</v>
      </c>
      <c r="AE447" s="27">
        <v>0.151</v>
      </c>
      <c r="AF447" s="30">
        <v>942.8987261927</v>
      </c>
      <c r="AG447" s="27">
        <v>0.67</v>
      </c>
      <c r="AH447" s="25">
        <v>2.2631816200000002E-2</v>
      </c>
      <c r="AI447" s="25">
        <v>3.9810825000000001E-2</v>
      </c>
      <c r="AJ447" s="25">
        <v>3.5665609899999999E-2</v>
      </c>
      <c r="AK447" s="25">
        <v>8.1824890600000005E-2</v>
      </c>
      <c r="AL447" s="25">
        <v>0.11852988070000001</v>
      </c>
      <c r="AM447" s="25">
        <v>8.8845864100000005E-2</v>
      </c>
      <c r="AN447" s="47">
        <v>9.2659478399999995E-2</v>
      </c>
      <c r="AO447" s="47">
        <v>7.6949715899999993E-2</v>
      </c>
      <c r="AP447" s="47">
        <v>8.4432729999999998E-2</v>
      </c>
      <c r="AQ447" s="47">
        <v>2.88980782617632</v>
      </c>
      <c r="AR447" s="47">
        <v>1.41693061287425</v>
      </c>
      <c r="AS447" s="47">
        <v>1.4910793433753999</v>
      </c>
      <c r="AT447" s="28">
        <v>600</v>
      </c>
      <c r="AU447" s="28">
        <v>0</v>
      </c>
      <c r="AV447" s="28">
        <v>0</v>
      </c>
    </row>
    <row r="448" spans="1:49" x14ac:dyDescent="0.25">
      <c r="A448" s="159">
        <v>445</v>
      </c>
      <c r="B448" s="3" t="s">
        <v>375</v>
      </c>
      <c r="C448" s="3" t="s">
        <v>693</v>
      </c>
      <c r="D448" s="28">
        <v>27000</v>
      </c>
      <c r="E448" s="25">
        <v>3.8461539999999999</v>
      </c>
      <c r="F448" s="25">
        <v>-3.225806</v>
      </c>
      <c r="G448" s="25">
        <v>-39.236789999999999</v>
      </c>
      <c r="H448" s="28">
        <v>3492794060999.9995</v>
      </c>
      <c r="I448" s="49">
        <v>129.36269999999999</v>
      </c>
      <c r="J448" s="49">
        <v>66.663079999999994</v>
      </c>
      <c r="K448" s="28">
        <v>85534.65</v>
      </c>
      <c r="L448" s="28">
        <v>2129251000</v>
      </c>
      <c r="M448" s="49">
        <v>3.4415266789254693</v>
      </c>
      <c r="N448" s="49">
        <v>1.0191264055906932</v>
      </c>
      <c r="O448" s="49">
        <v>0.66348960000000001</v>
      </c>
      <c r="P448" s="30">
        <v>626.13410385600002</v>
      </c>
      <c r="Q448" s="27">
        <v>-0.76119999999999999</v>
      </c>
      <c r="R448" s="30">
        <v>6091.5087171559999</v>
      </c>
      <c r="S448" s="27">
        <v>8.7287999999999997</v>
      </c>
      <c r="T448" s="30">
        <v>5725.4831444789997</v>
      </c>
      <c r="U448" s="27">
        <v>2.7765</v>
      </c>
      <c r="V448" s="30">
        <v>128.39651760000001</v>
      </c>
      <c r="W448" s="32">
        <v>-0.59819999999999995</v>
      </c>
      <c r="X448" s="30">
        <v>872.80701798600001</v>
      </c>
      <c r="Y448" s="32">
        <v>5.7976999999999999</v>
      </c>
      <c r="Z448" s="30">
        <v>787.47379376499998</v>
      </c>
      <c r="AA448" s="32">
        <v>3.0421999999999998</v>
      </c>
      <c r="AB448" s="30">
        <v>2465.7502895635998</v>
      </c>
      <c r="AC448" s="27">
        <v>-0.48520000000000002</v>
      </c>
      <c r="AD448" s="30">
        <v>7620.5874572468001</v>
      </c>
      <c r="AE448" s="27">
        <v>2.0910000000000002</v>
      </c>
      <c r="AF448" s="30">
        <v>6895.9130618855997</v>
      </c>
      <c r="AG448" s="27">
        <v>2.13</v>
      </c>
      <c r="AH448" s="25">
        <v>8.8820577600000006E-2</v>
      </c>
      <c r="AI448" s="25">
        <v>0.30972829819999997</v>
      </c>
      <c r="AJ448" s="25">
        <v>0.16989880560000001</v>
      </c>
      <c r="AK448" s="25">
        <v>0.12648937399999999</v>
      </c>
      <c r="AL448" s="25">
        <v>0.4540031471</v>
      </c>
      <c r="AM448" s="25">
        <v>0.24996689729999999</v>
      </c>
      <c r="AN448" s="47">
        <v>0.185663735</v>
      </c>
      <c r="AO448" s="47">
        <v>0.2236947601</v>
      </c>
      <c r="AP448" s="47">
        <v>0.21985031799999999</v>
      </c>
      <c r="AQ448" s="47">
        <v>0.330589444994488</v>
      </c>
      <c r="AR448" s="47">
        <v>0.494269695511452</v>
      </c>
      <c r="AS448" s="47">
        <v>0.471269303460981</v>
      </c>
      <c r="AT448" s="28">
        <v>500</v>
      </c>
      <c r="AU448" s="28">
        <v>1500</v>
      </c>
      <c r="AV448" s="28">
        <v>0</v>
      </c>
    </row>
    <row r="449" spans="1:48" x14ac:dyDescent="0.25">
      <c r="A449" s="159">
        <v>446</v>
      </c>
      <c r="B449" s="3" t="s">
        <v>376</v>
      </c>
      <c r="C449" s="3" t="s">
        <v>693</v>
      </c>
      <c r="D449" s="28">
        <v>9000</v>
      </c>
      <c r="E449" s="25">
        <v>-5.2631579999999998</v>
      </c>
      <c r="F449" s="25">
        <v>-10</v>
      </c>
      <c r="G449" s="25">
        <v>-13.461539999999999</v>
      </c>
      <c r="H449" s="28">
        <v>85429800000</v>
      </c>
      <c r="I449" s="49">
        <v>9.4922000000000004</v>
      </c>
      <c r="J449" s="49">
        <v>75.39819</v>
      </c>
      <c r="K449" s="28">
        <v>15</v>
      </c>
      <c r="L449" s="28">
        <v>138000</v>
      </c>
      <c r="M449" s="49">
        <v>4.8914658034152749</v>
      </c>
      <c r="N449" s="49">
        <v>0.53691137351097784</v>
      </c>
      <c r="O449" s="49" t="s">
        <v>4501</v>
      </c>
      <c r="P449" s="30">
        <v>267.10901608</v>
      </c>
      <c r="Q449" s="27">
        <v>3.2899999999999999E-2</v>
      </c>
      <c r="R449" s="30">
        <v>253.14958110800001</v>
      </c>
      <c r="S449" s="27">
        <v>-5.2299999999999999E-2</v>
      </c>
      <c r="T449" s="30">
        <v>259.72345525399999</v>
      </c>
      <c r="U449" s="27">
        <v>-5.8900000000000001E-2</v>
      </c>
      <c r="V449" s="30">
        <v>12.089662462</v>
      </c>
      <c r="W449" s="32">
        <v>-7.5800000000000006E-2</v>
      </c>
      <c r="X449" s="30">
        <v>16.517400678000001</v>
      </c>
      <c r="Y449" s="32">
        <v>0.36620000000000003</v>
      </c>
      <c r="Z449" s="30">
        <v>16.750061280000001</v>
      </c>
      <c r="AA449" s="32">
        <v>0.46239999999999998</v>
      </c>
      <c r="AB449" s="30">
        <v>1222.6961045911</v>
      </c>
      <c r="AC449" s="27">
        <v>-7.5800000000000006E-2</v>
      </c>
      <c r="AD449" s="30">
        <v>1697.8649392131999</v>
      </c>
      <c r="AE449" s="27">
        <v>0.38900000000000001</v>
      </c>
      <c r="AF449" s="30">
        <v>1764.6131855629001</v>
      </c>
      <c r="AG449" s="27">
        <v>1.46</v>
      </c>
      <c r="AH449" s="25">
        <v>5.9126201199999999E-2</v>
      </c>
      <c r="AI449" s="25">
        <v>8.3743975400000004E-2</v>
      </c>
      <c r="AJ449" s="25">
        <v>8.0999415500000005E-2</v>
      </c>
      <c r="AK449" s="25">
        <v>8.1244366299999995E-2</v>
      </c>
      <c r="AL449" s="25">
        <v>0.1062674027</v>
      </c>
      <c r="AM449" s="25">
        <v>0.1072747127</v>
      </c>
      <c r="AN449" s="47">
        <v>0.1279047703</v>
      </c>
      <c r="AO449" s="47">
        <v>0.12741327729999999</v>
      </c>
      <c r="AP449" s="47">
        <v>0.1248175225</v>
      </c>
      <c r="AQ449" s="47">
        <v>0.31307488811067202</v>
      </c>
      <c r="AR449" s="47">
        <v>0.22664197459715099</v>
      </c>
      <c r="AS449" s="47">
        <v>0.32438872627613602</v>
      </c>
      <c r="AT449" s="28">
        <v>1000</v>
      </c>
      <c r="AU449" s="28">
        <v>1000</v>
      </c>
      <c r="AV449" s="28">
        <v>0</v>
      </c>
    </row>
    <row r="450" spans="1:48" x14ac:dyDescent="0.25">
      <c r="A450" s="159">
        <v>447</v>
      </c>
      <c r="B450" s="3" t="s">
        <v>377</v>
      </c>
      <c r="C450" s="3" t="s">
        <v>693</v>
      </c>
      <c r="D450" s="28">
        <v>50500</v>
      </c>
      <c r="E450" s="25">
        <v>4.7717840000000002</v>
      </c>
      <c r="F450" s="25">
        <v>26.566420000000001</v>
      </c>
      <c r="G450" s="25">
        <v>26.82648</v>
      </c>
      <c r="H450" s="28">
        <v>1066855525999.9999</v>
      </c>
      <c r="I450" s="49">
        <v>21.12585</v>
      </c>
      <c r="J450" s="49">
        <v>44.148739999999997</v>
      </c>
      <c r="K450" s="28">
        <v>32531.65</v>
      </c>
      <c r="L450" s="28">
        <v>1744822000</v>
      </c>
      <c r="M450" s="49">
        <v>11.841020147894181</v>
      </c>
      <c r="N450" s="49">
        <v>4.0042693658333262</v>
      </c>
      <c r="O450" s="49">
        <v>0.27672839999999999</v>
      </c>
      <c r="P450" s="30">
        <v>1480.339509403</v>
      </c>
      <c r="Q450" s="27">
        <v>0.22570000000000001</v>
      </c>
      <c r="R450" s="30">
        <v>1705.344941651</v>
      </c>
      <c r="S450" s="27">
        <v>0.152</v>
      </c>
      <c r="T450" s="30">
        <v>1827.8387554200001</v>
      </c>
      <c r="U450" s="27">
        <v>0.1547</v>
      </c>
      <c r="V450" s="30">
        <v>77.139439319000005</v>
      </c>
      <c r="W450" s="32">
        <v>0.34770000000000001</v>
      </c>
      <c r="X450" s="30">
        <v>84.969136195999994</v>
      </c>
      <c r="Y450" s="32">
        <v>0.10150000000000001</v>
      </c>
      <c r="Z450" s="30">
        <v>90.783982636999994</v>
      </c>
      <c r="AA450" s="32">
        <v>6.3299999999999995E-2</v>
      </c>
      <c r="AB450" s="30">
        <v>5338.6927062278</v>
      </c>
      <c r="AC450" s="27">
        <v>-0.32919999999999999</v>
      </c>
      <c r="AD450" s="30">
        <v>3999.0168540113</v>
      </c>
      <c r="AE450" s="27">
        <v>-0.251</v>
      </c>
      <c r="AF450" s="30">
        <v>4173.8784640467002</v>
      </c>
      <c r="AG450" s="27">
        <v>0.98</v>
      </c>
      <c r="AH450" s="25">
        <v>0.12560038209999999</v>
      </c>
      <c r="AI450" s="25">
        <v>0.12730135670000001</v>
      </c>
      <c r="AJ450" s="25">
        <v>0.13736453870000001</v>
      </c>
      <c r="AK450" s="25">
        <v>0.31601763059999999</v>
      </c>
      <c r="AL450" s="25">
        <v>0.30585407939999998</v>
      </c>
      <c r="AM450" s="25">
        <v>0.30111315389999999</v>
      </c>
      <c r="AN450" s="47">
        <v>0.1515480011</v>
      </c>
      <c r="AO450" s="47">
        <v>0.1415029632</v>
      </c>
      <c r="AP450" s="47">
        <v>0.13295479160000001</v>
      </c>
      <c r="AQ450" s="47">
        <v>1.4969860024762001</v>
      </c>
      <c r="AR450" s="47">
        <v>1.3156700299400499</v>
      </c>
      <c r="AS450" s="47">
        <v>1.1920734184381301</v>
      </c>
      <c r="AT450" s="28">
        <v>2000</v>
      </c>
      <c r="AU450" s="28">
        <v>2000</v>
      </c>
      <c r="AV450" s="28">
        <v>2000</v>
      </c>
    </row>
    <row r="451" spans="1:48" x14ac:dyDescent="0.25">
      <c r="A451" s="159">
        <v>448</v>
      </c>
      <c r="B451" s="3" t="s">
        <v>378</v>
      </c>
      <c r="C451" s="3" t="s">
        <v>693</v>
      </c>
      <c r="D451" s="28">
        <v>5900</v>
      </c>
      <c r="E451" s="25">
        <v>1.7241379999999999</v>
      </c>
      <c r="F451" s="25">
        <v>-6.3492059999999997</v>
      </c>
      <c r="G451" s="25">
        <v>63.888890000000004</v>
      </c>
      <c r="H451" s="28">
        <v>82010000000</v>
      </c>
      <c r="I451" s="49">
        <v>13.899999999999999</v>
      </c>
      <c r="J451" s="49">
        <v>50.210790000000003</v>
      </c>
      <c r="K451" s="28">
        <v>380</v>
      </c>
      <c r="L451" s="28">
        <v>2130500</v>
      </c>
      <c r="M451" s="49">
        <v>5.9426474211028397</v>
      </c>
      <c r="N451" s="49">
        <v>0.46862238975320508</v>
      </c>
      <c r="O451" s="49" t="s">
        <v>4501</v>
      </c>
      <c r="P451" s="30">
        <v>244.78331821399999</v>
      </c>
      <c r="Q451" s="27">
        <v>0.18290000000000001</v>
      </c>
      <c r="R451" s="30">
        <v>258.72449391800001</v>
      </c>
      <c r="S451" s="27">
        <v>5.7000000000000002E-2</v>
      </c>
      <c r="T451" s="30">
        <v>295.25986006199997</v>
      </c>
      <c r="U451" s="27">
        <v>0.29699999999999999</v>
      </c>
      <c r="V451" s="30">
        <v>1.714635575</v>
      </c>
      <c r="W451" s="32">
        <v>-0.45129999999999998</v>
      </c>
      <c r="X451" s="30">
        <v>6.9888708590000004</v>
      </c>
      <c r="Y451" s="32">
        <v>3.0760000000000001</v>
      </c>
      <c r="Z451" s="30">
        <v>7.8551565009999997</v>
      </c>
      <c r="AA451" s="32">
        <v>4.3182</v>
      </c>
      <c r="AB451" s="30">
        <v>214.329446875</v>
      </c>
      <c r="AC451" s="27">
        <v>-0.65710000000000002</v>
      </c>
      <c r="AD451" s="30">
        <v>873.60885737499996</v>
      </c>
      <c r="AE451" s="27">
        <v>3.0760000000000001</v>
      </c>
      <c r="AF451" s="30">
        <v>981.89456262500005</v>
      </c>
      <c r="AG451" s="27">
        <v>5.32</v>
      </c>
      <c r="AH451" s="25">
        <v>8.7551444999999992E-3</v>
      </c>
      <c r="AI451" s="25">
        <v>2.7422345599999998E-2</v>
      </c>
      <c r="AJ451" s="25">
        <v>2.8473783700000001E-2</v>
      </c>
      <c r="AK451" s="25">
        <v>2.264379E-2</v>
      </c>
      <c r="AL451" s="25">
        <v>7.3591800799999996E-2</v>
      </c>
      <c r="AM451" s="25">
        <v>8.0560606600000001E-2</v>
      </c>
      <c r="AN451" s="47">
        <v>6.9132762E-2</v>
      </c>
      <c r="AO451" s="47">
        <v>0.1123328675</v>
      </c>
      <c r="AP451" s="47">
        <v>0.1103355617</v>
      </c>
      <c r="AQ451" s="47">
        <v>1.4519363952331601</v>
      </c>
      <c r="AR451" s="47">
        <v>1.89913302639048</v>
      </c>
      <c r="AS451" s="47">
        <v>1.82929053083778</v>
      </c>
      <c r="AT451" s="28">
        <v>0</v>
      </c>
      <c r="AU451" s="28">
        <v>0</v>
      </c>
      <c r="AV451" s="28">
        <v>0</v>
      </c>
    </row>
    <row r="452" spans="1:48" x14ac:dyDescent="0.25">
      <c r="A452" s="159">
        <v>449</v>
      </c>
      <c r="B452" s="3" t="s">
        <v>379</v>
      </c>
      <c r="C452" s="3" t="s">
        <v>693</v>
      </c>
      <c r="D452" s="28">
        <v>17500</v>
      </c>
      <c r="E452" s="25">
        <v>-2.2346370000000002</v>
      </c>
      <c r="F452" s="25">
        <v>-28.861789999999999</v>
      </c>
      <c r="G452" s="25">
        <v>-2.7777780000000001</v>
      </c>
      <c r="H452" s="28">
        <v>103429585000</v>
      </c>
      <c r="I452" s="49">
        <v>5.9102600000000001</v>
      </c>
      <c r="J452" s="49">
        <v>8.4284250000000007</v>
      </c>
      <c r="K452" s="28">
        <v>130.1</v>
      </c>
      <c r="L452" s="28">
        <v>2233000</v>
      </c>
      <c r="M452" s="49">
        <v>76.713965443812896</v>
      </c>
      <c r="N452" s="49">
        <v>1.1367999033995422</v>
      </c>
      <c r="O452" s="49" t="s">
        <v>4501</v>
      </c>
      <c r="P452" s="30">
        <v>186.71440613499999</v>
      </c>
      <c r="Q452" s="27">
        <v>-0.20119999999999999</v>
      </c>
      <c r="R452" s="30">
        <v>182.251511308</v>
      </c>
      <c r="S452" s="27">
        <v>-2.3900000000000001E-2</v>
      </c>
      <c r="T452" s="30">
        <v>192.648439462</v>
      </c>
      <c r="U452" s="27">
        <v>0.44650000000000001</v>
      </c>
      <c r="V452" s="30">
        <v>2.4098373880000001</v>
      </c>
      <c r="W452" s="32">
        <v>-0.28270000000000001</v>
      </c>
      <c r="X452" s="30">
        <v>1.729944777</v>
      </c>
      <c r="Y452" s="32">
        <v>-0.28210000000000002</v>
      </c>
      <c r="Z452" s="30">
        <v>1.002964908</v>
      </c>
      <c r="AA452" s="32">
        <v>-0.29299999999999998</v>
      </c>
      <c r="AB452" s="30">
        <v>722.96510665870005</v>
      </c>
      <c r="AC452" s="27">
        <v>-0.28270000000000001</v>
      </c>
      <c r="AD452" s="30">
        <v>259.7096990773</v>
      </c>
      <c r="AE452" s="27">
        <v>-0.64100000000000001</v>
      </c>
      <c r="AF452" s="30">
        <v>200.93077503289999</v>
      </c>
      <c r="AG452" s="27">
        <v>0.45</v>
      </c>
      <c r="AH452" s="25">
        <v>1.03221198E-2</v>
      </c>
      <c r="AI452" s="25">
        <v>6.5152559999999997E-3</v>
      </c>
      <c r="AJ452" s="25">
        <v>3.4957463999999998E-3</v>
      </c>
      <c r="AK452" s="25">
        <v>4.5918960199999997E-2</v>
      </c>
      <c r="AL452" s="25">
        <v>2.3982647499999999E-2</v>
      </c>
      <c r="AM452" s="25">
        <v>1.2267609299999999E-2</v>
      </c>
      <c r="AN452" s="47">
        <v>8.0737404999999998E-2</v>
      </c>
      <c r="AO452" s="47">
        <v>6.9912384800000005E-2</v>
      </c>
      <c r="AP452" s="47">
        <v>6.2929952400000003E-2</v>
      </c>
      <c r="AQ452" s="47">
        <v>3.47890643086322</v>
      </c>
      <c r="AR452" s="47">
        <v>2.2296397941322899</v>
      </c>
      <c r="AS452" s="47">
        <v>2.5092961410982801</v>
      </c>
      <c r="AT452" s="28">
        <v>0</v>
      </c>
      <c r="AU452" s="28">
        <v>400</v>
      </c>
      <c r="AV452" s="28">
        <v>0</v>
      </c>
    </row>
    <row r="453" spans="1:48" x14ac:dyDescent="0.25">
      <c r="A453" s="159">
        <v>450</v>
      </c>
      <c r="B453" s="3" t="s">
        <v>380</v>
      </c>
      <c r="C453" s="3" t="s">
        <v>693</v>
      </c>
      <c r="D453" s="28">
        <v>30100</v>
      </c>
      <c r="E453" s="25">
        <v>0</v>
      </c>
      <c r="F453" s="25">
        <v>2.3809520000000002</v>
      </c>
      <c r="G453" s="25">
        <v>-7.0987650000000002</v>
      </c>
      <c r="H453" s="28">
        <v>3045438325299.9995</v>
      </c>
      <c r="I453" s="49">
        <v>101.17739999999999</v>
      </c>
      <c r="J453" s="49">
        <v>98.073700000000002</v>
      </c>
      <c r="K453" s="28">
        <v>0</v>
      </c>
      <c r="L453" s="28" t="s">
        <v>4501</v>
      </c>
      <c r="M453" s="49" t="s">
        <v>4501</v>
      </c>
      <c r="N453" s="49">
        <v>2.8301187823409117</v>
      </c>
      <c r="O453" s="49" t="s">
        <v>4501</v>
      </c>
      <c r="P453" s="30">
        <v>233.29096624300001</v>
      </c>
      <c r="Q453" s="27">
        <v>0.17030000000000001</v>
      </c>
      <c r="R453" s="30">
        <v>184.438455334</v>
      </c>
      <c r="S453" s="27">
        <v>-0.2094</v>
      </c>
      <c r="T453" s="30">
        <v>208.44905930900001</v>
      </c>
      <c r="U453" s="27">
        <v>2.2200000000000001E-2</v>
      </c>
      <c r="V453" s="30">
        <v>15.003753442000001</v>
      </c>
      <c r="W453" s="32">
        <v>0.2944</v>
      </c>
      <c r="X453" s="30">
        <v>18.672075328999998</v>
      </c>
      <c r="Y453" s="32">
        <v>0.2445</v>
      </c>
      <c r="Z453" s="30">
        <v>19.198062498999999</v>
      </c>
      <c r="AA453" s="32">
        <v>-0.28199999999999997</v>
      </c>
      <c r="AB453" s="30">
        <v>146.22963475829999</v>
      </c>
      <c r="AC453" s="27">
        <v>-0.78669999999999995</v>
      </c>
      <c r="AD453" s="30">
        <v>179.0357691607</v>
      </c>
      <c r="AE453" s="27">
        <v>0.224</v>
      </c>
      <c r="AF453" s="30">
        <v>187.63247909840001</v>
      </c>
      <c r="AG453" s="27">
        <v>0.51</v>
      </c>
      <c r="AH453" s="25">
        <v>1.14153052E-2</v>
      </c>
      <c r="AI453" s="25">
        <v>7.6543061999999997E-3</v>
      </c>
      <c r="AJ453" s="25">
        <v>8.9159961000000003E-3</v>
      </c>
      <c r="AK453" s="25">
        <v>2.3741605400000001E-2</v>
      </c>
      <c r="AL453" s="25">
        <v>1.7010541000000001E-2</v>
      </c>
      <c r="AM453" s="25">
        <v>1.7693206900000001E-2</v>
      </c>
      <c r="AN453" s="47">
        <v>7.5402655799999996E-2</v>
      </c>
      <c r="AO453" s="47">
        <v>6.3561664000000004E-2</v>
      </c>
      <c r="AP453" s="47">
        <v>4.4150568799999998E-2</v>
      </c>
      <c r="AQ453" s="47">
        <v>1.2187305745580199</v>
      </c>
      <c r="AR453" s="47">
        <v>1.2259130179560001</v>
      </c>
      <c r="AS453" s="47">
        <v>0.98443412105099404</v>
      </c>
      <c r="AT453" s="28">
        <v>0</v>
      </c>
      <c r="AU453" s="28">
        <v>0</v>
      </c>
      <c r="AV453" s="28">
        <v>0</v>
      </c>
    </row>
    <row r="454" spans="1:48" x14ac:dyDescent="0.25">
      <c r="A454" s="159">
        <v>451</v>
      </c>
      <c r="B454" s="3" t="s">
        <v>382</v>
      </c>
      <c r="C454" s="3" t="s">
        <v>693</v>
      </c>
      <c r="D454" s="28">
        <v>29000</v>
      </c>
      <c r="E454" s="25">
        <v>33.640549999999998</v>
      </c>
      <c r="F454" s="25">
        <v>-5.8441559999999999</v>
      </c>
      <c r="G454" s="25">
        <v>10.266159999999999</v>
      </c>
      <c r="H454" s="28">
        <v>119199280000</v>
      </c>
      <c r="I454" s="49">
        <v>4.1103199999999998</v>
      </c>
      <c r="J454" s="49">
        <v>20.925380000000001</v>
      </c>
      <c r="K454" s="28">
        <v>15707.75</v>
      </c>
      <c r="L454" s="28">
        <v>317030500</v>
      </c>
      <c r="M454" s="49">
        <v>6.3308348969931574</v>
      </c>
      <c r="N454" s="49">
        <v>2.0623776830870968</v>
      </c>
      <c r="O454" s="49" t="s">
        <v>4501</v>
      </c>
      <c r="P454" s="30">
        <v>218.40133025599999</v>
      </c>
      <c r="Q454" s="27">
        <v>0.11219999999999999</v>
      </c>
      <c r="R454" s="30">
        <v>286.61967287900001</v>
      </c>
      <c r="S454" s="27">
        <v>0.31240000000000001</v>
      </c>
      <c r="T454" s="30">
        <v>315.67535834500001</v>
      </c>
      <c r="U454" s="27">
        <v>0.29759999999999998</v>
      </c>
      <c r="V454" s="30">
        <v>10.497435873000001</v>
      </c>
      <c r="W454" s="32">
        <v>0.1135</v>
      </c>
      <c r="X454" s="30">
        <v>15.671266639000001</v>
      </c>
      <c r="Y454" s="32">
        <v>0.4929</v>
      </c>
      <c r="Z454" s="30">
        <v>16.226866329</v>
      </c>
      <c r="AA454" s="32">
        <v>0.18790000000000001</v>
      </c>
      <c r="AB454" s="30">
        <v>3156.1623961222999</v>
      </c>
      <c r="AC454" s="27">
        <v>-0.10920000000000001</v>
      </c>
      <c r="AD454" s="30">
        <v>3623.9390794391002</v>
      </c>
      <c r="AE454" s="27">
        <v>0.14799999999999999</v>
      </c>
      <c r="AF454" s="30">
        <v>3947.8352850872998</v>
      </c>
      <c r="AG454" s="27">
        <v>0.91</v>
      </c>
      <c r="AH454" s="25">
        <v>0.12570582229999999</v>
      </c>
      <c r="AI454" s="25">
        <v>0.19509487010000001</v>
      </c>
      <c r="AJ454" s="25">
        <v>0.21003954399999999</v>
      </c>
      <c r="AK454" s="25">
        <v>0.27977800069999997</v>
      </c>
      <c r="AL454" s="25">
        <v>0.34402865719999998</v>
      </c>
      <c r="AM454" s="25">
        <v>0.32781157039999997</v>
      </c>
      <c r="AN454" s="47">
        <v>9.6734480299999995E-2</v>
      </c>
      <c r="AO454" s="47">
        <v>9.2568458199999995E-2</v>
      </c>
      <c r="AP454" s="47">
        <v>8.6902308299999995E-2</v>
      </c>
      <c r="AQ454" s="47">
        <v>1.10726811576297</v>
      </c>
      <c r="AR454" s="47">
        <v>0.498680917751328</v>
      </c>
      <c r="AS454" s="47">
        <v>0.56071358842763697</v>
      </c>
      <c r="AT454" s="28">
        <v>2000</v>
      </c>
      <c r="AU454" s="28">
        <v>2000</v>
      </c>
      <c r="AV454" s="28">
        <v>1000</v>
      </c>
    </row>
    <row r="455" spans="1:48" x14ac:dyDescent="0.25">
      <c r="A455" s="159">
        <v>452</v>
      </c>
      <c r="B455" s="3" t="s">
        <v>383</v>
      </c>
      <c r="C455" s="3" t="s">
        <v>693</v>
      </c>
      <c r="D455" s="28">
        <v>8700</v>
      </c>
      <c r="E455" s="25">
        <v>-10.309279999999999</v>
      </c>
      <c r="F455" s="25">
        <v>-3.3333330000000001</v>
      </c>
      <c r="G455" s="25">
        <v>-23.008849999999999</v>
      </c>
      <c r="H455" s="28">
        <v>38085163500</v>
      </c>
      <c r="I455" s="49">
        <v>4.3776000000000002</v>
      </c>
      <c r="J455" s="49">
        <v>45.187890000000003</v>
      </c>
      <c r="K455" s="28">
        <v>700</v>
      </c>
      <c r="L455" s="28">
        <v>6345000</v>
      </c>
      <c r="M455" s="49">
        <v>6.9952698990010473</v>
      </c>
      <c r="N455" s="49">
        <v>0.46552568140252149</v>
      </c>
      <c r="O455" s="49" t="s">
        <v>4501</v>
      </c>
      <c r="P455" s="30">
        <v>171.4138141</v>
      </c>
      <c r="Q455" s="27">
        <v>-0.2429</v>
      </c>
      <c r="R455" s="30">
        <v>163.16925051499999</v>
      </c>
      <c r="S455" s="27">
        <v>-4.8099999999999997E-2</v>
      </c>
      <c r="T455" s="30">
        <v>179.69497833099999</v>
      </c>
      <c r="U455" s="27">
        <v>0.1552</v>
      </c>
      <c r="V455" s="30">
        <v>10.290144683999999</v>
      </c>
      <c r="W455" s="32">
        <v>-0.3039</v>
      </c>
      <c r="X455" s="30">
        <v>3.9245186990000001</v>
      </c>
      <c r="Y455" s="32">
        <v>-0.61860000000000004</v>
      </c>
      <c r="Z455" s="30">
        <v>3.7477796570000002</v>
      </c>
      <c r="AA455" s="32">
        <v>-0.46339999999999998</v>
      </c>
      <c r="AB455" s="30">
        <v>2350.6334363196002</v>
      </c>
      <c r="AC455" s="27">
        <v>-0.2069</v>
      </c>
      <c r="AD455" s="30">
        <v>896.49904434049995</v>
      </c>
      <c r="AE455" s="27">
        <v>-0.61899999999999999</v>
      </c>
      <c r="AF455" s="30">
        <v>856.12558853530004</v>
      </c>
      <c r="AG455" s="27">
        <v>0.54</v>
      </c>
      <c r="AH455" s="25">
        <v>7.6563164500000003E-2</v>
      </c>
      <c r="AI455" s="25">
        <v>2.79316051E-2</v>
      </c>
      <c r="AJ455" s="25">
        <v>2.3471865099999999E-2</v>
      </c>
      <c r="AK455" s="25">
        <v>0.13119119039999999</v>
      </c>
      <c r="AL455" s="25">
        <v>4.9138262000000002E-2</v>
      </c>
      <c r="AM455" s="25">
        <v>4.7258761099999998E-2</v>
      </c>
      <c r="AN455" s="47">
        <v>0.27294863689999999</v>
      </c>
      <c r="AO455" s="47">
        <v>0.23473565630000001</v>
      </c>
      <c r="AP455" s="47">
        <v>0.21538502600000001</v>
      </c>
      <c r="AQ455" s="47">
        <v>0.65228515253184904</v>
      </c>
      <c r="AR455" s="47">
        <v>0.86920931969936799</v>
      </c>
      <c r="AS455" s="47">
        <v>1.01342164092367</v>
      </c>
      <c r="AT455" s="28">
        <v>1000</v>
      </c>
      <c r="AU455" s="28">
        <v>0</v>
      </c>
      <c r="AV455" s="28">
        <v>0</v>
      </c>
    </row>
    <row r="456" spans="1:48" x14ac:dyDescent="0.25">
      <c r="A456" s="159">
        <v>453</v>
      </c>
      <c r="B456" s="3" t="s">
        <v>384</v>
      </c>
      <c r="C456" s="3" t="s">
        <v>693</v>
      </c>
      <c r="D456" s="28">
        <v>16900</v>
      </c>
      <c r="E456" s="25">
        <v>4.9689439999999996</v>
      </c>
      <c r="F456" s="25">
        <v>11.18421</v>
      </c>
      <c r="G456" s="25">
        <v>20.714289999999998</v>
      </c>
      <c r="H456" s="28">
        <v>1689995352500</v>
      </c>
      <c r="I456" s="49">
        <v>99.99973</v>
      </c>
      <c r="J456" s="49">
        <v>61.564160000000001</v>
      </c>
      <c r="K456" s="28">
        <v>164167.29999999999</v>
      </c>
      <c r="L456" s="28">
        <v>258879500</v>
      </c>
      <c r="M456" s="49" t="s">
        <v>4501</v>
      </c>
      <c r="N456" s="49">
        <v>1.4681100739948612</v>
      </c>
      <c r="O456" s="49">
        <v>0.33026250000000001</v>
      </c>
      <c r="P456" s="30">
        <v>1506.8030723909999</v>
      </c>
      <c r="Q456" s="27">
        <v>3.4000000000000002E-2</v>
      </c>
      <c r="R456" s="30">
        <v>2188.1936329340001</v>
      </c>
      <c r="S456" s="27">
        <v>0.45219999999999999</v>
      </c>
      <c r="T456" s="30">
        <v>2540.6337886870001</v>
      </c>
      <c r="U456" s="27">
        <v>0.46929999999999999</v>
      </c>
      <c r="V456" s="30">
        <v>72.500507798000001</v>
      </c>
      <c r="W456" s="32">
        <v>-0.24809999999999999</v>
      </c>
      <c r="X456" s="30">
        <v>12.246279638000001</v>
      </c>
      <c r="Y456" s="32">
        <v>-0.83109999999999995</v>
      </c>
      <c r="Z456" s="30">
        <v>29.011218925000001</v>
      </c>
      <c r="AA456" s="32">
        <v>-0.31430000000000002</v>
      </c>
      <c r="AB456" s="30">
        <v>1666.6773152387</v>
      </c>
      <c r="AC456" s="27">
        <v>-0.42080000000000001</v>
      </c>
      <c r="AD456" s="30">
        <v>151.48463877610001</v>
      </c>
      <c r="AE456" s="27">
        <v>-0.90900000000000003</v>
      </c>
      <c r="AF456" s="30">
        <v>232.07103004929999</v>
      </c>
      <c r="AG456" s="27">
        <v>0.27</v>
      </c>
      <c r="AH456" s="25">
        <v>2.61647341E-2</v>
      </c>
      <c r="AI456" s="25">
        <v>2.8791607999999998E-3</v>
      </c>
      <c r="AJ456" s="25">
        <v>3.3592922999999999E-3</v>
      </c>
      <c r="AK456" s="25">
        <v>0.10944439189999999</v>
      </c>
      <c r="AL456" s="25">
        <v>1.11563741E-2</v>
      </c>
      <c r="AM456" s="25">
        <v>1.2434357599999999E-2</v>
      </c>
      <c r="AN456" s="47">
        <v>0.1924455749</v>
      </c>
      <c r="AO456" s="47">
        <v>0.1634055583</v>
      </c>
      <c r="AP456" s="47">
        <v>0.18114423029999999</v>
      </c>
      <c r="AQ456" s="47">
        <v>2.9782609838846699</v>
      </c>
      <c r="AR456" s="47">
        <v>2.8175720108124098</v>
      </c>
      <c r="AS456" s="47">
        <v>2.7014812954009901</v>
      </c>
      <c r="AT456" s="28">
        <v>0</v>
      </c>
      <c r="AU456" s="28">
        <v>0</v>
      </c>
      <c r="AV456" s="28">
        <v>0</v>
      </c>
    </row>
    <row r="457" spans="1:48" x14ac:dyDescent="0.25">
      <c r="A457" s="159">
        <v>454</v>
      </c>
      <c r="B457" s="3" t="s">
        <v>2037</v>
      </c>
      <c r="C457" s="3" t="s">
        <v>693</v>
      </c>
      <c r="D457" s="28">
        <v>18100</v>
      </c>
      <c r="E457" s="25">
        <v>-2.1621619999999999</v>
      </c>
      <c r="F457" s="25">
        <v>-3.7234039999999999</v>
      </c>
      <c r="G457" s="25">
        <v>6.4705880000000002</v>
      </c>
      <c r="H457" s="28">
        <v>1791900000000</v>
      </c>
      <c r="I457" s="49">
        <v>99</v>
      </c>
      <c r="J457" s="49">
        <v>79.758769999999998</v>
      </c>
      <c r="K457" s="28">
        <v>2071.0500000000002</v>
      </c>
      <c r="L457" s="28">
        <v>37031000</v>
      </c>
      <c r="M457" s="49">
        <v>10.744280378504781</v>
      </c>
      <c r="N457" s="49">
        <v>1.3272777301661867</v>
      </c>
      <c r="O457" s="49">
        <v>0.55588249999999995</v>
      </c>
      <c r="P457" s="30">
        <v>601.44722336400002</v>
      </c>
      <c r="Q457" s="27">
        <v>8.6599999999999996E-2</v>
      </c>
      <c r="R457" s="30">
        <v>695.67425429399998</v>
      </c>
      <c r="S457" s="27">
        <v>0.15670000000000001</v>
      </c>
      <c r="T457" s="30">
        <v>739.180717383</v>
      </c>
      <c r="U457" s="27">
        <v>0.1467</v>
      </c>
      <c r="V457" s="30">
        <v>131.56630809200001</v>
      </c>
      <c r="W457" s="32">
        <v>3.1E-2</v>
      </c>
      <c r="X457" s="30">
        <v>147.484206758</v>
      </c>
      <c r="Y457" s="32">
        <v>0.121</v>
      </c>
      <c r="Z457" s="30">
        <v>164.063461585</v>
      </c>
      <c r="AA457" s="32">
        <v>0.19670000000000001</v>
      </c>
      <c r="AB457" s="30">
        <v>1794.0860194242</v>
      </c>
      <c r="AC457" s="27">
        <v>3.1E-2</v>
      </c>
      <c r="AD457" s="30">
        <v>1340.7655159798001</v>
      </c>
      <c r="AE457" s="27">
        <v>-0.253</v>
      </c>
      <c r="AF457" s="30">
        <v>1657.2066826768</v>
      </c>
      <c r="AG457" s="27">
        <v>0.9</v>
      </c>
      <c r="AH457" s="25">
        <v>0.1128294309</v>
      </c>
      <c r="AI457" s="25">
        <v>0.1012509162</v>
      </c>
      <c r="AJ457" s="25">
        <v>0.1019038471</v>
      </c>
      <c r="AK457" s="25">
        <v>0.15570438659999999</v>
      </c>
      <c r="AL457" s="25">
        <v>0.14080460089999999</v>
      </c>
      <c r="AM457" s="25">
        <v>0.1310489363</v>
      </c>
      <c r="AN457" s="47">
        <v>0.3558280325</v>
      </c>
      <c r="AO457" s="47">
        <v>0.33715704590000001</v>
      </c>
      <c r="AP457" s="47">
        <v>0.3441372352</v>
      </c>
      <c r="AQ457" s="47">
        <v>0.47852835325760801</v>
      </c>
      <c r="AR457" s="47">
        <v>0.32818936695286499</v>
      </c>
      <c r="AS457" s="47">
        <v>0.28600577910368802</v>
      </c>
      <c r="AT457" s="28">
        <v>1100</v>
      </c>
      <c r="AU457" s="28">
        <v>700</v>
      </c>
      <c r="AV457" s="28">
        <v>0</v>
      </c>
    </row>
    <row r="458" spans="1:48" x14ac:dyDescent="0.25">
      <c r="A458" s="159">
        <v>455</v>
      </c>
      <c r="B458" s="3" t="s">
        <v>385</v>
      </c>
      <c r="C458" s="3" t="s">
        <v>693</v>
      </c>
      <c r="D458" s="28">
        <v>1700</v>
      </c>
      <c r="E458" s="25">
        <v>-32</v>
      </c>
      <c r="F458" s="25">
        <v>-41.379309999999997</v>
      </c>
      <c r="G458" s="25">
        <v>-54.054049999999997</v>
      </c>
      <c r="H458" s="28">
        <v>45899178900</v>
      </c>
      <c r="I458" s="49">
        <v>26.99952</v>
      </c>
      <c r="J458" s="49">
        <v>28.91262</v>
      </c>
      <c r="K458" s="28">
        <v>341</v>
      </c>
      <c r="L458" s="28">
        <v>653500</v>
      </c>
      <c r="M458" s="49" t="s">
        <v>4501</v>
      </c>
      <c r="N458" s="49">
        <v>3.6026853661356779</v>
      </c>
      <c r="O458" s="49" t="s">
        <v>4501</v>
      </c>
      <c r="P458" s="30">
        <v>2366.162387971</v>
      </c>
      <c r="Q458" s="27">
        <v>0.1915</v>
      </c>
      <c r="R458" s="30">
        <v>1577.145722645</v>
      </c>
      <c r="S458" s="27">
        <v>-0.33350000000000002</v>
      </c>
      <c r="T458" s="30">
        <v>700.26404457499996</v>
      </c>
      <c r="U458" s="27">
        <v>-0.68459999999999999</v>
      </c>
      <c r="V458" s="30">
        <v>70.403121854999995</v>
      </c>
      <c r="W458" s="32">
        <v>2.8412000000000002</v>
      </c>
      <c r="X458" s="30">
        <v>-112.52099916500001</v>
      </c>
      <c r="Y458" s="32">
        <v>-2.5981999999999998</v>
      </c>
      <c r="Z458" s="30">
        <v>-230.026395788</v>
      </c>
      <c r="AA458" s="32">
        <v>-7.0704000000000002</v>
      </c>
      <c r="AB458" s="30">
        <v>2555.4182846307999</v>
      </c>
      <c r="AC458" s="27">
        <v>2.9624999999999999</v>
      </c>
      <c r="AD458" s="30">
        <v>-4167.5189658022</v>
      </c>
      <c r="AE458" s="27">
        <v>-2.6309999999999998</v>
      </c>
      <c r="AF458" s="30">
        <v>-8519.6485473425</v>
      </c>
      <c r="AG458" s="27">
        <v>-6.07</v>
      </c>
      <c r="AH458" s="25">
        <v>3.11032454E-2</v>
      </c>
      <c r="AI458" s="25">
        <v>-5.9882413299999999E-2</v>
      </c>
      <c r="AJ458" s="25">
        <v>-0.1465877163</v>
      </c>
      <c r="AK458" s="25">
        <v>0.19094390929999999</v>
      </c>
      <c r="AL458" s="25">
        <v>-0.3384191285</v>
      </c>
      <c r="AM458" s="25">
        <v>-0.90041023590000002</v>
      </c>
      <c r="AN458" s="47">
        <v>7.8941839E-2</v>
      </c>
      <c r="AO458" s="47">
        <v>-1.2109194699999999E-2</v>
      </c>
      <c r="AP458" s="47">
        <v>-0.16686929950000001</v>
      </c>
      <c r="AQ458" s="47">
        <v>4.6630458297348598</v>
      </c>
      <c r="AR458" s="47">
        <v>4.6349248723198002</v>
      </c>
      <c r="AS458" s="47">
        <v>5.1424671766946997</v>
      </c>
      <c r="AT458" s="28">
        <v>0</v>
      </c>
      <c r="AU458" s="28">
        <v>0</v>
      </c>
      <c r="AV458" s="28">
        <v>0</v>
      </c>
    </row>
    <row r="459" spans="1:48" x14ac:dyDescent="0.25">
      <c r="A459" s="159">
        <v>456</v>
      </c>
      <c r="B459" s="3" t="s">
        <v>387</v>
      </c>
      <c r="C459" s="3" t="s">
        <v>693</v>
      </c>
      <c r="D459" s="28">
        <v>13000</v>
      </c>
      <c r="E459" s="25">
        <v>-7.801418</v>
      </c>
      <c r="F459" s="25">
        <v>-46.280990000000003</v>
      </c>
      <c r="G459" s="25">
        <v>4</v>
      </c>
      <c r="H459" s="28">
        <v>29084640000.000004</v>
      </c>
      <c r="I459" s="49">
        <v>2.2372799999999997</v>
      </c>
      <c r="J459" s="49" t="s">
        <v>4501</v>
      </c>
      <c r="K459" s="28">
        <v>318.5</v>
      </c>
      <c r="L459" s="28">
        <v>4036000</v>
      </c>
      <c r="M459" s="49">
        <v>6.007365335815237</v>
      </c>
      <c r="N459" s="49">
        <v>0.6929228008308469</v>
      </c>
      <c r="O459" s="49" t="s">
        <v>4501</v>
      </c>
      <c r="P459" s="30">
        <v>63.832944193000003</v>
      </c>
      <c r="Q459" s="27">
        <v>-5.33E-2</v>
      </c>
      <c r="R459" s="30">
        <v>65.644596238999995</v>
      </c>
      <c r="S459" s="27">
        <v>2.8400000000000002E-2</v>
      </c>
      <c r="T459" s="30">
        <v>79.155393680000003</v>
      </c>
      <c r="U459" s="27">
        <v>0.27939999999999998</v>
      </c>
      <c r="V459" s="30">
        <v>4.0293069040000002</v>
      </c>
      <c r="W459" s="32">
        <v>0.38679999999999998</v>
      </c>
      <c r="X459" s="30">
        <v>2.1521545990000002</v>
      </c>
      <c r="Y459" s="32">
        <v>-0.46589999999999998</v>
      </c>
      <c r="Z459" s="30">
        <v>3.4094527659999998</v>
      </c>
      <c r="AA459" s="32">
        <v>-0.216</v>
      </c>
      <c r="AB459" s="30">
        <v>1500</v>
      </c>
      <c r="AC459" s="27">
        <v>0.45700000000000002</v>
      </c>
      <c r="AD459" s="30">
        <v>961.95138695200001</v>
      </c>
      <c r="AE459" s="27">
        <v>-0.35899999999999999</v>
      </c>
      <c r="AF459" s="30">
        <v>1523.9276112064999</v>
      </c>
      <c r="AG459" s="27">
        <v>0.78</v>
      </c>
      <c r="AH459" s="25">
        <v>9.1794316200000003E-2</v>
      </c>
      <c r="AI459" s="25">
        <v>5.04848413E-2</v>
      </c>
      <c r="AJ459" s="25">
        <v>7.3643765299999997E-2</v>
      </c>
      <c r="AK459" s="25">
        <v>0.10128053870000001</v>
      </c>
      <c r="AL459" s="25">
        <v>5.4313138699999999E-2</v>
      </c>
      <c r="AM459" s="25">
        <v>8.7060324600000003E-2</v>
      </c>
      <c r="AN459" s="47">
        <v>0.25096880220000001</v>
      </c>
      <c r="AO459" s="47">
        <v>0.2206833611</v>
      </c>
      <c r="AP459" s="47">
        <v>0.23562169229999999</v>
      </c>
      <c r="AQ459" s="47">
        <v>9.1600902573016799E-2</v>
      </c>
      <c r="AR459" s="47">
        <v>5.9295148532911998E-2</v>
      </c>
      <c r="AS459" s="47">
        <v>0.18218187551120599</v>
      </c>
      <c r="AT459" s="28">
        <v>1500</v>
      </c>
      <c r="AU459" s="28">
        <v>900</v>
      </c>
      <c r="AV459" s="28">
        <v>0</v>
      </c>
    </row>
    <row r="460" spans="1:48" x14ac:dyDescent="0.25">
      <c r="A460" s="159">
        <v>457</v>
      </c>
      <c r="B460" s="3" t="s">
        <v>388</v>
      </c>
      <c r="C460" s="3" t="s">
        <v>693</v>
      </c>
      <c r="D460" s="28">
        <v>300</v>
      </c>
      <c r="E460" s="25">
        <v>0</v>
      </c>
      <c r="F460" s="25">
        <v>-40</v>
      </c>
      <c r="G460" s="25">
        <v>-50</v>
      </c>
      <c r="H460" s="28">
        <v>9325577100</v>
      </c>
      <c r="I460" s="49">
        <v>31.085259999999998</v>
      </c>
      <c r="J460" s="49">
        <v>94.557419999999993</v>
      </c>
      <c r="K460" s="28">
        <v>76275</v>
      </c>
      <c r="L460" s="28">
        <v>22767000</v>
      </c>
      <c r="M460" s="49" t="s">
        <v>4501</v>
      </c>
      <c r="N460" s="49">
        <v>2.8649133472996899E-2</v>
      </c>
      <c r="O460" s="49">
        <v>0.87020949999999997</v>
      </c>
      <c r="P460" s="30">
        <v>1073.4261411719999</v>
      </c>
      <c r="Q460" s="27">
        <v>-3.1199999999999999E-2</v>
      </c>
      <c r="R460" s="30">
        <v>247.38433914999999</v>
      </c>
      <c r="S460" s="27">
        <v>-0.76949999999999996</v>
      </c>
      <c r="T460" s="30">
        <v>26.66469365</v>
      </c>
      <c r="U460" s="27">
        <v>-0.96450000000000002</v>
      </c>
      <c r="V460" s="30">
        <v>5.0146402859999997</v>
      </c>
      <c r="W460" s="32">
        <v>-0.65439999999999998</v>
      </c>
      <c r="X460" s="30">
        <v>-6.7391500019999997</v>
      </c>
      <c r="Y460" s="32">
        <v>-2.3439000000000001</v>
      </c>
      <c r="Z460" s="30">
        <v>-2.661761577</v>
      </c>
      <c r="AA460" s="32">
        <v>0.1236</v>
      </c>
      <c r="AB460" s="30">
        <v>164.54419353910001</v>
      </c>
      <c r="AC460" s="27">
        <v>-0.65439999999999998</v>
      </c>
      <c r="AD460" s="30">
        <v>-216.79569842390001</v>
      </c>
      <c r="AE460" s="27">
        <v>-2.3180000000000001</v>
      </c>
      <c r="AF460" s="30">
        <v>0</v>
      </c>
      <c r="AG460" s="27" t="s">
        <v>1989</v>
      </c>
      <c r="AH460" s="25">
        <v>8.5001360999999998E-3</v>
      </c>
      <c r="AI460" s="25">
        <v>-1.17950056E-2</v>
      </c>
      <c r="AJ460" s="25">
        <v>0</v>
      </c>
      <c r="AK460" s="25">
        <v>1.5207781E-2</v>
      </c>
      <c r="AL460" s="25">
        <v>-2.0491244200000001E-2</v>
      </c>
      <c r="AM460" s="25">
        <v>0</v>
      </c>
      <c r="AN460" s="47">
        <v>2.606056E-2</v>
      </c>
      <c r="AO460" s="47">
        <v>1.85503809E-2</v>
      </c>
      <c r="AP460" s="47">
        <v>0</v>
      </c>
      <c r="AQ460" s="47">
        <v>0.81719051594060399</v>
      </c>
      <c r="AR460" s="47">
        <v>0.65571794228837699</v>
      </c>
      <c r="AS460" s="47">
        <v>0.71845702099103603</v>
      </c>
      <c r="AT460" s="28">
        <v>0</v>
      </c>
      <c r="AU460" s="28">
        <v>0</v>
      </c>
      <c r="AV460" s="28">
        <v>0</v>
      </c>
    </row>
    <row r="461" spans="1:48" x14ac:dyDescent="0.25">
      <c r="A461" s="159">
        <v>458</v>
      </c>
      <c r="B461" s="3" t="s">
        <v>389</v>
      </c>
      <c r="C461" s="3" t="s">
        <v>693</v>
      </c>
      <c r="D461" s="28">
        <v>1000</v>
      </c>
      <c r="E461" s="25">
        <v>-9.0909089999999999</v>
      </c>
      <c r="F461" s="25">
        <v>11.11111</v>
      </c>
      <c r="G461" s="25">
        <v>-52.380949999999999</v>
      </c>
      <c r="H461" s="28">
        <v>32219000000</v>
      </c>
      <c r="I461" s="49">
        <v>32.219000000000001</v>
      </c>
      <c r="J461" s="49">
        <v>95.046390000000002</v>
      </c>
      <c r="K461" s="28">
        <v>332270.40000000002</v>
      </c>
      <c r="L461" s="28">
        <v>323357000</v>
      </c>
      <c r="M461" s="49" t="s">
        <v>4501</v>
      </c>
      <c r="N461" s="49">
        <v>9.5671139478714778E-2</v>
      </c>
      <c r="O461" s="49">
        <v>0.29863899999999999</v>
      </c>
      <c r="P461" s="30">
        <v>63.497429498000002</v>
      </c>
      <c r="Q461" s="27">
        <v>0.49840000000000001</v>
      </c>
      <c r="R461" s="30">
        <v>213.39511355299999</v>
      </c>
      <c r="S461" s="27">
        <v>2.3607</v>
      </c>
      <c r="T461" s="30">
        <v>37.595600916000002</v>
      </c>
      <c r="U461" s="27">
        <v>-0.83209999999999995</v>
      </c>
      <c r="V461" s="30">
        <v>-11.649978857000001</v>
      </c>
      <c r="W461" s="32">
        <v>-13.3565</v>
      </c>
      <c r="X461" s="30">
        <v>7.3896952540000003</v>
      </c>
      <c r="Y461" s="32">
        <v>-1.6343000000000001</v>
      </c>
      <c r="Z461" s="30">
        <v>-11.770290807</v>
      </c>
      <c r="AA461" s="32">
        <v>-1.6569</v>
      </c>
      <c r="AB461" s="30">
        <v>-360.66024517030002</v>
      </c>
      <c r="AC461" s="27">
        <v>-9.4069000000000003</v>
      </c>
      <c r="AD461" s="30">
        <v>228.82930021670001</v>
      </c>
      <c r="AE461" s="27">
        <v>-1.6339999999999999</v>
      </c>
      <c r="AF461" s="30">
        <v>-365.26027834510001</v>
      </c>
      <c r="AG461" s="27">
        <v>-0.66</v>
      </c>
      <c r="AH461" s="25">
        <v>-4.0227819400000003E-2</v>
      </c>
      <c r="AI461" s="25">
        <v>2.0351489899999999E-2</v>
      </c>
      <c r="AJ461" s="25">
        <v>-2.98407511E-2</v>
      </c>
      <c r="AK461" s="25">
        <v>-4.3341217000000001E-2</v>
      </c>
      <c r="AL461" s="25">
        <v>2.22220245E-2</v>
      </c>
      <c r="AM461" s="25">
        <v>-3.3951555100000003E-2</v>
      </c>
      <c r="AN461" s="47">
        <v>6.1118819499999998E-2</v>
      </c>
      <c r="AO461" s="47">
        <v>7.9715387900000004E-2</v>
      </c>
      <c r="AP461" s="47">
        <v>3.6858831000000001E-3</v>
      </c>
      <c r="AQ461" s="47">
        <v>0.118382101326707</v>
      </c>
      <c r="AR461" s="47">
        <v>6.8403081504992094E-2</v>
      </c>
      <c r="AS461" s="47">
        <v>0.137758059944462</v>
      </c>
      <c r="AT461" s="28">
        <v>0</v>
      </c>
      <c r="AU461" s="28">
        <v>0</v>
      </c>
      <c r="AV461" s="28">
        <v>0</v>
      </c>
    </row>
    <row r="462" spans="1:48" x14ac:dyDescent="0.25">
      <c r="A462" s="159">
        <v>459</v>
      </c>
      <c r="B462" s="3" t="s">
        <v>390</v>
      </c>
      <c r="C462" s="3" t="s">
        <v>693</v>
      </c>
      <c r="D462" s="28">
        <v>11500</v>
      </c>
      <c r="E462" s="25">
        <v>0.877193</v>
      </c>
      <c r="F462" s="25">
        <v>0</v>
      </c>
      <c r="G462" s="25">
        <v>-3.361345</v>
      </c>
      <c r="H462" s="28">
        <v>298850810500</v>
      </c>
      <c r="I462" s="49">
        <v>25.987029999999997</v>
      </c>
      <c r="J462" s="49">
        <v>43.680929999999996</v>
      </c>
      <c r="K462" s="28">
        <v>1672.4</v>
      </c>
      <c r="L462" s="28">
        <v>18661500</v>
      </c>
      <c r="M462" s="49">
        <v>7.3155216284987281</v>
      </c>
      <c r="N462" s="49">
        <v>0.76323088897713876</v>
      </c>
      <c r="O462" s="49">
        <v>0.44691619999999999</v>
      </c>
      <c r="P462" s="30">
        <v>80.433224808000006</v>
      </c>
      <c r="Q462" s="27">
        <v>-0.24429999999999999</v>
      </c>
      <c r="R462" s="30">
        <v>92.321151727</v>
      </c>
      <c r="S462" s="27">
        <v>0.14779999999999999</v>
      </c>
      <c r="T462" s="30">
        <v>111.77443276299999</v>
      </c>
      <c r="U462" s="27">
        <v>0.35799999999999998</v>
      </c>
      <c r="V462" s="30">
        <v>24.120024353000002</v>
      </c>
      <c r="W462" s="32">
        <v>-0.38869999999999999</v>
      </c>
      <c r="X462" s="30">
        <v>33.908074095000003</v>
      </c>
      <c r="Y462" s="32">
        <v>0.40579999999999999</v>
      </c>
      <c r="Z462" s="30">
        <v>36.768605725</v>
      </c>
      <c r="AA462" s="32">
        <v>0.57669999999999999</v>
      </c>
      <c r="AB462" s="30">
        <v>920.46021089680005</v>
      </c>
      <c r="AC462" s="27">
        <v>-0.42709999999999998</v>
      </c>
      <c r="AD462" s="30">
        <v>1297.1115970673</v>
      </c>
      <c r="AE462" s="27">
        <v>0.40899999999999997</v>
      </c>
      <c r="AF462" s="30">
        <v>1414.8831155252999</v>
      </c>
      <c r="AG462" s="27">
        <v>1.58</v>
      </c>
      <c r="AH462" s="25">
        <v>7.0984854700000002E-2</v>
      </c>
      <c r="AI462" s="25">
        <v>9.19536626E-2</v>
      </c>
      <c r="AJ462" s="25">
        <v>9.4121634600000004E-2</v>
      </c>
      <c r="AK462" s="25">
        <v>7.4871608899999997E-2</v>
      </c>
      <c r="AL462" s="25">
        <v>9.67928604E-2</v>
      </c>
      <c r="AM462" s="25">
        <v>9.9966305699999994E-2</v>
      </c>
      <c r="AN462" s="47">
        <v>0.2711546883</v>
      </c>
      <c r="AO462" s="47">
        <v>0.2713968121</v>
      </c>
      <c r="AP462" s="47">
        <v>0.25602783489999997</v>
      </c>
      <c r="AQ462" s="47">
        <v>4.48180191391402E-2</v>
      </c>
      <c r="AR462" s="47">
        <v>5.9718087601000398E-2</v>
      </c>
      <c r="AS462" s="47">
        <v>6.2096999298213801E-2</v>
      </c>
      <c r="AT462" s="28">
        <v>0</v>
      </c>
      <c r="AU462" s="28">
        <v>0</v>
      </c>
      <c r="AV462" s="28">
        <v>0</v>
      </c>
    </row>
    <row r="463" spans="1:48" x14ac:dyDescent="0.25">
      <c r="A463" s="159">
        <v>460</v>
      </c>
      <c r="B463" s="3" t="s">
        <v>391</v>
      </c>
      <c r="C463" s="3" t="s">
        <v>693</v>
      </c>
      <c r="D463" s="28">
        <v>3600</v>
      </c>
      <c r="E463" s="25">
        <v>0</v>
      </c>
      <c r="F463" s="25">
        <v>5.8823530000000002</v>
      </c>
      <c r="G463" s="25">
        <v>111.7647</v>
      </c>
      <c r="H463" s="28">
        <v>19425546000</v>
      </c>
      <c r="I463" s="49">
        <v>5.3959799999999998</v>
      </c>
      <c r="J463" s="49">
        <v>58.127090000000003</v>
      </c>
      <c r="K463" s="28">
        <v>0</v>
      </c>
      <c r="L463" s="28" t="s">
        <v>4501</v>
      </c>
      <c r="M463" s="49" t="s">
        <v>4501</v>
      </c>
      <c r="N463" s="49">
        <v>0.38929024686434727</v>
      </c>
      <c r="O463" s="49" t="s">
        <v>4501</v>
      </c>
      <c r="P463" s="30">
        <v>208.47909620799999</v>
      </c>
      <c r="Q463" s="27">
        <v>-0.22850000000000001</v>
      </c>
      <c r="R463" s="30">
        <v>71.507362506000007</v>
      </c>
      <c r="S463" s="27">
        <v>-0.65700000000000003</v>
      </c>
      <c r="T463" s="30">
        <v>81.661962407999994</v>
      </c>
      <c r="U463" s="27">
        <v>-0.32490000000000002</v>
      </c>
      <c r="V463" s="30">
        <v>-24.858932337999999</v>
      </c>
      <c r="W463" s="32">
        <v>-2.5503999999999998</v>
      </c>
      <c r="X463" s="30">
        <v>-14.903774417999999</v>
      </c>
      <c r="Y463" s="32">
        <v>-0.40050000000000002</v>
      </c>
      <c r="Z463" s="30">
        <v>-10.496477545999999</v>
      </c>
      <c r="AA463" s="32">
        <v>-0.59740000000000004</v>
      </c>
      <c r="AB463" s="30">
        <v>-4606.9313272739</v>
      </c>
      <c r="AC463" s="27">
        <v>-2.6492</v>
      </c>
      <c r="AD463" s="30">
        <v>-2762.0118325014</v>
      </c>
      <c r="AE463" s="27">
        <v>-0.4</v>
      </c>
      <c r="AF463" s="30">
        <v>-1945.2384589653</v>
      </c>
      <c r="AG463" s="27">
        <v>0.4</v>
      </c>
      <c r="AH463" s="25">
        <v>-0.1083810459</v>
      </c>
      <c r="AI463" s="25">
        <v>-8.9266973599999994E-2</v>
      </c>
      <c r="AJ463" s="25">
        <v>-6.4446965199999998E-2</v>
      </c>
      <c r="AK463" s="25">
        <v>-0.28692739900000003</v>
      </c>
      <c r="AL463" s="25">
        <v>-0.24481564580000001</v>
      </c>
      <c r="AM463" s="25">
        <v>-0.19183645669999999</v>
      </c>
      <c r="AN463" s="47">
        <v>0.14547082659999999</v>
      </c>
      <c r="AO463" s="47">
        <v>0.1006901684</v>
      </c>
      <c r="AP463" s="47">
        <v>0.1084040324</v>
      </c>
      <c r="AQ463" s="47">
        <v>1.8248079628803799</v>
      </c>
      <c r="AR463" s="47">
        <v>1.63824184934214</v>
      </c>
      <c r="AS463" s="47">
        <v>1.97665617009506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392</v>
      </c>
      <c r="C464" s="3" t="s">
        <v>693</v>
      </c>
      <c r="D464" s="28">
        <v>8100</v>
      </c>
      <c r="E464" s="25">
        <v>-3.5714290000000002</v>
      </c>
      <c r="F464" s="25">
        <v>-4.7058819999999999</v>
      </c>
      <c r="G464" s="25">
        <v>-18.181819999999998</v>
      </c>
      <c r="H464" s="28">
        <v>80721230400</v>
      </c>
      <c r="I464" s="49">
        <v>9.9655799999999992</v>
      </c>
      <c r="J464" s="49">
        <v>29.350519999999999</v>
      </c>
      <c r="K464" s="28">
        <v>230</v>
      </c>
      <c r="L464" s="28">
        <v>1881000</v>
      </c>
      <c r="M464" s="49">
        <v>6.8353600676631112</v>
      </c>
      <c r="N464" s="49">
        <v>0.63273607910072549</v>
      </c>
      <c r="O464" s="49">
        <v>0.49664770000000003</v>
      </c>
      <c r="P464" s="30">
        <v>187.65920019399999</v>
      </c>
      <c r="Q464" s="27">
        <v>7.2700000000000001E-2</v>
      </c>
      <c r="R464" s="30">
        <v>184.770448665</v>
      </c>
      <c r="S464" s="27">
        <v>-1.54E-2</v>
      </c>
      <c r="T464" s="30">
        <v>188.84230639500001</v>
      </c>
      <c r="U464" s="27">
        <v>2.81E-2</v>
      </c>
      <c r="V464" s="30">
        <v>11.912764826</v>
      </c>
      <c r="W464" s="32">
        <v>2.12E-2</v>
      </c>
      <c r="X464" s="30">
        <v>12.045548203999999</v>
      </c>
      <c r="Y464" s="32">
        <v>1.11E-2</v>
      </c>
      <c r="Z464" s="30">
        <v>12.190949422999999</v>
      </c>
      <c r="AA464" s="32">
        <v>8.5000000000000006E-3</v>
      </c>
      <c r="AB464" s="30">
        <v>1107.4068499936</v>
      </c>
      <c r="AC464" s="27">
        <v>7.7899999999999997E-2</v>
      </c>
      <c r="AD464" s="30">
        <v>1178.6845797694</v>
      </c>
      <c r="AE464" s="27">
        <v>6.4000000000000001E-2</v>
      </c>
      <c r="AF464" s="30">
        <v>1223.3050690256</v>
      </c>
      <c r="AG464" s="27">
        <v>1.01</v>
      </c>
      <c r="AH464" s="25">
        <v>7.4057403499999994E-2</v>
      </c>
      <c r="AI464" s="25">
        <v>7.8166394700000003E-2</v>
      </c>
      <c r="AJ464" s="25">
        <v>7.2857756199999998E-2</v>
      </c>
      <c r="AK464" s="25">
        <v>9.4822516300000007E-2</v>
      </c>
      <c r="AL464" s="25">
        <v>9.4887052799999996E-2</v>
      </c>
      <c r="AM464" s="25">
        <v>9.7306169200000001E-2</v>
      </c>
      <c r="AN464" s="47">
        <v>0.28993178180000001</v>
      </c>
      <c r="AO464" s="47">
        <v>0.30026477680000002</v>
      </c>
      <c r="AP464" s="47">
        <v>0.3195338472</v>
      </c>
      <c r="AQ464" s="47">
        <v>0.221130845840081</v>
      </c>
      <c r="AR464" s="47">
        <v>0.20677449930171199</v>
      </c>
      <c r="AS464" s="47">
        <v>0.335563627415981</v>
      </c>
      <c r="AT464" s="28">
        <v>1000</v>
      </c>
      <c r="AU464" s="28">
        <v>1000</v>
      </c>
      <c r="AV464" s="28">
        <v>0</v>
      </c>
    </row>
    <row r="465" spans="1:48" x14ac:dyDescent="0.25">
      <c r="A465" s="159">
        <v>462</v>
      </c>
      <c r="B465" s="3" t="s">
        <v>393</v>
      </c>
      <c r="C465" s="3" t="s">
        <v>693</v>
      </c>
      <c r="D465" s="28">
        <v>18000</v>
      </c>
      <c r="E465" s="25">
        <v>0</v>
      </c>
      <c r="F465" s="25">
        <v>30.43478</v>
      </c>
      <c r="G465" s="25">
        <v>5.8823530000000002</v>
      </c>
      <c r="H465" s="28">
        <v>31680000000</v>
      </c>
      <c r="I465" s="49">
        <v>1.76</v>
      </c>
      <c r="J465" s="49">
        <v>14.98028</v>
      </c>
      <c r="K465" s="28">
        <v>5</v>
      </c>
      <c r="L465" s="28">
        <v>90000</v>
      </c>
      <c r="M465" s="49">
        <v>7.8843626806833118</v>
      </c>
      <c r="N465" s="49">
        <v>0.95671465226303332</v>
      </c>
      <c r="O465" s="49" t="s">
        <v>4501</v>
      </c>
      <c r="P465" s="30">
        <v>58.863371688000001</v>
      </c>
      <c r="Q465" s="27">
        <v>-7.4999999999999997E-3</v>
      </c>
      <c r="R465" s="30">
        <v>62.716545887999999</v>
      </c>
      <c r="S465" s="27">
        <v>6.5500000000000003E-2</v>
      </c>
      <c r="T465" s="30">
        <v>67.572815645999995</v>
      </c>
      <c r="U465" s="27">
        <v>0.1016</v>
      </c>
      <c r="V465" s="30">
        <v>2.8833173950000002</v>
      </c>
      <c r="W465" s="32">
        <v>3.1600000000000003E-2</v>
      </c>
      <c r="X465" s="30">
        <v>3.380912275</v>
      </c>
      <c r="Y465" s="32">
        <v>0.1726</v>
      </c>
      <c r="Z465" s="30">
        <v>4.2672974760000004</v>
      </c>
      <c r="AA465" s="32">
        <v>0.49199999999999999</v>
      </c>
      <c r="AB465" s="30">
        <v>1550.1706424731001</v>
      </c>
      <c r="AC465" s="27">
        <v>3.1600000000000003E-2</v>
      </c>
      <c r="AD465" s="30">
        <v>1817.6947715054</v>
      </c>
      <c r="AE465" s="27">
        <v>0.17299999999999999</v>
      </c>
      <c r="AF465" s="30">
        <v>2424.6008386364001</v>
      </c>
      <c r="AG465" s="27">
        <v>1.49</v>
      </c>
      <c r="AH465" s="25">
        <v>7.6822869500000002E-2</v>
      </c>
      <c r="AI465" s="25">
        <v>8.5130005499999994E-2</v>
      </c>
      <c r="AJ465" s="25">
        <v>9.2943408899999996E-2</v>
      </c>
      <c r="AK465" s="25">
        <v>9.3882206400000001E-2</v>
      </c>
      <c r="AL465" s="25">
        <v>0.1074390442</v>
      </c>
      <c r="AM465" s="25">
        <v>0.1362042866</v>
      </c>
      <c r="AN465" s="47">
        <v>0.26643816469999998</v>
      </c>
      <c r="AO465" s="47">
        <v>0.2807903974</v>
      </c>
      <c r="AP465" s="47">
        <v>0.30071664329999998</v>
      </c>
      <c r="AQ465" s="47">
        <v>0.222665038908366</v>
      </c>
      <c r="AR465" s="47">
        <v>0.30032053933251801</v>
      </c>
      <c r="AS465" s="47">
        <v>0.465453959111231</v>
      </c>
      <c r="AT465" s="28">
        <v>1400</v>
      </c>
      <c r="AU465" s="28">
        <v>1400</v>
      </c>
      <c r="AV465" s="28">
        <v>0</v>
      </c>
    </row>
    <row r="466" spans="1:48" x14ac:dyDescent="0.25">
      <c r="A466" s="159">
        <v>463</v>
      </c>
      <c r="B466" s="3" t="s">
        <v>395</v>
      </c>
      <c r="C466" s="3" t="s">
        <v>693</v>
      </c>
      <c r="D466" s="28">
        <v>13500</v>
      </c>
      <c r="E466" s="25">
        <v>-4.2553190000000001</v>
      </c>
      <c r="F466" s="25">
        <v>-2.1739130000000002</v>
      </c>
      <c r="G466" s="25">
        <v>-8.1632650000000009</v>
      </c>
      <c r="H466" s="28">
        <v>202500000000</v>
      </c>
      <c r="I466" s="49">
        <v>15</v>
      </c>
      <c r="J466" s="49">
        <v>43.884410000000003</v>
      </c>
      <c r="K466" s="28">
        <v>805.5</v>
      </c>
      <c r="L466" s="28">
        <v>11078500</v>
      </c>
      <c r="M466" s="49">
        <v>4.6624586581992489</v>
      </c>
      <c r="N466" s="49">
        <v>0.71333515282473192</v>
      </c>
      <c r="O466" s="49">
        <v>0.40242689999999998</v>
      </c>
      <c r="P466" s="30">
        <v>590.72168537699997</v>
      </c>
      <c r="Q466" s="27">
        <v>0.11210000000000001</v>
      </c>
      <c r="R466" s="30">
        <v>617.41252682599998</v>
      </c>
      <c r="S466" s="27">
        <v>4.5199999999999997E-2</v>
      </c>
      <c r="T466" s="30">
        <v>706.95343731299999</v>
      </c>
      <c r="U466" s="27">
        <v>0.12959999999999999</v>
      </c>
      <c r="V466" s="30">
        <v>36.222527139</v>
      </c>
      <c r="W466" s="32">
        <v>-7.7000000000000002E-3</v>
      </c>
      <c r="X466" s="30">
        <v>40.947453996</v>
      </c>
      <c r="Y466" s="32">
        <v>0.13039999999999999</v>
      </c>
      <c r="Z466" s="30">
        <v>45.001898500000003</v>
      </c>
      <c r="AA466" s="32">
        <v>0.1905</v>
      </c>
      <c r="AB466" s="30">
        <v>2173.5018092667001</v>
      </c>
      <c r="AC466" s="27">
        <v>-7.6E-3</v>
      </c>
      <c r="AD466" s="30">
        <v>2729.3594075332999</v>
      </c>
      <c r="AE466" s="27">
        <v>0.25600000000000001</v>
      </c>
      <c r="AF466" s="30">
        <v>2999.3774872667</v>
      </c>
      <c r="AG466" s="27">
        <v>1.19</v>
      </c>
      <c r="AH466" s="25">
        <v>8.5098679100000005E-2</v>
      </c>
      <c r="AI466" s="25">
        <v>9.3677384899999994E-2</v>
      </c>
      <c r="AJ466" s="25">
        <v>9.3702207800000006E-2</v>
      </c>
      <c r="AK466" s="25">
        <v>0.15108734239999999</v>
      </c>
      <c r="AL466" s="25">
        <v>0.16100387520000001</v>
      </c>
      <c r="AM466" s="25">
        <v>0.17166354959999999</v>
      </c>
      <c r="AN466" s="47">
        <v>0.27639862050000003</v>
      </c>
      <c r="AO466" s="47">
        <v>0.27275431300000003</v>
      </c>
      <c r="AP466" s="47">
        <v>0.25986727970000001</v>
      </c>
      <c r="AQ466" s="47">
        <v>0.73717980357983603</v>
      </c>
      <c r="AR466" s="47">
        <v>0.70134931887774099</v>
      </c>
      <c r="AS466" s="47">
        <v>0.83201179155032001</v>
      </c>
      <c r="AT466" s="28">
        <v>1300</v>
      </c>
      <c r="AU466" s="28">
        <v>1300</v>
      </c>
      <c r="AV466" s="28">
        <v>0</v>
      </c>
    </row>
    <row r="467" spans="1:48" x14ac:dyDescent="0.25">
      <c r="A467" s="159">
        <v>464</v>
      </c>
      <c r="B467" s="3" t="s">
        <v>396</v>
      </c>
      <c r="C467" s="3" t="s">
        <v>693</v>
      </c>
      <c r="D467" s="28">
        <v>38800</v>
      </c>
      <c r="E467" s="25">
        <v>-1.020408</v>
      </c>
      <c r="F467" s="25">
        <v>19.384620000000002</v>
      </c>
      <c r="G467" s="25">
        <v>-23.01587</v>
      </c>
      <c r="H467" s="28">
        <v>118514600000</v>
      </c>
      <c r="I467" s="49">
        <v>3.0545</v>
      </c>
      <c r="J467" s="49">
        <v>62.872149999999998</v>
      </c>
      <c r="K467" s="28">
        <v>5</v>
      </c>
      <c r="L467" s="28">
        <v>194000</v>
      </c>
      <c r="M467" s="49">
        <v>16.592175347087494</v>
      </c>
      <c r="N467" s="49">
        <v>2.9535521026610665</v>
      </c>
      <c r="O467" s="49" t="s">
        <v>4501</v>
      </c>
      <c r="P467" s="30">
        <v>521.90408598299996</v>
      </c>
      <c r="Q467" s="27">
        <v>0.16789999999999999</v>
      </c>
      <c r="R467" s="30">
        <v>620.034824512</v>
      </c>
      <c r="S467" s="27">
        <v>0.188</v>
      </c>
      <c r="T467" s="30">
        <v>601.33407958099997</v>
      </c>
      <c r="U467" s="27">
        <v>-5.74E-2</v>
      </c>
      <c r="V467" s="30">
        <v>8.6824966450000005</v>
      </c>
      <c r="W467" s="32">
        <v>0.8276</v>
      </c>
      <c r="X467" s="30">
        <v>7.5485391589999997</v>
      </c>
      <c r="Y467" s="32">
        <v>-0.13059999999999999</v>
      </c>
      <c r="Z467" s="30">
        <v>5.4640345210000003</v>
      </c>
      <c r="AA467" s="32">
        <v>-0.54500000000000004</v>
      </c>
      <c r="AB467" s="30">
        <v>2547.8790784089001</v>
      </c>
      <c r="AC467" s="27">
        <v>0.63819999999999999</v>
      </c>
      <c r="AD467" s="30">
        <v>2062.0524337861998</v>
      </c>
      <c r="AE467" s="27">
        <v>-0.191</v>
      </c>
      <c r="AF467" s="30">
        <v>0</v>
      </c>
      <c r="AG467" s="27">
        <v>0</v>
      </c>
      <c r="AH467" s="25">
        <v>6.4571888800000005E-2</v>
      </c>
      <c r="AI467" s="25">
        <v>4.5369668799999999E-2</v>
      </c>
      <c r="AJ467" s="25">
        <v>0</v>
      </c>
      <c r="AK467" s="25">
        <v>0.2524874157</v>
      </c>
      <c r="AL467" s="25">
        <v>0.1979033013</v>
      </c>
      <c r="AM467" s="25">
        <v>0</v>
      </c>
      <c r="AN467" s="47">
        <v>7.7893362600000002E-2</v>
      </c>
      <c r="AO467" s="47">
        <v>8.4189049399999993E-2</v>
      </c>
      <c r="AP467" s="47">
        <v>0</v>
      </c>
      <c r="AQ467" s="47">
        <v>3.1501564340817199</v>
      </c>
      <c r="AR467" s="47">
        <v>3.5534938281784001</v>
      </c>
      <c r="AS467" s="47">
        <v>3.66025983239944</v>
      </c>
      <c r="AT467" s="28">
        <v>800</v>
      </c>
      <c r="AU467" s="28">
        <v>1000</v>
      </c>
      <c r="AV467" s="28">
        <v>0</v>
      </c>
    </row>
    <row r="468" spans="1:48" x14ac:dyDescent="0.25">
      <c r="A468" s="159">
        <v>465</v>
      </c>
      <c r="B468" s="3" t="s">
        <v>397</v>
      </c>
      <c r="C468" s="3" t="s">
        <v>693</v>
      </c>
      <c r="D468" s="28">
        <v>1200</v>
      </c>
      <c r="E468" s="25">
        <v>9.0909089999999999</v>
      </c>
      <c r="F468" s="25">
        <v>-14.28571</v>
      </c>
      <c r="G468" s="25">
        <v>-14.28571</v>
      </c>
      <c r="H468" s="28">
        <v>28247949600</v>
      </c>
      <c r="I468" s="49">
        <v>23.539960000000001</v>
      </c>
      <c r="J468" s="49">
        <v>47.712310000000002</v>
      </c>
      <c r="K468" s="28">
        <v>15570</v>
      </c>
      <c r="L468" s="28">
        <v>17923500</v>
      </c>
      <c r="M468" s="49" t="s">
        <v>4501</v>
      </c>
      <c r="N468" s="49">
        <v>0.11809000434894706</v>
      </c>
      <c r="O468" s="49">
        <v>0.63161789999999995</v>
      </c>
      <c r="P468" s="30">
        <v>154.50594529899999</v>
      </c>
      <c r="Q468" s="27">
        <v>0.63790000000000002</v>
      </c>
      <c r="R468" s="30">
        <v>61.999707207999997</v>
      </c>
      <c r="S468" s="27">
        <v>-0.59870000000000001</v>
      </c>
      <c r="T468" s="30">
        <v>1.8839999999999999</v>
      </c>
      <c r="U468" s="27">
        <v>-0.99070000000000003</v>
      </c>
      <c r="V468" s="30">
        <v>2.5612343150000001</v>
      </c>
      <c r="W468" s="32">
        <v>-0.22670000000000001</v>
      </c>
      <c r="X468" s="30">
        <v>0.177167295</v>
      </c>
      <c r="Y468" s="32">
        <v>-0.93079999999999996</v>
      </c>
      <c r="Z468" s="30">
        <v>-0.69004978299999997</v>
      </c>
      <c r="AA468" s="32">
        <v>-1.3527</v>
      </c>
      <c r="AB468" s="30">
        <v>108.8036909412</v>
      </c>
      <c r="AC468" s="27">
        <v>-0.22670000000000001</v>
      </c>
      <c r="AD468" s="30">
        <v>7.5262366652999999</v>
      </c>
      <c r="AE468" s="27">
        <v>-0.93100000000000005</v>
      </c>
      <c r="AF468" s="30">
        <v>0</v>
      </c>
      <c r="AG468" s="27">
        <v>0</v>
      </c>
      <c r="AH468" s="25">
        <v>9.4023208000000007E-3</v>
      </c>
      <c r="AI468" s="25">
        <v>6.4168809999999999E-4</v>
      </c>
      <c r="AJ468" s="25">
        <v>0</v>
      </c>
      <c r="AK468" s="25">
        <v>1.07536826E-2</v>
      </c>
      <c r="AL468" s="25">
        <v>7.3960859999999998E-4</v>
      </c>
      <c r="AM468" s="25">
        <v>0</v>
      </c>
      <c r="AN468" s="47">
        <v>2.7481893899999998E-2</v>
      </c>
      <c r="AO468" s="47">
        <v>2.27188142E-2</v>
      </c>
      <c r="AP468" s="47">
        <v>0</v>
      </c>
      <c r="AQ468" s="47">
        <v>0.187045358061916</v>
      </c>
      <c r="AR468" s="47">
        <v>0.11817669070848399</v>
      </c>
      <c r="AS468" s="47">
        <v>0.12765798568060599</v>
      </c>
      <c r="AT468" s="28">
        <v>0</v>
      </c>
      <c r="AU468" s="28">
        <v>0</v>
      </c>
      <c r="AV468" s="28">
        <v>0</v>
      </c>
    </row>
    <row r="469" spans="1:48" x14ac:dyDescent="0.25">
      <c r="A469" s="159">
        <v>466</v>
      </c>
      <c r="B469" s="3" t="s">
        <v>2207</v>
      </c>
      <c r="C469" s="3" t="s">
        <v>693</v>
      </c>
      <c r="D469" s="28">
        <v>2100</v>
      </c>
      <c r="E469" s="25">
        <v>-8.6956520000000008</v>
      </c>
      <c r="F469" s="25">
        <v>5</v>
      </c>
      <c r="G469" s="25">
        <v>-50</v>
      </c>
      <c r="H469" s="28">
        <v>203537268900.00003</v>
      </c>
      <c r="I469" s="49">
        <v>96.922510000000003</v>
      </c>
      <c r="J469" s="49">
        <v>89.845910000000003</v>
      </c>
      <c r="K469" s="28">
        <v>736929.2</v>
      </c>
      <c r="L469" s="28">
        <v>1581993000</v>
      </c>
      <c r="M469" s="49">
        <v>2.1130751065328197</v>
      </c>
      <c r="N469" s="49">
        <v>0.19400163998488892</v>
      </c>
      <c r="O469" s="49">
        <v>1.1086</v>
      </c>
      <c r="P469" s="30">
        <v>154.16826734399999</v>
      </c>
      <c r="Q469" s="27">
        <v>4.9931000000000001</v>
      </c>
      <c r="R469" s="30">
        <v>111.052749928</v>
      </c>
      <c r="S469" s="27">
        <v>-0.2797</v>
      </c>
      <c r="T469" s="30">
        <v>130.77958570199999</v>
      </c>
      <c r="U469" s="27">
        <v>5.9200000000000003E-2</v>
      </c>
      <c r="V469" s="30">
        <v>87.969806731999995</v>
      </c>
      <c r="W469" s="32">
        <v>15.956899999999999</v>
      </c>
      <c r="X469" s="30">
        <v>55.054366967999997</v>
      </c>
      <c r="Y469" s="32">
        <v>-0.37419999999999998</v>
      </c>
      <c r="Z469" s="30">
        <v>47.649581062000003</v>
      </c>
      <c r="AA469" s="32">
        <v>-0.25640000000000002</v>
      </c>
      <c r="AB469" s="30">
        <v>2786.5142268599002</v>
      </c>
      <c r="AC469" s="27">
        <v>6.2511999999999999</v>
      </c>
      <c r="AD469" s="30">
        <v>568.02457484879994</v>
      </c>
      <c r="AE469" s="27">
        <v>-0.79600000000000004</v>
      </c>
      <c r="AF469" s="30">
        <v>503.68311590190001</v>
      </c>
      <c r="AG469" s="27">
        <v>0.38</v>
      </c>
      <c r="AH469" s="25">
        <v>0.2983912634</v>
      </c>
      <c r="AI469" s="25">
        <v>7.2733954500000003E-2</v>
      </c>
      <c r="AJ469" s="25">
        <v>4.4352022300000002E-2</v>
      </c>
      <c r="AK469" s="25">
        <v>0.32884618199999999</v>
      </c>
      <c r="AL469" s="25">
        <v>7.6022856200000002E-2</v>
      </c>
      <c r="AM469" s="25">
        <v>4.5486900099999998E-2</v>
      </c>
      <c r="AN469" s="47">
        <v>0.73525217139999999</v>
      </c>
      <c r="AO469" s="47">
        <v>0.61315889209999996</v>
      </c>
      <c r="AP469" s="47">
        <v>0.57345476019999997</v>
      </c>
      <c r="AQ469" s="47">
        <v>8.3802321280317199E-2</v>
      </c>
      <c r="AR469" s="47">
        <v>3.0536680674001102E-2</v>
      </c>
      <c r="AS469" s="47">
        <v>2.55879610680179E-2</v>
      </c>
      <c r="AT469" s="28">
        <v>0</v>
      </c>
      <c r="AU469" s="28">
        <v>0</v>
      </c>
      <c r="AV469" s="28">
        <v>0</v>
      </c>
    </row>
    <row r="470" spans="1:48" x14ac:dyDescent="0.25">
      <c r="A470" s="159">
        <v>467</v>
      </c>
      <c r="B470" s="3" t="s">
        <v>386</v>
      </c>
      <c r="C470" s="3" t="s">
        <v>693</v>
      </c>
      <c r="D470" s="28">
        <v>72800</v>
      </c>
      <c r="E470" s="25">
        <v>13.75</v>
      </c>
      <c r="F470" s="25">
        <v>16.48</v>
      </c>
      <c r="G470" s="25">
        <v>-9.5689299999999999</v>
      </c>
      <c r="H470" s="28">
        <v>626080000000</v>
      </c>
      <c r="I470" s="49">
        <v>8.6</v>
      </c>
      <c r="J470" s="49">
        <v>41.54213</v>
      </c>
      <c r="K470" s="28">
        <v>2625.3</v>
      </c>
      <c r="L470" s="28">
        <v>179606500</v>
      </c>
      <c r="M470" s="49">
        <v>8.2182516257850367</v>
      </c>
      <c r="N470" s="49">
        <v>2.1067271166869004</v>
      </c>
      <c r="O470" s="49">
        <v>0.37389990000000001</v>
      </c>
      <c r="P470" s="30">
        <v>327.76529942899998</v>
      </c>
      <c r="Q470" s="27">
        <v>0.38119999999999998</v>
      </c>
      <c r="R470" s="30">
        <v>479.26026662599998</v>
      </c>
      <c r="S470" s="27">
        <v>0.4622</v>
      </c>
      <c r="T470" s="30">
        <v>446.66676859299997</v>
      </c>
      <c r="U470" s="27">
        <v>0.1061</v>
      </c>
      <c r="V470" s="30">
        <v>38.335156918000003</v>
      </c>
      <c r="W470" s="32">
        <v>0.70250000000000001</v>
      </c>
      <c r="X470" s="30">
        <v>80.063344487999998</v>
      </c>
      <c r="Y470" s="32">
        <v>1.0885</v>
      </c>
      <c r="Z470" s="30">
        <v>79.739328145000002</v>
      </c>
      <c r="AA470" s="32">
        <v>2.41E-2</v>
      </c>
      <c r="AB470" s="30">
        <v>5242.8964608823999</v>
      </c>
      <c r="AC470" s="27">
        <v>0.58330000000000004</v>
      </c>
      <c r="AD470" s="30">
        <v>10949.8397608824</v>
      </c>
      <c r="AE470" s="27">
        <v>1.089</v>
      </c>
      <c r="AF470" s="30">
        <v>10741.5136418642</v>
      </c>
      <c r="AG470" s="27">
        <v>0.94</v>
      </c>
      <c r="AH470" s="25">
        <v>0.18736187839999999</v>
      </c>
      <c r="AI470" s="25">
        <v>0.35233942709999999</v>
      </c>
      <c r="AJ470" s="25">
        <v>0.26054516379999998</v>
      </c>
      <c r="AK470" s="25">
        <v>0.2775020272</v>
      </c>
      <c r="AL470" s="25">
        <v>0.49010797090000002</v>
      </c>
      <c r="AM470" s="25">
        <v>0.33517179320000001</v>
      </c>
      <c r="AN470" s="47">
        <v>0.57696448420000002</v>
      </c>
      <c r="AO470" s="47">
        <v>0.63096985350000001</v>
      </c>
      <c r="AP470" s="47">
        <v>0.62926183800000002</v>
      </c>
      <c r="AQ470" s="47">
        <v>0.47170788769949101</v>
      </c>
      <c r="AR470" s="47">
        <v>0.32593304877034801</v>
      </c>
      <c r="AS470" s="47">
        <v>0.28642492639156097</v>
      </c>
      <c r="AT470" s="28">
        <v>4000</v>
      </c>
      <c r="AU470" s="28">
        <v>8000</v>
      </c>
      <c r="AV470" s="28">
        <v>0</v>
      </c>
    </row>
    <row r="471" spans="1:48" x14ac:dyDescent="0.25">
      <c r="A471" s="159">
        <v>468</v>
      </c>
      <c r="B471" s="3" t="s">
        <v>2668</v>
      </c>
      <c r="C471" s="3" t="s">
        <v>693</v>
      </c>
      <c r="D471" s="28">
        <v>32500</v>
      </c>
      <c r="E471" s="25">
        <v>25</v>
      </c>
      <c r="F471" s="25">
        <v>24.521070000000002</v>
      </c>
      <c r="G471" s="25">
        <v>99.386499999999998</v>
      </c>
      <c r="H471" s="28">
        <v>308750000000</v>
      </c>
      <c r="I471" s="49">
        <v>9.5</v>
      </c>
      <c r="J471" s="49">
        <v>28.69802</v>
      </c>
      <c r="K471" s="28">
        <v>55</v>
      </c>
      <c r="L471" s="28">
        <v>1648000</v>
      </c>
      <c r="M471" s="49">
        <v>20.36340852130326</v>
      </c>
      <c r="N471" s="49">
        <v>2.0392705340705248</v>
      </c>
      <c r="O471" s="49" t="s">
        <v>4501</v>
      </c>
      <c r="P471" s="30">
        <v>475.45522941600001</v>
      </c>
      <c r="Q471" s="27">
        <v>5.2699999999999997E-2</v>
      </c>
      <c r="R471" s="30">
        <v>489.33825906300001</v>
      </c>
      <c r="S471" s="27">
        <v>2.92E-2</v>
      </c>
      <c r="T471" s="30">
        <v>381.69767507900002</v>
      </c>
      <c r="U471" s="27">
        <v>2.1484999999999999</v>
      </c>
      <c r="V471" s="30">
        <v>15.814877654</v>
      </c>
      <c r="W471" s="32">
        <v>0.2079</v>
      </c>
      <c r="X471" s="30">
        <v>15.162512892000001</v>
      </c>
      <c r="Y471" s="32">
        <v>-4.1300000000000003E-2</v>
      </c>
      <c r="Z471" s="30">
        <v>8.7087589219999995</v>
      </c>
      <c r="AA471" s="32">
        <v>-1.7753000000000001</v>
      </c>
      <c r="AB471" s="30">
        <v>1280.2898044210999</v>
      </c>
      <c r="AC471" s="27">
        <v>0.1759</v>
      </c>
      <c r="AD471" s="30">
        <v>1217.1066202105001</v>
      </c>
      <c r="AE471" s="27">
        <v>-4.9000000000000002E-2</v>
      </c>
      <c r="AF471" s="30">
        <v>0</v>
      </c>
      <c r="AG471" s="27" t="s">
        <v>1989</v>
      </c>
      <c r="AH471" s="25">
        <v>6.1916274700000003E-2</v>
      </c>
      <c r="AI471" s="25">
        <v>5.4337516400000001E-2</v>
      </c>
      <c r="AJ471" s="25">
        <v>0</v>
      </c>
      <c r="AK471" s="25">
        <v>0.1096487458</v>
      </c>
      <c r="AL471" s="25">
        <v>0.1016474908</v>
      </c>
      <c r="AM471" s="25">
        <v>0</v>
      </c>
      <c r="AN471" s="47">
        <v>0.36349993250000001</v>
      </c>
      <c r="AO471" s="47">
        <v>0.37157928769999998</v>
      </c>
      <c r="AP471" s="47">
        <v>0</v>
      </c>
      <c r="AQ471" s="47">
        <v>0.92016306014415905</v>
      </c>
      <c r="AR471" s="47">
        <v>0.82263531737385798</v>
      </c>
      <c r="AS471" s="47">
        <v>0.77404418889248106</v>
      </c>
      <c r="AT471" s="28">
        <v>900</v>
      </c>
      <c r="AU471" s="28">
        <v>1000</v>
      </c>
      <c r="AV471" s="28">
        <v>0</v>
      </c>
    </row>
    <row r="472" spans="1:48" x14ac:dyDescent="0.25">
      <c r="A472" s="159">
        <v>469</v>
      </c>
      <c r="B472" s="3" t="s">
        <v>399</v>
      </c>
      <c r="C472" s="3" t="s">
        <v>693</v>
      </c>
      <c r="D472" s="28">
        <v>31900</v>
      </c>
      <c r="E472" s="25">
        <v>10.38062</v>
      </c>
      <c r="F472" s="25">
        <v>-0.3125</v>
      </c>
      <c r="G472" s="25">
        <v>-46.833329999999997</v>
      </c>
      <c r="H472" s="28">
        <v>259388342400.00003</v>
      </c>
      <c r="I472" s="49">
        <v>8.1312899999999999</v>
      </c>
      <c r="J472" s="49">
        <v>38.961239999999997</v>
      </c>
      <c r="K472" s="28">
        <v>450</v>
      </c>
      <c r="L472" s="28">
        <v>12630500</v>
      </c>
      <c r="M472" s="49">
        <v>18.446254006670934</v>
      </c>
      <c r="N472" s="49">
        <v>3.1384933980900027</v>
      </c>
      <c r="O472" s="49" t="s">
        <v>4501</v>
      </c>
      <c r="P472" s="30">
        <v>145.88495108500001</v>
      </c>
      <c r="Q472" s="27">
        <v>2.53E-2</v>
      </c>
      <c r="R472" s="30">
        <v>130.44887518199999</v>
      </c>
      <c r="S472" s="27">
        <v>-0.10580000000000001</v>
      </c>
      <c r="T472" s="30">
        <v>157.02943440499999</v>
      </c>
      <c r="U472" s="27">
        <v>-1.6199999999999999E-2</v>
      </c>
      <c r="V472" s="30">
        <v>26.642661317999998</v>
      </c>
      <c r="W472" s="32">
        <v>-2.1100000000000001E-2</v>
      </c>
      <c r="X472" s="30">
        <v>17.265753098000001</v>
      </c>
      <c r="Y472" s="32">
        <v>-0.35199999999999998</v>
      </c>
      <c r="Z472" s="30">
        <v>19.894948251999999</v>
      </c>
      <c r="AA472" s="32">
        <v>-0.25430000000000003</v>
      </c>
      <c r="AB472" s="30">
        <v>2727.0265483066</v>
      </c>
      <c r="AC472" s="27">
        <v>-1.5800000000000002E-2</v>
      </c>
      <c r="AD472" s="30">
        <v>1680.1547046342</v>
      </c>
      <c r="AE472" s="27">
        <v>-0.38400000000000001</v>
      </c>
      <c r="AF472" s="30">
        <v>2332.2743127294998</v>
      </c>
      <c r="AG472" s="27">
        <v>0.78</v>
      </c>
      <c r="AH472" s="25">
        <v>0.1325606943</v>
      </c>
      <c r="AI472" s="25">
        <v>9.7821834900000001E-2</v>
      </c>
      <c r="AJ472" s="25">
        <v>0.13447913789999999</v>
      </c>
      <c r="AK472" s="25">
        <v>0.23592241980000001</v>
      </c>
      <c r="AL472" s="25">
        <v>0.15538883110000001</v>
      </c>
      <c r="AM472" s="25">
        <v>0.19808521470000001</v>
      </c>
      <c r="AN472" s="47">
        <v>0.37829784840000003</v>
      </c>
      <c r="AO472" s="47">
        <v>0.33064015130000002</v>
      </c>
      <c r="AP472" s="47">
        <v>0.35370201530000001</v>
      </c>
      <c r="AQ472" s="47">
        <v>0.672794301310077</v>
      </c>
      <c r="AR472" s="47">
        <v>0.504662665774119</v>
      </c>
      <c r="AS472" s="47">
        <v>0.47298099739590899</v>
      </c>
      <c r="AT472" s="28">
        <v>4500</v>
      </c>
      <c r="AU472" s="28">
        <v>2200</v>
      </c>
      <c r="AV472" s="28">
        <v>0</v>
      </c>
    </row>
    <row r="473" spans="1:48" x14ac:dyDescent="0.25">
      <c r="A473" s="159">
        <v>470</v>
      </c>
      <c r="B473" s="3" t="s">
        <v>400</v>
      </c>
      <c r="C473" s="3" t="s">
        <v>693</v>
      </c>
      <c r="D473" s="28">
        <v>22500</v>
      </c>
      <c r="E473" s="25">
        <v>-13.461539999999999</v>
      </c>
      <c r="F473" s="25">
        <v>-10</v>
      </c>
      <c r="G473" s="25">
        <v>-6.25</v>
      </c>
      <c r="H473" s="28">
        <v>119575079999.99998</v>
      </c>
      <c r="I473" s="49">
        <v>5.3144399999999994</v>
      </c>
      <c r="J473" s="49">
        <v>75.552539999999993</v>
      </c>
      <c r="K473" s="28">
        <v>110.25</v>
      </c>
      <c r="L473" s="28">
        <v>2555000</v>
      </c>
      <c r="M473" s="49">
        <v>7.1000315556958027</v>
      </c>
      <c r="N473" s="49">
        <v>1.3337883214450605</v>
      </c>
      <c r="O473" s="49" t="s">
        <v>4501</v>
      </c>
      <c r="P473" s="30">
        <v>218.92680356599999</v>
      </c>
      <c r="Q473" s="27">
        <v>6.7699999999999996E-2</v>
      </c>
      <c r="R473" s="30">
        <v>240.50945072299999</v>
      </c>
      <c r="S473" s="27">
        <v>9.8599999999999993E-2</v>
      </c>
      <c r="T473" s="30">
        <v>254.02419744700001</v>
      </c>
      <c r="U473" s="27">
        <v>7.9200000000000007E-2</v>
      </c>
      <c r="V473" s="30">
        <v>20.777048618999999</v>
      </c>
      <c r="W473" s="32">
        <v>9.4000000000000004E-3</v>
      </c>
      <c r="X473" s="30">
        <v>21.000273524000001</v>
      </c>
      <c r="Y473" s="32">
        <v>1.0699999999999999E-2</v>
      </c>
      <c r="Z473" s="30">
        <v>20.995874921999999</v>
      </c>
      <c r="AA473" s="32">
        <v>-3.0999999999999999E-3</v>
      </c>
      <c r="AB473" s="30">
        <v>3045.8616719923998</v>
      </c>
      <c r="AC473" s="27">
        <v>-0.21260000000000001</v>
      </c>
      <c r="AD473" s="30">
        <v>3078.5858664302</v>
      </c>
      <c r="AE473" s="27">
        <v>1.0999999999999999E-2</v>
      </c>
      <c r="AF473" s="30">
        <v>3946.1197927766998</v>
      </c>
      <c r="AG473" s="27">
        <v>1</v>
      </c>
      <c r="AH473" s="25">
        <v>0.18836181399999999</v>
      </c>
      <c r="AI473" s="25">
        <v>0.1719637879</v>
      </c>
      <c r="AJ473" s="25">
        <v>0.15012519260000001</v>
      </c>
      <c r="AK473" s="25">
        <v>0.26286388599999999</v>
      </c>
      <c r="AL473" s="25">
        <v>0.2602510562</v>
      </c>
      <c r="AM473" s="25">
        <v>0.24906784900000001</v>
      </c>
      <c r="AN473" s="47">
        <v>0.29990465150000001</v>
      </c>
      <c r="AO473" s="47">
        <v>0.2994214395</v>
      </c>
      <c r="AP473" s="47">
        <v>0.28635391960000001</v>
      </c>
      <c r="AQ473" s="47">
        <v>0.40442460179915601</v>
      </c>
      <c r="AR473" s="47">
        <v>0.61902939363018294</v>
      </c>
      <c r="AS473" s="47">
        <v>0.65906763941858604</v>
      </c>
      <c r="AT473" s="28">
        <v>2500</v>
      </c>
      <c r="AU473" s="28">
        <v>2500</v>
      </c>
      <c r="AV473" s="28">
        <v>0</v>
      </c>
    </row>
    <row r="474" spans="1:48" x14ac:dyDescent="0.25">
      <c r="A474" s="159">
        <v>471</v>
      </c>
      <c r="B474" s="3" t="s">
        <v>4722</v>
      </c>
      <c r="C474" s="3" t="s">
        <v>693</v>
      </c>
      <c r="D474" s="28">
        <v>28500</v>
      </c>
      <c r="E474" s="25">
        <v>-4.3624159999999996</v>
      </c>
      <c r="F474" s="25">
        <v>-8.0645159999999994</v>
      </c>
      <c r="G474" s="25" t="s">
        <v>4501</v>
      </c>
      <c r="H474" s="28">
        <v>206736463500</v>
      </c>
      <c r="I474" s="49">
        <v>7.2539099999999994</v>
      </c>
      <c r="J474" s="49">
        <v>99.824219999999997</v>
      </c>
      <c r="K474" s="28">
        <v>1367</v>
      </c>
      <c r="L474" s="28">
        <v>38164000</v>
      </c>
      <c r="M474" s="49">
        <v>11.238170347003155</v>
      </c>
      <c r="N474" s="49">
        <v>2.0010500720755049</v>
      </c>
      <c r="O474" s="49" t="s">
        <v>4501</v>
      </c>
      <c r="P474" s="30">
        <v>350.21529191500002</v>
      </c>
      <c r="Q474" s="27">
        <v>0.1457</v>
      </c>
      <c r="R474" s="30">
        <v>362.02636295799999</v>
      </c>
      <c r="S474" s="27">
        <v>3.3700000000000001E-2</v>
      </c>
      <c r="T474" s="30">
        <v>355.595260177</v>
      </c>
      <c r="U474" s="27" t="s">
        <v>1989</v>
      </c>
      <c r="V474" s="30">
        <v>20.739912938</v>
      </c>
      <c r="W474" s="32">
        <v>0.14799999999999999</v>
      </c>
      <c r="X474" s="30">
        <v>18.393106654</v>
      </c>
      <c r="Y474" s="32">
        <v>-0.1132</v>
      </c>
      <c r="Z474" s="30">
        <v>22.34565108</v>
      </c>
      <c r="AA474" s="32" t="s">
        <v>1989</v>
      </c>
      <c r="AB474" s="30">
        <v>2859.1352910175001</v>
      </c>
      <c r="AC474" s="27">
        <v>-0.18</v>
      </c>
      <c r="AD474" s="30">
        <v>2535.6123964024</v>
      </c>
      <c r="AE474" s="27">
        <v>-0.113</v>
      </c>
      <c r="AF474" s="30">
        <v>3080.4970008593</v>
      </c>
      <c r="AG474" s="27" t="s">
        <v>1989</v>
      </c>
      <c r="AH474" s="25">
        <v>0.1495714517</v>
      </c>
      <c r="AI474" s="25">
        <v>0.12581450929999999</v>
      </c>
      <c r="AJ474" s="25">
        <v>0.15960198780000001</v>
      </c>
      <c r="AK474" s="25">
        <v>0.21294291139999999</v>
      </c>
      <c r="AL474" s="25">
        <v>0.17782315479999999</v>
      </c>
      <c r="AM474" s="25">
        <v>0.2188651301</v>
      </c>
      <c r="AN474" s="47">
        <v>0.1753624409</v>
      </c>
      <c r="AO474" s="47">
        <v>0.1713622524</v>
      </c>
      <c r="AP474" s="47">
        <v>0.18777860900000001</v>
      </c>
      <c r="AQ474" s="47">
        <v>0.39449302669745701</v>
      </c>
      <c r="AR474" s="47">
        <v>0.432302300438627</v>
      </c>
      <c r="AS474" s="47">
        <v>0.37131832163948902</v>
      </c>
      <c r="AT474" s="28">
        <v>2500</v>
      </c>
      <c r="AU474" s="28">
        <v>2000</v>
      </c>
      <c r="AV474" s="28">
        <v>0</v>
      </c>
    </row>
    <row r="475" spans="1:48" x14ac:dyDescent="0.25">
      <c r="A475" s="159">
        <v>472</v>
      </c>
      <c r="B475" s="3" t="s">
        <v>401</v>
      </c>
      <c r="C475" s="3" t="s">
        <v>693</v>
      </c>
      <c r="D475" s="28">
        <v>30000</v>
      </c>
      <c r="E475" s="25">
        <v>39.534880000000001</v>
      </c>
      <c r="F475" s="25">
        <v>20.967739999999999</v>
      </c>
      <c r="G475" s="25">
        <v>7.5268819999999996</v>
      </c>
      <c r="H475" s="28">
        <v>120000000000</v>
      </c>
      <c r="I475" s="49">
        <v>4</v>
      </c>
      <c r="J475" s="49">
        <v>40.413879999999999</v>
      </c>
      <c r="K475" s="28">
        <v>19160.7</v>
      </c>
      <c r="L475" s="28">
        <v>515937000</v>
      </c>
      <c r="M475" s="49">
        <v>10.526976783886459</v>
      </c>
      <c r="N475" s="49">
        <v>1.6310175148732686</v>
      </c>
      <c r="O475" s="49">
        <v>0.33040540000000002</v>
      </c>
      <c r="P475" s="30">
        <v>165.12841605700001</v>
      </c>
      <c r="Q475" s="27">
        <v>-0.12720000000000001</v>
      </c>
      <c r="R475" s="30">
        <v>159.19136882500001</v>
      </c>
      <c r="S475" s="27">
        <v>-3.5999999999999997E-2</v>
      </c>
      <c r="T475" s="30">
        <v>154.331687907</v>
      </c>
      <c r="U475" s="27">
        <v>-8.09E-2</v>
      </c>
      <c r="V475" s="30">
        <v>13.196499975</v>
      </c>
      <c r="W475" s="32">
        <v>-0.2288</v>
      </c>
      <c r="X475" s="30">
        <v>10.330659041000001</v>
      </c>
      <c r="Y475" s="32">
        <v>-0.2172</v>
      </c>
      <c r="Z475" s="30">
        <v>10.835337974</v>
      </c>
      <c r="AA475" s="32">
        <v>-6.4399999999999999E-2</v>
      </c>
      <c r="AB475" s="30">
        <v>2210.5133437499999</v>
      </c>
      <c r="AC475" s="27">
        <v>-0.3921</v>
      </c>
      <c r="AD475" s="30">
        <v>1684.5</v>
      </c>
      <c r="AE475" s="27">
        <v>-0.23799999999999999</v>
      </c>
      <c r="AF475" s="30">
        <v>2708.8344935</v>
      </c>
      <c r="AG475" s="27">
        <v>0.94</v>
      </c>
      <c r="AH475" s="25">
        <v>7.4596012500000003E-2</v>
      </c>
      <c r="AI475" s="25">
        <v>6.3654449099999996E-2</v>
      </c>
      <c r="AJ475" s="25">
        <v>7.1062688200000002E-2</v>
      </c>
      <c r="AK475" s="25">
        <v>0.1153424072</v>
      </c>
      <c r="AL475" s="25">
        <v>0.13896194840000001</v>
      </c>
      <c r="AM475" s="25">
        <v>0.14872133600000001</v>
      </c>
      <c r="AN475" s="47">
        <v>0.2440515556</v>
      </c>
      <c r="AO475" s="47">
        <v>0.24043612789999999</v>
      </c>
      <c r="AP475" s="47">
        <v>0.25153433609999998</v>
      </c>
      <c r="AQ475" s="47">
        <v>1.44568563245166</v>
      </c>
      <c r="AR475" s="47">
        <v>0.92624910959201401</v>
      </c>
      <c r="AS475" s="47">
        <v>1.0928188887219199</v>
      </c>
      <c r="AT475" s="28">
        <v>2000</v>
      </c>
      <c r="AU475" s="28">
        <v>16500</v>
      </c>
      <c r="AV475" s="28">
        <v>0</v>
      </c>
    </row>
    <row r="476" spans="1:48" x14ac:dyDescent="0.25">
      <c r="A476" s="159">
        <v>473</v>
      </c>
      <c r="B476" s="3" t="s">
        <v>402</v>
      </c>
      <c r="C476" s="3" t="s">
        <v>693</v>
      </c>
      <c r="D476" s="28">
        <v>32000</v>
      </c>
      <c r="E476" s="25">
        <v>-0.31152649999999998</v>
      </c>
      <c r="F476" s="25">
        <v>-5.3254440000000001</v>
      </c>
      <c r="G476" s="25">
        <v>-18.367349999999998</v>
      </c>
      <c r="H476" s="28">
        <v>99936000000</v>
      </c>
      <c r="I476" s="49">
        <v>3.1229999999999998</v>
      </c>
      <c r="J476" s="49">
        <v>37.006079999999997</v>
      </c>
      <c r="K476" s="28">
        <v>1135</v>
      </c>
      <c r="L476" s="28">
        <v>36177500</v>
      </c>
      <c r="M476" s="49">
        <v>4.2408233565862234</v>
      </c>
      <c r="N476" s="49">
        <v>1.3379995082928926</v>
      </c>
      <c r="O476" s="49">
        <v>0.4712133</v>
      </c>
      <c r="P476" s="30">
        <v>590.48221150400002</v>
      </c>
      <c r="Q476" s="27">
        <v>8.9999999999999993E-3</v>
      </c>
      <c r="R476" s="30">
        <v>714.06701273500005</v>
      </c>
      <c r="S476" s="27">
        <v>0.20930000000000001</v>
      </c>
      <c r="T476" s="30">
        <v>749.18543845900001</v>
      </c>
      <c r="U476" s="27">
        <v>0.13239999999999999</v>
      </c>
      <c r="V476" s="30">
        <v>27.662587684999998</v>
      </c>
      <c r="W476" s="32">
        <v>0.78490000000000004</v>
      </c>
      <c r="X476" s="30">
        <v>29.4928752</v>
      </c>
      <c r="Y476" s="32">
        <v>6.6199999999999995E-2</v>
      </c>
      <c r="Z476" s="30">
        <v>22.310296918999999</v>
      </c>
      <c r="AA476" s="32">
        <v>-0.35189999999999999</v>
      </c>
      <c r="AB476" s="30">
        <v>7897.0821918027996</v>
      </c>
      <c r="AC476" s="27">
        <v>0.71450000000000002</v>
      </c>
      <c r="AD476" s="30">
        <v>7500.7348783220996</v>
      </c>
      <c r="AE476" s="27">
        <v>-0.05</v>
      </c>
      <c r="AF476" s="30">
        <v>7143.8670890169997</v>
      </c>
      <c r="AG476" s="27">
        <v>0.65</v>
      </c>
      <c r="AH476" s="25">
        <v>0.21054127719999999</v>
      </c>
      <c r="AI476" s="25">
        <v>0.18855062410000001</v>
      </c>
      <c r="AJ476" s="25">
        <v>0.12569901859999999</v>
      </c>
      <c r="AK476" s="25">
        <v>0.63932462430000003</v>
      </c>
      <c r="AL476" s="25">
        <v>0.53535928150000001</v>
      </c>
      <c r="AM476" s="25">
        <v>0.3424642584</v>
      </c>
      <c r="AN476" s="47">
        <v>0.11137259670000001</v>
      </c>
      <c r="AO476" s="47">
        <v>9.3120102499999996E-2</v>
      </c>
      <c r="AP476" s="47">
        <v>7.6368400899999994E-2</v>
      </c>
      <c r="AQ476" s="47">
        <v>2.18575152008472</v>
      </c>
      <c r="AR476" s="47">
        <v>1.5985430100643001</v>
      </c>
      <c r="AS476" s="47">
        <v>1.7244783779470201</v>
      </c>
      <c r="AT476" s="28">
        <v>2000</v>
      </c>
      <c r="AU476" s="28">
        <v>3000</v>
      </c>
      <c r="AV476" s="28">
        <v>0</v>
      </c>
    </row>
    <row r="477" spans="1:48" x14ac:dyDescent="0.25">
      <c r="A477" s="159">
        <v>474</v>
      </c>
      <c r="B477" s="3" t="s">
        <v>403</v>
      </c>
      <c r="C477" s="3" t="s">
        <v>693</v>
      </c>
      <c r="D477" s="28">
        <v>13000</v>
      </c>
      <c r="E477" s="25">
        <v>62.5</v>
      </c>
      <c r="F477" s="25">
        <v>62.5</v>
      </c>
      <c r="G477" s="25">
        <v>56.626510000000003</v>
      </c>
      <c r="H477" s="28">
        <v>29003754000</v>
      </c>
      <c r="I477" s="49">
        <v>2.2310499999999998</v>
      </c>
      <c r="J477" s="49">
        <v>27.815729999999999</v>
      </c>
      <c r="K477" s="28">
        <v>10195</v>
      </c>
      <c r="L477" s="28">
        <v>111401500</v>
      </c>
      <c r="M477" s="49">
        <v>17.834627644164811</v>
      </c>
      <c r="N477" s="49">
        <v>1.1466364037830055</v>
      </c>
      <c r="O477" s="49" t="s">
        <v>4501</v>
      </c>
      <c r="P477" s="30">
        <v>47.266367006000003</v>
      </c>
      <c r="Q477" s="27">
        <v>3.1899999999999998E-2</v>
      </c>
      <c r="R477" s="30">
        <v>50.436903180000002</v>
      </c>
      <c r="S477" s="27">
        <v>6.7100000000000007E-2</v>
      </c>
      <c r="T477" s="30">
        <v>55.582485609000003</v>
      </c>
      <c r="U477" s="27">
        <v>9.4200000000000006E-2</v>
      </c>
      <c r="V477" s="30">
        <v>1.6228099979999999</v>
      </c>
      <c r="W477" s="32">
        <v>-7.3800000000000004E-2</v>
      </c>
      <c r="X477" s="30">
        <v>1.60203026</v>
      </c>
      <c r="Y477" s="32">
        <v>-1.2800000000000001E-2</v>
      </c>
      <c r="Z477" s="30">
        <v>1.694376713</v>
      </c>
      <c r="AA477" s="32">
        <v>4.3400000000000001E-2</v>
      </c>
      <c r="AB477" s="30">
        <v>713.6821629021</v>
      </c>
      <c r="AC477" s="27">
        <v>4.1300000000000003E-2</v>
      </c>
      <c r="AD477" s="30">
        <v>700</v>
      </c>
      <c r="AE477" s="27">
        <v>-1.9E-2</v>
      </c>
      <c r="AF477" s="30">
        <v>759.44987221309998</v>
      </c>
      <c r="AG477" s="27">
        <v>1.04</v>
      </c>
      <c r="AH477" s="25">
        <v>5.5797751600000001E-2</v>
      </c>
      <c r="AI477" s="25">
        <v>5.5165988700000002E-2</v>
      </c>
      <c r="AJ477" s="25">
        <v>5.2415870199999999E-2</v>
      </c>
      <c r="AK477" s="25">
        <v>6.4171842300000004E-2</v>
      </c>
      <c r="AL477" s="25">
        <v>6.3401190999999996E-2</v>
      </c>
      <c r="AM477" s="25">
        <v>6.7384740900000004E-2</v>
      </c>
      <c r="AN477" s="47">
        <v>0.1288165091</v>
      </c>
      <c r="AO477" s="47">
        <v>0.1250137758</v>
      </c>
      <c r="AP477" s="47">
        <v>0.12559501209999999</v>
      </c>
      <c r="AQ477" s="47">
        <v>0.146133782982828</v>
      </c>
      <c r="AR477" s="47">
        <v>0.15242585649241699</v>
      </c>
      <c r="AS477" s="47">
        <v>0.28557897869599302</v>
      </c>
      <c r="AT477" s="28">
        <v>700</v>
      </c>
      <c r="AU477" s="28">
        <v>700</v>
      </c>
      <c r="AV477" s="28">
        <v>0</v>
      </c>
    </row>
    <row r="478" spans="1:48" x14ac:dyDescent="0.25">
      <c r="A478" s="159">
        <v>475</v>
      </c>
      <c r="B478" s="3" t="s">
        <v>404</v>
      </c>
      <c r="C478" s="3" t="s">
        <v>693</v>
      </c>
      <c r="D478" s="28">
        <v>1900</v>
      </c>
      <c r="E478" s="25">
        <v>-13.63636</v>
      </c>
      <c r="F478" s="25">
        <v>-32.142859999999999</v>
      </c>
      <c r="G478" s="25">
        <v>-13.63636</v>
      </c>
      <c r="H478" s="28">
        <v>62699962000</v>
      </c>
      <c r="I478" s="49">
        <v>32.999980000000001</v>
      </c>
      <c r="J478" s="49">
        <v>26.08783</v>
      </c>
      <c r="K478" s="28">
        <v>7685.6</v>
      </c>
      <c r="L478" s="28">
        <v>14865500</v>
      </c>
      <c r="M478" s="49">
        <v>10.442099648374384</v>
      </c>
      <c r="N478" s="49">
        <v>0.1637285944362131</v>
      </c>
      <c r="O478" s="49">
        <v>0.70120700000000002</v>
      </c>
      <c r="P478" s="30">
        <v>9.2986836860000004</v>
      </c>
      <c r="Q478" s="27">
        <v>-0.28320000000000001</v>
      </c>
      <c r="R478" s="30">
        <v>10.083688429</v>
      </c>
      <c r="S478" s="27">
        <v>8.4400000000000003E-2</v>
      </c>
      <c r="T478" s="30">
        <v>11.60907853</v>
      </c>
      <c r="U478" s="27">
        <v>0.13600000000000001</v>
      </c>
      <c r="V478" s="30">
        <v>2.8067691360000002</v>
      </c>
      <c r="W478" s="32">
        <v>0.44219999999999998</v>
      </c>
      <c r="X478" s="30">
        <v>2.572507125</v>
      </c>
      <c r="Y478" s="32">
        <v>-8.3500000000000005E-2</v>
      </c>
      <c r="Z478" s="30">
        <v>3.7845852959999999</v>
      </c>
      <c r="AA478" s="32">
        <v>0.45689999999999997</v>
      </c>
      <c r="AB478" s="30">
        <v>82.927320198399997</v>
      </c>
      <c r="AC478" s="27">
        <v>0.44219999999999998</v>
      </c>
      <c r="AD478" s="30">
        <v>56.691393297799998</v>
      </c>
      <c r="AE478" s="27">
        <v>-0.316</v>
      </c>
      <c r="AF478" s="30">
        <v>113.2011928555</v>
      </c>
      <c r="AG478" s="27">
        <v>1.46</v>
      </c>
      <c r="AH478" s="25">
        <v>7.2423898000000004E-3</v>
      </c>
      <c r="AI478" s="25">
        <v>6.5934977000000001E-3</v>
      </c>
      <c r="AJ478" s="25">
        <v>9.9649599000000005E-3</v>
      </c>
      <c r="AK478" s="25">
        <v>7.5065139999999997E-3</v>
      </c>
      <c r="AL478" s="25">
        <v>6.8307187999999998E-3</v>
      </c>
      <c r="AM478" s="25">
        <v>9.9936715000000006E-3</v>
      </c>
      <c r="AN478" s="47">
        <v>0.47949757630000001</v>
      </c>
      <c r="AO478" s="47">
        <v>0.40628358730000003</v>
      </c>
      <c r="AP478" s="47">
        <v>0.59811217220000001</v>
      </c>
      <c r="AQ478" s="47">
        <v>6.9267146638084406E-2</v>
      </c>
      <c r="AR478" s="47">
        <v>2.9211729845785199E-3</v>
      </c>
      <c r="AS478" s="47">
        <v>2.8812570271591698E-3</v>
      </c>
      <c r="AT478" s="28">
        <v>0</v>
      </c>
      <c r="AU478" s="28">
        <v>0</v>
      </c>
      <c r="AV478" s="28">
        <v>0</v>
      </c>
    </row>
    <row r="479" spans="1:48" x14ac:dyDescent="0.25">
      <c r="A479" s="159">
        <v>476</v>
      </c>
      <c r="B479" s="3" t="s">
        <v>405</v>
      </c>
      <c r="C479" s="3" t="s">
        <v>693</v>
      </c>
      <c r="D479" s="28">
        <v>10800</v>
      </c>
      <c r="E479" s="25">
        <v>-8.4745760000000008</v>
      </c>
      <c r="F479" s="25">
        <v>-33.742330000000003</v>
      </c>
      <c r="G479" s="25">
        <v>-25</v>
      </c>
      <c r="H479" s="28">
        <v>70400307600</v>
      </c>
      <c r="I479" s="49">
        <v>6.5185399999999998</v>
      </c>
      <c r="J479" s="49">
        <v>45.923729999999999</v>
      </c>
      <c r="K479" s="28">
        <v>3295</v>
      </c>
      <c r="L479" s="28">
        <v>36614000</v>
      </c>
      <c r="M479" s="49">
        <v>5.8631921824104234</v>
      </c>
      <c r="N479" s="49">
        <v>0.84964916244017663</v>
      </c>
      <c r="O479" s="49">
        <v>0.2039453</v>
      </c>
      <c r="P479" s="30">
        <v>338.08825526800001</v>
      </c>
      <c r="Q479" s="27">
        <v>-6.0999999999999999E-2</v>
      </c>
      <c r="R479" s="30">
        <v>335.66982515799998</v>
      </c>
      <c r="S479" s="27">
        <v>-7.1999999999999998E-3</v>
      </c>
      <c r="T479" s="30">
        <v>346.50345417099999</v>
      </c>
      <c r="U479" s="27">
        <v>0.1053</v>
      </c>
      <c r="V479" s="30">
        <v>21.006549628999998</v>
      </c>
      <c r="W479" s="32">
        <v>-7.4200000000000002E-2</v>
      </c>
      <c r="X479" s="30">
        <v>20.093417594000002</v>
      </c>
      <c r="Y479" s="32">
        <v>-4.3499999999999997E-2</v>
      </c>
      <c r="Z479" s="30">
        <v>16.549302477000001</v>
      </c>
      <c r="AA479" s="32">
        <v>6.88E-2</v>
      </c>
      <c r="AB479" s="30">
        <v>3222.5623208776001</v>
      </c>
      <c r="AC479" s="27">
        <v>-0.3286</v>
      </c>
      <c r="AD479" s="30">
        <v>2982.7661388527999</v>
      </c>
      <c r="AE479" s="27">
        <v>-7.3999999999999996E-2</v>
      </c>
      <c r="AF479" s="30">
        <v>2538.8023553408002</v>
      </c>
      <c r="AG479" s="27">
        <v>1.07</v>
      </c>
      <c r="AH479" s="25">
        <v>0.1329085451</v>
      </c>
      <c r="AI479" s="25">
        <v>0.1063143532</v>
      </c>
      <c r="AJ479" s="25">
        <v>7.5582601299999996E-2</v>
      </c>
      <c r="AK479" s="25">
        <v>0.25328010169999998</v>
      </c>
      <c r="AL479" s="25">
        <v>0.2179103426</v>
      </c>
      <c r="AM479" s="25">
        <v>0.16860685459999999</v>
      </c>
      <c r="AN479" s="47">
        <v>0.1119275074</v>
      </c>
      <c r="AO479" s="47">
        <v>0.1112321735</v>
      </c>
      <c r="AP479" s="47">
        <v>9.7670313600000003E-2</v>
      </c>
      <c r="AQ479" s="47">
        <v>0.76884374102769903</v>
      </c>
      <c r="AR479" s="47">
        <v>1.33331387829335</v>
      </c>
      <c r="AS479" s="47">
        <v>1.2307627916144399</v>
      </c>
      <c r="AT479" s="28">
        <v>3000</v>
      </c>
      <c r="AU479" s="28">
        <v>2800</v>
      </c>
      <c r="AV479" s="28">
        <v>0</v>
      </c>
    </row>
    <row r="480" spans="1:48" x14ac:dyDescent="0.25">
      <c r="A480" s="159">
        <v>477</v>
      </c>
      <c r="B480" s="3" t="s">
        <v>406</v>
      </c>
      <c r="C480" s="3" t="s">
        <v>693</v>
      </c>
      <c r="D480" s="28">
        <v>21200</v>
      </c>
      <c r="E480" s="25">
        <v>-26.896550000000001</v>
      </c>
      <c r="F480" s="25">
        <v>-26.896550000000001</v>
      </c>
      <c r="G480" s="25">
        <v>-9.4017090000000003</v>
      </c>
      <c r="H480" s="28">
        <v>42747362000</v>
      </c>
      <c r="I480" s="49">
        <v>2.0163799999999998</v>
      </c>
      <c r="J480" s="49">
        <v>45.990470000000002</v>
      </c>
      <c r="K480" s="28">
        <v>30</v>
      </c>
      <c r="L480" s="28">
        <v>636000</v>
      </c>
      <c r="M480" s="49">
        <v>20.311943586282393</v>
      </c>
      <c r="N480" s="49">
        <v>1.0226376055392254</v>
      </c>
      <c r="O480" s="49" t="s">
        <v>4501</v>
      </c>
      <c r="P480" s="30">
        <v>116.234790492</v>
      </c>
      <c r="Q480" s="27">
        <v>0.1719</v>
      </c>
      <c r="R480" s="30">
        <v>122.142702481</v>
      </c>
      <c r="S480" s="27">
        <v>5.0799999999999998E-2</v>
      </c>
      <c r="T480" s="30">
        <v>109.868741671</v>
      </c>
      <c r="U480" s="27">
        <v>-0.13220000000000001</v>
      </c>
      <c r="V480" s="30">
        <v>1.8707721289999999</v>
      </c>
      <c r="W480" s="32">
        <v>6.7599999999999993E-2</v>
      </c>
      <c r="X480" s="30">
        <v>2.197553445</v>
      </c>
      <c r="Y480" s="32">
        <v>0.17469999999999999</v>
      </c>
      <c r="Z480" s="30">
        <v>2.0997219710000001</v>
      </c>
      <c r="AA480" s="32">
        <v>5.1999999999999998E-2</v>
      </c>
      <c r="AB480" s="30">
        <v>692.77851848729995</v>
      </c>
      <c r="AC480" s="27">
        <v>0.1804</v>
      </c>
      <c r="AD480" s="30">
        <v>822.74971793580005</v>
      </c>
      <c r="AE480" s="27">
        <v>0.188</v>
      </c>
      <c r="AF480" s="30">
        <v>996.83674684350001</v>
      </c>
      <c r="AG480" s="27">
        <v>1.05</v>
      </c>
      <c r="AH480" s="25">
        <v>3.8372412799999998E-2</v>
      </c>
      <c r="AI480" s="25">
        <v>4.5554081900000001E-2</v>
      </c>
      <c r="AJ480" s="25">
        <v>4.3035095699999998E-2</v>
      </c>
      <c r="AK480" s="25">
        <v>4.51086339E-2</v>
      </c>
      <c r="AL480" s="25">
        <v>5.2477144599999997E-2</v>
      </c>
      <c r="AM480" s="25">
        <v>5.0270709699999999E-2</v>
      </c>
      <c r="AN480" s="47">
        <v>8.6419093599999997E-2</v>
      </c>
      <c r="AO480" s="47">
        <v>9.4547032899999994E-2</v>
      </c>
      <c r="AP480" s="47">
        <v>0.1037534406</v>
      </c>
      <c r="AQ480" s="47">
        <v>0.172011649211572</v>
      </c>
      <c r="AR480" s="47">
        <v>0.1321818892404</v>
      </c>
      <c r="AS480" s="47">
        <v>0.16813286612821399</v>
      </c>
      <c r="AT480" s="28">
        <v>600</v>
      </c>
      <c r="AU480" s="28">
        <v>700</v>
      </c>
      <c r="AV480" s="28">
        <v>0</v>
      </c>
    </row>
    <row r="481" spans="1:48" x14ac:dyDescent="0.25">
      <c r="A481" s="159">
        <v>478</v>
      </c>
      <c r="B481" s="3" t="s">
        <v>407</v>
      </c>
      <c r="C481" s="3" t="s">
        <v>693</v>
      </c>
      <c r="D481" s="28">
        <v>10800</v>
      </c>
      <c r="E481" s="25">
        <v>0.93457939999999995</v>
      </c>
      <c r="F481" s="25">
        <v>3.8461539999999999</v>
      </c>
      <c r="G481" s="25">
        <v>-0.9174312</v>
      </c>
      <c r="H481" s="28">
        <v>124200000000</v>
      </c>
      <c r="I481" s="49">
        <v>11.5</v>
      </c>
      <c r="J481" s="49">
        <v>72.149270000000001</v>
      </c>
      <c r="K481" s="28">
        <v>120891</v>
      </c>
      <c r="L481" s="28">
        <v>1301154000</v>
      </c>
      <c r="M481" s="49">
        <v>6.0534598357718208</v>
      </c>
      <c r="N481" s="49">
        <v>0.72527359991438012</v>
      </c>
      <c r="O481" s="49">
        <v>0.50756610000000002</v>
      </c>
      <c r="P481" s="30">
        <v>195.77177373800001</v>
      </c>
      <c r="Q481" s="27">
        <v>9.0700000000000003E-2</v>
      </c>
      <c r="R481" s="30">
        <v>240.430046731</v>
      </c>
      <c r="S481" s="27">
        <v>0.2281</v>
      </c>
      <c r="T481" s="30">
        <v>317.914515983</v>
      </c>
      <c r="U481" s="27">
        <v>0.53010000000000002</v>
      </c>
      <c r="V481" s="30">
        <v>19.293038406000001</v>
      </c>
      <c r="W481" s="32">
        <v>0.18379999999999999</v>
      </c>
      <c r="X481" s="30">
        <v>18.471715886999998</v>
      </c>
      <c r="Y481" s="32">
        <v>-4.2599999999999999E-2</v>
      </c>
      <c r="Z481" s="30">
        <v>21.987587298000001</v>
      </c>
      <c r="AA481" s="32">
        <v>0.18140000000000001</v>
      </c>
      <c r="AB481" s="30">
        <v>1627.9311977391001</v>
      </c>
      <c r="AC481" s="27">
        <v>0.18160000000000001</v>
      </c>
      <c r="AD481" s="30">
        <v>1512.3722694783</v>
      </c>
      <c r="AE481" s="27">
        <v>-7.0999999999999994E-2</v>
      </c>
      <c r="AF481" s="30">
        <v>1803.7392486087001</v>
      </c>
      <c r="AG481" s="27">
        <v>1.1399999999999999</v>
      </c>
      <c r="AH481" s="25">
        <v>8.1803870599999995E-2</v>
      </c>
      <c r="AI481" s="25">
        <v>6.3919794099999996E-2</v>
      </c>
      <c r="AJ481" s="25">
        <v>7.35090199E-2</v>
      </c>
      <c r="AK481" s="25">
        <v>0.1268204607</v>
      </c>
      <c r="AL481" s="25">
        <v>0.1074491123</v>
      </c>
      <c r="AM481" s="25">
        <v>0.1208956249</v>
      </c>
      <c r="AN481" s="47">
        <v>0.390882703</v>
      </c>
      <c r="AO481" s="47">
        <v>0.41927553449999999</v>
      </c>
      <c r="AP481" s="47">
        <v>0.42104089569999997</v>
      </c>
      <c r="AQ481" s="47">
        <v>0.62927751234834906</v>
      </c>
      <c r="AR481" s="47">
        <v>0.72595309713554501</v>
      </c>
      <c r="AS481" s="47">
        <v>0.64463660450548999</v>
      </c>
      <c r="AT481" s="28">
        <v>0</v>
      </c>
      <c r="AU481" s="28">
        <v>0</v>
      </c>
      <c r="AV481" s="28">
        <v>0</v>
      </c>
    </row>
    <row r="482" spans="1:48" x14ac:dyDescent="0.25">
      <c r="A482" s="159">
        <v>479</v>
      </c>
      <c r="B482" s="3" t="s">
        <v>409</v>
      </c>
      <c r="C482" s="3" t="s">
        <v>693</v>
      </c>
      <c r="D482" s="28" t="s">
        <v>4501</v>
      </c>
      <c r="E482" s="25" t="s">
        <v>4501</v>
      </c>
      <c r="F482" s="25" t="s">
        <v>4501</v>
      </c>
      <c r="G482" s="25" t="s">
        <v>4501</v>
      </c>
      <c r="H482" s="28" t="s">
        <v>4501</v>
      </c>
      <c r="I482" s="49">
        <v>1</v>
      </c>
      <c r="J482" s="49">
        <v>99.023300000000006</v>
      </c>
      <c r="K482" s="28">
        <v>0</v>
      </c>
      <c r="L482" s="28" t="s">
        <v>4501</v>
      </c>
      <c r="M482" s="49" t="s">
        <v>4501</v>
      </c>
      <c r="N482" s="49" t="s">
        <v>4501</v>
      </c>
      <c r="O482" s="49" t="s">
        <v>4501</v>
      </c>
      <c r="P482" s="30">
        <v>21.787953935000001</v>
      </c>
      <c r="Q482" s="27">
        <v>3.3500000000000002E-2</v>
      </c>
      <c r="R482" s="30">
        <v>29.301462301000001</v>
      </c>
      <c r="S482" s="27">
        <v>0.3448</v>
      </c>
      <c r="T482" s="30">
        <v>38.904199185000003</v>
      </c>
      <c r="U482" s="27">
        <v>0.51449999999999996</v>
      </c>
      <c r="V482" s="30">
        <v>1.738133862</v>
      </c>
      <c r="W482" s="32">
        <v>-4.6199999999999998E-2</v>
      </c>
      <c r="X482" s="30">
        <v>1.2257695529999999</v>
      </c>
      <c r="Y482" s="32">
        <v>-0.29480000000000001</v>
      </c>
      <c r="Z482" s="30">
        <v>1.891542177</v>
      </c>
      <c r="AA482" s="32">
        <v>0.18149999999999999</v>
      </c>
      <c r="AB482" s="30">
        <v>1473.813386</v>
      </c>
      <c r="AC482" s="27">
        <v>-5.7000000000000002E-3</v>
      </c>
      <c r="AD482" s="30">
        <v>1100</v>
      </c>
      <c r="AE482" s="27">
        <v>-0.254</v>
      </c>
      <c r="AF482" s="30">
        <v>1891.542177</v>
      </c>
      <c r="AG482" s="27">
        <v>1.18</v>
      </c>
      <c r="AH482" s="25">
        <v>8.91807238E-2</v>
      </c>
      <c r="AI482" s="25">
        <v>6.05846461E-2</v>
      </c>
      <c r="AJ482" s="25">
        <v>8.3668342300000004E-2</v>
      </c>
      <c r="AK482" s="25">
        <v>0.11073821339999999</v>
      </c>
      <c r="AL482" s="25">
        <v>7.8969632900000003E-2</v>
      </c>
      <c r="AM482" s="25">
        <v>0.1234991045</v>
      </c>
      <c r="AN482" s="47">
        <v>0.40190432339999999</v>
      </c>
      <c r="AO482" s="47">
        <v>0.29753105010000003</v>
      </c>
      <c r="AP482" s="47">
        <v>0.29330444649999998</v>
      </c>
      <c r="AQ482" s="47">
        <v>0.22670306714951499</v>
      </c>
      <c r="AR482" s="47">
        <v>0.382838833151665</v>
      </c>
      <c r="AS482" s="47">
        <v>0.47605535330177801</v>
      </c>
      <c r="AT482" s="28">
        <v>1300</v>
      </c>
      <c r="AU482" s="28">
        <v>1100</v>
      </c>
      <c r="AV482" s="28">
        <v>0</v>
      </c>
    </row>
    <row r="483" spans="1:48" x14ac:dyDescent="0.25">
      <c r="A483" s="159">
        <v>480</v>
      </c>
      <c r="B483" s="3" t="s">
        <v>410</v>
      </c>
      <c r="C483" s="3" t="s">
        <v>693</v>
      </c>
      <c r="D483" s="28" t="s">
        <v>4501</v>
      </c>
      <c r="E483" s="25" t="s">
        <v>4501</v>
      </c>
      <c r="F483" s="25" t="s">
        <v>4501</v>
      </c>
      <c r="G483" s="25" t="s">
        <v>4501</v>
      </c>
      <c r="H483" s="28" t="s">
        <v>4501</v>
      </c>
      <c r="I483" s="49">
        <v>11.920719999999999</v>
      </c>
      <c r="J483" s="49">
        <v>34.700420000000001</v>
      </c>
      <c r="K483" s="28">
        <v>0</v>
      </c>
      <c r="L483" s="28" t="s">
        <v>4501</v>
      </c>
      <c r="M483" s="49" t="s">
        <v>4501</v>
      </c>
      <c r="N483" s="49" t="s">
        <v>4501</v>
      </c>
      <c r="O483" s="49" t="s">
        <v>4501</v>
      </c>
      <c r="P483" s="30">
        <v>104.251282519</v>
      </c>
      <c r="Q483" s="27">
        <v>0.1908</v>
      </c>
      <c r="R483" s="30">
        <v>112.158894987</v>
      </c>
      <c r="S483" s="27">
        <v>7.5899999999999995E-2</v>
      </c>
      <c r="T483" s="30">
        <v>98.714770156</v>
      </c>
      <c r="U483" s="27">
        <v>-0.11310000000000001</v>
      </c>
      <c r="V483" s="30">
        <v>26.765461561999999</v>
      </c>
      <c r="W483" s="32">
        <v>0.58509999999999995</v>
      </c>
      <c r="X483" s="30">
        <v>35.203179558000002</v>
      </c>
      <c r="Y483" s="32">
        <v>0.31519999999999998</v>
      </c>
      <c r="Z483" s="30">
        <v>24.425722217000001</v>
      </c>
      <c r="AA483" s="32">
        <v>-0.36149999999999999</v>
      </c>
      <c r="AB483" s="30">
        <v>1911.8901080952</v>
      </c>
      <c r="AC483" s="27">
        <v>0.54569999999999996</v>
      </c>
      <c r="AD483" s="30">
        <v>2355.4666315873001</v>
      </c>
      <c r="AE483" s="27">
        <v>0.23200000000000001</v>
      </c>
      <c r="AF483" s="30">
        <v>2049.0140039359999</v>
      </c>
      <c r="AG483" s="27">
        <v>0.64</v>
      </c>
      <c r="AH483" s="25">
        <v>0.10427228869999999</v>
      </c>
      <c r="AI483" s="25">
        <v>0.13706083250000001</v>
      </c>
      <c r="AJ483" s="25">
        <v>0.10447326129999999</v>
      </c>
      <c r="AK483" s="25">
        <v>0.1264160111</v>
      </c>
      <c r="AL483" s="25">
        <v>0.16508351339999999</v>
      </c>
      <c r="AM483" s="25">
        <v>0.13523095139999999</v>
      </c>
      <c r="AN483" s="47">
        <v>0.50543396399999996</v>
      </c>
      <c r="AO483" s="47">
        <v>0.41959794789999999</v>
      </c>
      <c r="AP483" s="47">
        <v>0.38563910229999998</v>
      </c>
      <c r="AQ483" s="47">
        <v>0.24464911877245099</v>
      </c>
      <c r="AR483" s="47">
        <v>0.16496696763573299</v>
      </c>
      <c r="AS483" s="47">
        <v>0.29440729313485597</v>
      </c>
      <c r="AT483" s="28">
        <v>1800</v>
      </c>
      <c r="AU483" s="28">
        <v>7000</v>
      </c>
      <c r="AV483" s="28">
        <v>0</v>
      </c>
    </row>
    <row r="484" spans="1:48" x14ac:dyDescent="0.25">
      <c r="A484" s="159">
        <v>481</v>
      </c>
      <c r="B484" s="3" t="s">
        <v>411</v>
      </c>
      <c r="C484" s="3" t="s">
        <v>693</v>
      </c>
      <c r="D484" s="28">
        <v>103000</v>
      </c>
      <c r="E484" s="25">
        <v>-13.44538</v>
      </c>
      <c r="F484" s="25">
        <v>3.935419</v>
      </c>
      <c r="G484" s="25">
        <v>15.60045</v>
      </c>
      <c r="H484" s="28">
        <v>1691775000000</v>
      </c>
      <c r="I484" s="49">
        <v>16.425000000000001</v>
      </c>
      <c r="J484" s="49">
        <v>69.192700000000002</v>
      </c>
      <c r="K484" s="28">
        <v>135.5</v>
      </c>
      <c r="L484" s="28">
        <v>15291500</v>
      </c>
      <c r="M484" s="49">
        <v>41.395725547471372</v>
      </c>
      <c r="N484" s="49">
        <v>4.2612417746434339</v>
      </c>
      <c r="O484" s="49" t="s">
        <v>4501</v>
      </c>
      <c r="P484" s="30">
        <v>867.36555069400004</v>
      </c>
      <c r="Q484" s="27">
        <v>1.4500000000000001E-2</v>
      </c>
      <c r="R484" s="30">
        <v>1000.798829977</v>
      </c>
      <c r="S484" s="27">
        <v>0.15379999999999999</v>
      </c>
      <c r="T484" s="30">
        <v>979.18216917500001</v>
      </c>
      <c r="U484" s="27">
        <v>0.1061</v>
      </c>
      <c r="V484" s="30">
        <v>33.701376236000002</v>
      </c>
      <c r="W484" s="32">
        <v>3.0000000000000001E-3</v>
      </c>
      <c r="X484" s="30">
        <v>42.075073478999997</v>
      </c>
      <c r="Y484" s="32">
        <v>0.2485</v>
      </c>
      <c r="Z484" s="30">
        <v>41.569039349000001</v>
      </c>
      <c r="AA484" s="32">
        <v>0.81759999999999999</v>
      </c>
      <c r="AB484" s="30">
        <v>1949.2424611263</v>
      </c>
      <c r="AC484" s="27">
        <v>8.2400000000000001E-2</v>
      </c>
      <c r="AD484" s="30">
        <v>2433.7944279451999</v>
      </c>
      <c r="AE484" s="27">
        <v>0.249</v>
      </c>
      <c r="AF484" s="30">
        <v>2530.8395341856999</v>
      </c>
      <c r="AG484" s="27">
        <v>1.82</v>
      </c>
      <c r="AH484" s="25">
        <v>6.6351194899999993E-2</v>
      </c>
      <c r="AI484" s="25">
        <v>6.3635589699999995E-2</v>
      </c>
      <c r="AJ484" s="25">
        <v>4.8636111400000001E-2</v>
      </c>
      <c r="AK484" s="25">
        <v>9.9186100200000002E-2</v>
      </c>
      <c r="AL484" s="25">
        <v>0.1129539534</v>
      </c>
      <c r="AM484" s="25">
        <v>0.1080853936</v>
      </c>
      <c r="AN484" s="47">
        <v>0.20432194980000001</v>
      </c>
      <c r="AO484" s="47">
        <v>0.23807955359999999</v>
      </c>
      <c r="AP484" s="47">
        <v>0.23447918740000001</v>
      </c>
      <c r="AQ484" s="47">
        <v>0.44895836292415903</v>
      </c>
      <c r="AR484" s="47">
        <v>1.0675302517637899</v>
      </c>
      <c r="AS484" s="47">
        <v>1.2223280289876399</v>
      </c>
      <c r="AT484" s="28">
        <v>0</v>
      </c>
      <c r="AU484" s="28">
        <v>0</v>
      </c>
      <c r="AV484" s="28">
        <v>0</v>
      </c>
    </row>
    <row r="485" spans="1:48" x14ac:dyDescent="0.25">
      <c r="A485" s="159">
        <v>482</v>
      </c>
      <c r="B485" s="3" t="s">
        <v>412</v>
      </c>
      <c r="C485" s="3" t="s">
        <v>693</v>
      </c>
      <c r="D485" s="28">
        <v>1400</v>
      </c>
      <c r="E485" s="25">
        <v>-6.6666670000000003</v>
      </c>
      <c r="F485" s="25">
        <v>-6.6666670000000003</v>
      </c>
      <c r="G485" s="25">
        <v>-17.64706</v>
      </c>
      <c r="H485" s="28">
        <v>48854895600</v>
      </c>
      <c r="I485" s="49">
        <v>34.896349999999998</v>
      </c>
      <c r="J485" s="49">
        <v>83.586950000000002</v>
      </c>
      <c r="K485" s="28">
        <v>20464.650000000001</v>
      </c>
      <c r="L485" s="28">
        <v>27774000</v>
      </c>
      <c r="M485" s="49" t="s">
        <v>4501</v>
      </c>
      <c r="N485" s="49">
        <v>0.13742863420179618</v>
      </c>
      <c r="O485" s="49">
        <v>0.67159690000000005</v>
      </c>
      <c r="P485" s="30">
        <v>346.10128329299999</v>
      </c>
      <c r="Q485" s="27">
        <v>0.25829999999999997</v>
      </c>
      <c r="R485" s="30">
        <v>262.41425339099999</v>
      </c>
      <c r="S485" s="27">
        <v>-0.24179999999999999</v>
      </c>
      <c r="T485" s="30">
        <v>245.66737817200001</v>
      </c>
      <c r="U485" s="27">
        <v>-0.15140000000000001</v>
      </c>
      <c r="V485" s="30">
        <v>38.144288525999997</v>
      </c>
      <c r="W485" s="32">
        <v>-6.0999999999999999E-2</v>
      </c>
      <c r="X485" s="30">
        <v>1.4066951510000001</v>
      </c>
      <c r="Y485" s="32">
        <v>-0.96309999999999996</v>
      </c>
      <c r="Z485" s="30">
        <v>-3.438671904</v>
      </c>
      <c r="AA485" s="32">
        <v>-1.1731</v>
      </c>
      <c r="AB485" s="30">
        <v>1309.3856438209</v>
      </c>
      <c r="AC485" s="27">
        <v>-7.0400000000000004E-2</v>
      </c>
      <c r="AD485" s="30">
        <v>29.045118237899999</v>
      </c>
      <c r="AE485" s="27">
        <v>-0.97799999999999998</v>
      </c>
      <c r="AF485" s="30">
        <v>-98.539575337900004</v>
      </c>
      <c r="AG485" s="27">
        <v>-0.17</v>
      </c>
      <c r="AH485" s="25">
        <v>6.65622404E-2</v>
      </c>
      <c r="AI485" s="25">
        <v>2.5156511999999999E-3</v>
      </c>
      <c r="AJ485" s="25">
        <v>-6.3198621999999999E-3</v>
      </c>
      <c r="AK485" s="25">
        <v>0.11138732799999999</v>
      </c>
      <c r="AL485" s="25">
        <v>3.9656441000000004E-3</v>
      </c>
      <c r="AM485" s="25">
        <v>-9.6713773000000006E-3</v>
      </c>
      <c r="AN485" s="47">
        <v>0.21664798530000001</v>
      </c>
      <c r="AO485" s="47">
        <v>0.1446317402</v>
      </c>
      <c r="AP485" s="47">
        <v>0.1244699766</v>
      </c>
      <c r="AQ485" s="47">
        <v>0.60552984866376502</v>
      </c>
      <c r="AR485" s="47">
        <v>0.54733155379012999</v>
      </c>
      <c r="AS485" s="47">
        <v>0.53031458237501305</v>
      </c>
      <c r="AT485" s="28">
        <v>0</v>
      </c>
      <c r="AU485" s="28">
        <v>0</v>
      </c>
      <c r="AV485" s="28">
        <v>0</v>
      </c>
    </row>
    <row r="486" spans="1:48" x14ac:dyDescent="0.25">
      <c r="A486" s="159">
        <v>483</v>
      </c>
      <c r="B486" s="3" t="s">
        <v>4480</v>
      </c>
      <c r="C486" s="3" t="s">
        <v>693</v>
      </c>
      <c r="D486" s="28">
        <v>12000</v>
      </c>
      <c r="E486" s="25">
        <v>-1.6393439999999999</v>
      </c>
      <c r="F486" s="25">
        <v>9.0909089999999999</v>
      </c>
      <c r="G486" s="25">
        <v>-8.6092700000000004</v>
      </c>
      <c r="H486" s="28">
        <v>216000000000</v>
      </c>
      <c r="I486" s="49">
        <v>18</v>
      </c>
      <c r="J486" s="49">
        <v>100</v>
      </c>
      <c r="K486" s="28">
        <v>105815</v>
      </c>
      <c r="L486" s="28">
        <v>1203282000</v>
      </c>
      <c r="M486" s="49">
        <v>13.2183908045977</v>
      </c>
      <c r="N486" s="49">
        <v>1.1547806860796184</v>
      </c>
      <c r="O486" s="49" t="s">
        <v>4501</v>
      </c>
      <c r="P486" s="30">
        <v>140.74301366899999</v>
      </c>
      <c r="Q486" s="27">
        <v>0.28310000000000002</v>
      </c>
      <c r="R486" s="30">
        <v>245.485115312</v>
      </c>
      <c r="S486" s="27">
        <v>0.74419999999999997</v>
      </c>
      <c r="T486" s="30">
        <v>282.72628798</v>
      </c>
      <c r="U486" s="27">
        <v>4.1223000000000001</v>
      </c>
      <c r="V486" s="30">
        <v>8.6105109419999994</v>
      </c>
      <c r="W486" s="32">
        <v>3.1831999999999998</v>
      </c>
      <c r="X486" s="30">
        <v>11.416124683</v>
      </c>
      <c r="Y486" s="32">
        <v>0.32579999999999998</v>
      </c>
      <c r="Z486" s="30">
        <v>12.700898379</v>
      </c>
      <c r="AA486" s="32">
        <v>1.0799000000000001</v>
      </c>
      <c r="AB486" s="30">
        <v>841.68245109999998</v>
      </c>
      <c r="AC486" s="27">
        <v>0.1041</v>
      </c>
      <c r="AD486" s="30">
        <v>939.31932489999997</v>
      </c>
      <c r="AE486" s="27">
        <v>0.11600000000000001</v>
      </c>
      <c r="AF486" s="30">
        <v>965.81624387370005</v>
      </c>
      <c r="AG486" s="27" t="s">
        <v>1989</v>
      </c>
      <c r="AH486" s="25">
        <v>4.1708371100000002E-2</v>
      </c>
      <c r="AI486" s="25">
        <v>3.8849827699999999E-2</v>
      </c>
      <c r="AJ486" s="25">
        <v>4.13215007E-2</v>
      </c>
      <c r="AK486" s="25">
        <v>0.1091407071</v>
      </c>
      <c r="AL486" s="25">
        <v>8.1243248399999995E-2</v>
      </c>
      <c r="AM486" s="25">
        <v>8.7730728399999999E-2</v>
      </c>
      <c r="AN486" s="47">
        <v>0.1163916522</v>
      </c>
      <c r="AO486" s="47">
        <v>0.11171297569999999</v>
      </c>
      <c r="AP486" s="47">
        <v>0.10915037950000001</v>
      </c>
      <c r="AQ486" s="47">
        <v>1.1734516444099601</v>
      </c>
      <c r="AR486" s="47">
        <v>1.0158016558295999</v>
      </c>
      <c r="AS486" s="47">
        <v>1.1231254144119101</v>
      </c>
      <c r="AT486" s="28">
        <v>0</v>
      </c>
      <c r="AU486" s="28">
        <v>0</v>
      </c>
      <c r="AV486" s="28">
        <v>0</v>
      </c>
    </row>
    <row r="487" spans="1:48" x14ac:dyDescent="0.25">
      <c r="A487" s="159">
        <v>484</v>
      </c>
      <c r="B487" s="3" t="s">
        <v>413</v>
      </c>
      <c r="C487" s="3" t="s">
        <v>693</v>
      </c>
      <c r="D487" s="28">
        <v>25000</v>
      </c>
      <c r="E487" s="25">
        <v>0</v>
      </c>
      <c r="F487" s="25">
        <v>-4.5801530000000001</v>
      </c>
      <c r="G487" s="25">
        <v>-3.8461539999999999</v>
      </c>
      <c r="H487" s="28">
        <v>524997500000</v>
      </c>
      <c r="I487" s="49">
        <v>20.9999</v>
      </c>
      <c r="J487" s="49">
        <v>13.92338</v>
      </c>
      <c r="K487" s="28">
        <v>635</v>
      </c>
      <c r="L487" s="28">
        <v>16483500</v>
      </c>
      <c r="M487" s="49">
        <v>11.525037228290504</v>
      </c>
      <c r="N487" s="49">
        <v>1.8211686855281162</v>
      </c>
      <c r="O487" s="49" t="s">
        <v>4501</v>
      </c>
      <c r="P487" s="30">
        <v>166.703670859</v>
      </c>
      <c r="Q487" s="27">
        <v>4.1300000000000003E-2</v>
      </c>
      <c r="R487" s="30">
        <v>180.22832649399999</v>
      </c>
      <c r="S487" s="27">
        <v>8.1100000000000005E-2</v>
      </c>
      <c r="T487" s="30">
        <v>180.366394676</v>
      </c>
      <c r="U487" s="27">
        <v>8.8499999999999995E-2</v>
      </c>
      <c r="V487" s="30">
        <v>45.991004879999998</v>
      </c>
      <c r="W487" s="32">
        <v>1.0255000000000001</v>
      </c>
      <c r="X487" s="30">
        <v>44.265597995</v>
      </c>
      <c r="Y487" s="32">
        <v>-3.7499999999999999E-2</v>
      </c>
      <c r="Z487" s="30">
        <v>47.023732823000003</v>
      </c>
      <c r="AA487" s="32">
        <v>6.8599999999999994E-2</v>
      </c>
      <c r="AB487" s="30">
        <v>2016.7168789375</v>
      </c>
      <c r="AC487" s="27">
        <v>0.71330000000000005</v>
      </c>
      <c r="AD487" s="30">
        <v>1946.9462099343</v>
      </c>
      <c r="AE487" s="27">
        <v>-3.5000000000000003E-2</v>
      </c>
      <c r="AF487" s="30">
        <v>2257.1381107529</v>
      </c>
      <c r="AG487" s="27">
        <v>1.08</v>
      </c>
      <c r="AH487" s="25">
        <v>9.65373551E-2</v>
      </c>
      <c r="AI487" s="25">
        <v>9.89631131E-2</v>
      </c>
      <c r="AJ487" s="25">
        <v>0.1100527084</v>
      </c>
      <c r="AK487" s="25">
        <v>0.1616881745</v>
      </c>
      <c r="AL487" s="25">
        <v>0.1490597448</v>
      </c>
      <c r="AM487" s="25">
        <v>0.15883589279999999</v>
      </c>
      <c r="AN487" s="47">
        <v>0.47167666200000002</v>
      </c>
      <c r="AO487" s="47">
        <v>0.33575181450000002</v>
      </c>
      <c r="AP487" s="47">
        <v>0.40880807089999999</v>
      </c>
      <c r="AQ487" s="47">
        <v>0.58146359220656496</v>
      </c>
      <c r="AR487" s="47">
        <v>0.43248005172166998</v>
      </c>
      <c r="AS487" s="47">
        <v>0.44327109294601202</v>
      </c>
      <c r="AT487" s="28">
        <v>1700</v>
      </c>
      <c r="AU487" s="28">
        <v>2000</v>
      </c>
      <c r="AV487" s="28">
        <v>0</v>
      </c>
    </row>
    <row r="488" spans="1:48" x14ac:dyDescent="0.25">
      <c r="A488" s="159">
        <v>485</v>
      </c>
      <c r="B488" s="3" t="s">
        <v>414</v>
      </c>
      <c r="C488" s="3" t="s">
        <v>693</v>
      </c>
      <c r="D488" s="28">
        <v>600</v>
      </c>
      <c r="E488" s="25">
        <v>0</v>
      </c>
      <c r="F488" s="25">
        <v>0</v>
      </c>
      <c r="G488" s="25">
        <v>-40</v>
      </c>
      <c r="H488" s="28">
        <v>30959999399.999996</v>
      </c>
      <c r="I488" s="49">
        <v>51.599999999999994</v>
      </c>
      <c r="J488" s="49">
        <v>81.409300000000002</v>
      </c>
      <c r="K488" s="28">
        <v>78680</v>
      </c>
      <c r="L488" s="28">
        <v>48263500</v>
      </c>
      <c r="M488" s="49" t="s">
        <v>4501</v>
      </c>
      <c r="N488" s="49">
        <v>9.0183258086063575E-2</v>
      </c>
      <c r="O488" s="49">
        <v>0.83792659999999997</v>
      </c>
      <c r="P488" s="30">
        <v>139.17053586599999</v>
      </c>
      <c r="Q488" s="27">
        <v>-0.81810000000000005</v>
      </c>
      <c r="R488" s="30">
        <v>29.373870976999999</v>
      </c>
      <c r="S488" s="27">
        <v>-0.78890000000000005</v>
      </c>
      <c r="T488" s="30">
        <v>7.4979052460000002</v>
      </c>
      <c r="U488" s="27">
        <v>-0.87129999999999996</v>
      </c>
      <c r="V488" s="30">
        <v>-67.378898866</v>
      </c>
      <c r="W488" s="32">
        <v>-1.9420999999999999</v>
      </c>
      <c r="X488" s="30">
        <v>-142.74649514500001</v>
      </c>
      <c r="Y488" s="32">
        <v>1.1186</v>
      </c>
      <c r="Z488" s="30">
        <v>-142.63298859599999</v>
      </c>
      <c r="AA488" s="32">
        <v>0.91949999999999998</v>
      </c>
      <c r="AB488" s="30">
        <v>-1304.0612643034999</v>
      </c>
      <c r="AC488" s="27">
        <v>-2.1440000000000001</v>
      </c>
      <c r="AD488" s="30">
        <v>-2763.2805872923</v>
      </c>
      <c r="AE488" s="27">
        <v>1.119</v>
      </c>
      <c r="AF488" s="30">
        <v>-2758.3011387073998</v>
      </c>
      <c r="AG488" s="27">
        <v>1.92</v>
      </c>
      <c r="AH488" s="25">
        <v>-8.5633521200000007E-2</v>
      </c>
      <c r="AI488" s="25">
        <v>-0.21855113600000001</v>
      </c>
      <c r="AJ488" s="25">
        <v>-0.2400885233</v>
      </c>
      <c r="AK488" s="25">
        <v>-0.1199366184</v>
      </c>
      <c r="AL488" s="25">
        <v>-0.31266440649999999</v>
      </c>
      <c r="AM488" s="25">
        <v>-0.35513539259999999</v>
      </c>
      <c r="AN488" s="47">
        <v>-0.12835709479999999</v>
      </c>
      <c r="AO488" s="47">
        <v>0.1002331617</v>
      </c>
      <c r="AP488" s="47">
        <v>-1.5931244402</v>
      </c>
      <c r="AQ488" s="47">
        <v>0.40133567391571301</v>
      </c>
      <c r="AR488" s="47">
        <v>0.470773771607855</v>
      </c>
      <c r="AS488" s="47">
        <v>0.47918520948114701</v>
      </c>
      <c r="AT488" s="28">
        <v>0</v>
      </c>
      <c r="AU488" s="28">
        <v>0</v>
      </c>
      <c r="AV488" s="28">
        <v>0</v>
      </c>
    </row>
    <row r="489" spans="1:48" x14ac:dyDescent="0.25">
      <c r="A489" s="159">
        <v>486</v>
      </c>
      <c r="B489" s="3" t="s">
        <v>2041</v>
      </c>
      <c r="C489" s="3" t="s">
        <v>693</v>
      </c>
      <c r="D489" s="28">
        <v>2900</v>
      </c>
      <c r="E489" s="25">
        <v>-6.451613</v>
      </c>
      <c r="F489" s="25">
        <v>-14.705880000000001</v>
      </c>
      <c r="G489" s="25">
        <v>70.588239999999999</v>
      </c>
      <c r="H489" s="28">
        <v>17791587000</v>
      </c>
      <c r="I489" s="49">
        <v>6.1350299999999995</v>
      </c>
      <c r="J489" s="49">
        <v>87.119659999999996</v>
      </c>
      <c r="K489" s="28">
        <v>1095</v>
      </c>
      <c r="L489" s="28">
        <v>3692500</v>
      </c>
      <c r="M489" s="49">
        <v>17.261904761904763</v>
      </c>
      <c r="N489" s="49">
        <v>0.26048762221144739</v>
      </c>
      <c r="O489" s="49">
        <v>0.47706330000000002</v>
      </c>
      <c r="P489" s="30">
        <v>19.883641491999999</v>
      </c>
      <c r="Q489" s="27">
        <v>-0.66979999999999995</v>
      </c>
      <c r="R489" s="30">
        <v>17.100277500000001</v>
      </c>
      <c r="S489" s="27">
        <v>-0.14000000000000001</v>
      </c>
      <c r="T489" s="30">
        <v>17.367000000000001</v>
      </c>
      <c r="U489" s="27">
        <v>0.60740000000000005</v>
      </c>
      <c r="V489" s="30">
        <v>0.85487266500000003</v>
      </c>
      <c r="W489" s="32">
        <v>-0.88919999999999999</v>
      </c>
      <c r="X489" s="30">
        <v>0.103194228</v>
      </c>
      <c r="Y489" s="32">
        <v>-0.87929999999999997</v>
      </c>
      <c r="Z489" s="30">
        <v>0.94307542300000002</v>
      </c>
      <c r="AA489" s="32">
        <v>-2.2963</v>
      </c>
      <c r="AB489" s="30">
        <v>153.27715292350001</v>
      </c>
      <c r="AC489" s="27">
        <v>-0.88339999999999996</v>
      </c>
      <c r="AD489" s="30">
        <v>16.820495551</v>
      </c>
      <c r="AE489" s="27">
        <v>-0.89</v>
      </c>
      <c r="AF489" s="30">
        <v>0</v>
      </c>
      <c r="AG489" s="27">
        <v>0</v>
      </c>
      <c r="AH489" s="25">
        <v>1.0171555800000001E-2</v>
      </c>
      <c r="AI489" s="25">
        <v>1.271824E-3</v>
      </c>
      <c r="AJ489" s="25">
        <v>0</v>
      </c>
      <c r="AK489" s="25">
        <v>1.26142406E-2</v>
      </c>
      <c r="AL489" s="25">
        <v>1.512015E-3</v>
      </c>
      <c r="AM489" s="25">
        <v>0</v>
      </c>
      <c r="AN489" s="47">
        <v>0.2220310975</v>
      </c>
      <c r="AO489" s="47">
        <v>2.15234859E-2</v>
      </c>
      <c r="AP489" s="47">
        <v>0</v>
      </c>
      <c r="AQ489" s="47">
        <v>0.245756919761073</v>
      </c>
      <c r="AR489" s="47">
        <v>0.13203995395697599</v>
      </c>
      <c r="AS489" s="47">
        <v>0.234107464164513</v>
      </c>
      <c r="AT489" s="28">
        <v>0</v>
      </c>
      <c r="AU489" s="28">
        <v>0</v>
      </c>
      <c r="AV489" s="28">
        <v>0</v>
      </c>
    </row>
    <row r="490" spans="1:48" x14ac:dyDescent="0.25">
      <c r="A490" s="159">
        <v>487</v>
      </c>
      <c r="B490" s="3" t="s">
        <v>415</v>
      </c>
      <c r="C490" s="3" t="s">
        <v>693</v>
      </c>
      <c r="D490" s="28">
        <v>5700</v>
      </c>
      <c r="E490" s="25">
        <v>-12.307689999999999</v>
      </c>
      <c r="F490" s="25">
        <v>-19.718309999999999</v>
      </c>
      <c r="G490" s="25">
        <v>-12.307689999999999</v>
      </c>
      <c r="H490" s="28">
        <v>144866634300</v>
      </c>
      <c r="I490" s="49">
        <v>25.415199999999999</v>
      </c>
      <c r="J490" s="49">
        <v>25.665610000000001</v>
      </c>
      <c r="K490" s="28">
        <v>535</v>
      </c>
      <c r="L490" s="28">
        <v>3147000</v>
      </c>
      <c r="M490" s="49">
        <v>3.7128661792773774</v>
      </c>
      <c r="N490" s="49">
        <v>0.4848810269426867</v>
      </c>
      <c r="O490" s="49" t="s">
        <v>4501</v>
      </c>
      <c r="P490" s="30">
        <v>2723.20171243</v>
      </c>
      <c r="Q490" s="27">
        <v>0.13250000000000001</v>
      </c>
      <c r="R490" s="30">
        <v>3150.7692315630002</v>
      </c>
      <c r="S490" s="27">
        <v>0.157</v>
      </c>
      <c r="T490" s="30">
        <v>3291.4737592040001</v>
      </c>
      <c r="U490" s="27">
        <v>0.16</v>
      </c>
      <c r="V490" s="30">
        <v>51.005987421999997</v>
      </c>
      <c r="W490" s="32">
        <v>0.17799999999999999</v>
      </c>
      <c r="X490" s="30">
        <v>53.213718071999999</v>
      </c>
      <c r="Y490" s="32">
        <v>4.3299999999999998E-2</v>
      </c>
      <c r="Z490" s="30">
        <v>54.709023553000002</v>
      </c>
      <c r="AA490" s="32">
        <v>-1.06E-2</v>
      </c>
      <c r="AB490" s="30">
        <v>2006.9088352209999</v>
      </c>
      <c r="AC490" s="27">
        <v>0.17799999999999999</v>
      </c>
      <c r="AD490" s="30">
        <v>816.350801424</v>
      </c>
      <c r="AE490" s="27">
        <v>-0.59299999999999997</v>
      </c>
      <c r="AF490" s="30">
        <v>2152.6104734808</v>
      </c>
      <c r="AG490" s="27">
        <v>0.99</v>
      </c>
      <c r="AH490" s="25">
        <v>1.2395920899999999E-2</v>
      </c>
      <c r="AI490" s="25">
        <v>1.3332508099999999E-2</v>
      </c>
      <c r="AJ490" s="25">
        <v>1.45959712E-2</v>
      </c>
      <c r="AK490" s="25">
        <v>0.1650832076</v>
      </c>
      <c r="AL490" s="25">
        <v>0.16534152120000001</v>
      </c>
      <c r="AM490" s="25">
        <v>0.16697162139999999</v>
      </c>
      <c r="AN490" s="47">
        <v>0.20534091269999999</v>
      </c>
      <c r="AO490" s="47">
        <v>0.1664650916</v>
      </c>
      <c r="AP490" s="47">
        <v>0.17728732359999999</v>
      </c>
      <c r="AQ490" s="47">
        <v>11.752051108144601</v>
      </c>
      <c r="AR490" s="47">
        <v>11.060224920569301</v>
      </c>
      <c r="AS490" s="47">
        <v>10.4395691058625</v>
      </c>
      <c r="AT490" s="28">
        <v>700</v>
      </c>
      <c r="AU490" s="28">
        <v>800</v>
      </c>
      <c r="AV490" s="28">
        <v>0</v>
      </c>
    </row>
    <row r="491" spans="1:48" x14ac:dyDescent="0.25">
      <c r="A491" s="159">
        <v>488</v>
      </c>
      <c r="B491" s="3" t="s">
        <v>416</v>
      </c>
      <c r="C491" s="3" t="s">
        <v>693</v>
      </c>
      <c r="D491" s="6">
        <v>13500</v>
      </c>
      <c r="E491" s="168">
        <v>-2.1739130000000002</v>
      </c>
      <c r="F491" s="168">
        <v>-11.18421</v>
      </c>
      <c r="G491" s="168">
        <v>6.299213</v>
      </c>
      <c r="H491" s="6">
        <v>270000000000</v>
      </c>
      <c r="I491" s="151">
        <v>20</v>
      </c>
      <c r="J491" s="151">
        <v>38.314500000000002</v>
      </c>
      <c r="K491" s="6">
        <v>28301.05</v>
      </c>
      <c r="L491" s="6">
        <v>384049500</v>
      </c>
      <c r="M491" s="151">
        <v>2.6258722063567825</v>
      </c>
      <c r="N491" s="151">
        <v>0.67347318849371107</v>
      </c>
      <c r="O491" s="151">
        <v>0.56764190000000003</v>
      </c>
      <c r="P491" s="169">
        <v>382.84462712499999</v>
      </c>
      <c r="Q491" s="165">
        <v>2.0585</v>
      </c>
      <c r="R491" s="169">
        <v>438.74275790799999</v>
      </c>
      <c r="S491" s="165">
        <v>0.14599999999999999</v>
      </c>
      <c r="T491" s="169">
        <v>400.31863379599997</v>
      </c>
      <c r="U491" s="165">
        <v>-0.21379999999999999</v>
      </c>
      <c r="V491" s="169">
        <v>57.797447026</v>
      </c>
      <c r="W491" s="170">
        <v>0.29670000000000002</v>
      </c>
      <c r="X491" s="169">
        <v>73.404213327999997</v>
      </c>
      <c r="Y491" s="170">
        <v>0.27</v>
      </c>
      <c r="Z491" s="169">
        <v>63.606885953999999</v>
      </c>
      <c r="AA491" s="170">
        <v>-0.14330000000000001</v>
      </c>
      <c r="AB491" s="169">
        <v>2889.8723513</v>
      </c>
      <c r="AC491" s="165">
        <v>0.40010000000000001</v>
      </c>
      <c r="AD491" s="169">
        <v>3505.4606663999998</v>
      </c>
      <c r="AE491" s="165">
        <v>0.21299999999999999</v>
      </c>
      <c r="AF491" s="169">
        <v>3180.3442977</v>
      </c>
      <c r="AG491" s="165">
        <v>0.86</v>
      </c>
      <c r="AH491" s="168">
        <v>7.6071130700000003E-2</v>
      </c>
      <c r="AI491" s="168">
        <v>9.1302401599999999E-2</v>
      </c>
      <c r="AJ491" s="168">
        <v>8.21560546E-2</v>
      </c>
      <c r="AK491" s="168">
        <v>0.1200724526</v>
      </c>
      <c r="AL491" s="168">
        <v>0.16216763749999999</v>
      </c>
      <c r="AM491" s="168">
        <v>0.15901367799999999</v>
      </c>
      <c r="AN491" s="167">
        <v>0.3199917779</v>
      </c>
      <c r="AO491" s="167">
        <v>0.28751178350000001</v>
      </c>
      <c r="AP491" s="167">
        <v>0.28281478380000002</v>
      </c>
      <c r="AQ491" s="167">
        <v>0.67567931817846905</v>
      </c>
      <c r="AR491" s="167">
        <v>0.89862312130551103</v>
      </c>
      <c r="AS491" s="167">
        <v>0.93550772132443005</v>
      </c>
      <c r="AT491" s="6">
        <v>8000</v>
      </c>
      <c r="AU491" s="6">
        <v>0</v>
      </c>
      <c r="AV491" s="6">
        <v>0</v>
      </c>
    </row>
    <row r="492" spans="1:48" x14ac:dyDescent="0.25">
      <c r="A492" s="159">
        <v>489</v>
      </c>
      <c r="B492" s="3" t="s">
        <v>417</v>
      </c>
      <c r="C492" s="3" t="s">
        <v>693</v>
      </c>
      <c r="D492" s="28">
        <v>44600</v>
      </c>
      <c r="E492" s="25">
        <v>-9.8989899999999995</v>
      </c>
      <c r="F492" s="25">
        <v>-14.23077</v>
      </c>
      <c r="G492" s="25">
        <v>251.18109999999999</v>
      </c>
      <c r="H492" s="28">
        <v>44595763000</v>
      </c>
      <c r="I492" s="49">
        <v>0.9998999999999999</v>
      </c>
      <c r="J492" s="49">
        <v>51.001350000000002</v>
      </c>
      <c r="K492" s="28">
        <v>5</v>
      </c>
      <c r="L492" s="28">
        <v>223000</v>
      </c>
      <c r="M492" s="49" t="s">
        <v>4501</v>
      </c>
      <c r="N492" s="49">
        <v>3.775682722402856</v>
      </c>
      <c r="O492" s="49" t="s">
        <v>4501</v>
      </c>
      <c r="P492" s="30">
        <v>56.779463116999999</v>
      </c>
      <c r="Q492" s="27">
        <v>0.1033</v>
      </c>
      <c r="R492" s="30">
        <v>43.052031110999998</v>
      </c>
      <c r="S492" s="27">
        <v>-0.24179999999999999</v>
      </c>
      <c r="T492" s="30">
        <v>44.425613990000002</v>
      </c>
      <c r="U492" s="27">
        <v>-0.1037</v>
      </c>
      <c r="V492" s="30">
        <v>0.97377873400000003</v>
      </c>
      <c r="W492" s="32">
        <v>-0.69899999999999995</v>
      </c>
      <c r="X492" s="30">
        <v>-7.0072189839999997</v>
      </c>
      <c r="Y492" s="32">
        <v>-8.1959</v>
      </c>
      <c r="Z492" s="30">
        <v>-4.7851339949999998</v>
      </c>
      <c r="AA492" s="32">
        <v>0.69840000000000002</v>
      </c>
      <c r="AB492" s="30">
        <v>925.30973400000005</v>
      </c>
      <c r="AC492" s="27">
        <v>-0.71389999999999998</v>
      </c>
      <c r="AD492" s="30">
        <v>-7007.2189840000001</v>
      </c>
      <c r="AE492" s="27">
        <v>-8.5730000000000004</v>
      </c>
      <c r="AF492" s="30">
        <v>-4785.1339950000001</v>
      </c>
      <c r="AG492" s="27">
        <v>1.7</v>
      </c>
      <c r="AH492" s="25">
        <v>1.7924917200000001E-2</v>
      </c>
      <c r="AI492" s="25">
        <v>-0.12378984730000001</v>
      </c>
      <c r="AJ492" s="25">
        <v>-9.1923183800000002E-2</v>
      </c>
      <c r="AK492" s="25">
        <v>4.4222818499999997E-2</v>
      </c>
      <c r="AL492" s="25">
        <v>-0.400842013</v>
      </c>
      <c r="AM492" s="25">
        <v>-0.34276171919999998</v>
      </c>
      <c r="AN492" s="47">
        <v>0.16409298990000001</v>
      </c>
      <c r="AO492" s="47">
        <v>1.37887047E-2</v>
      </c>
      <c r="AP492" s="47">
        <v>6.9763542400000003E-2</v>
      </c>
      <c r="AQ492" s="47">
        <v>1.8116614389080401</v>
      </c>
      <c r="AR492" s="47">
        <v>2.9175597375253899</v>
      </c>
      <c r="AS492" s="47">
        <v>2.7287842425104798</v>
      </c>
      <c r="AT492" s="28">
        <v>700</v>
      </c>
      <c r="AU492" s="28">
        <v>0</v>
      </c>
      <c r="AV492" s="28">
        <v>0</v>
      </c>
    </row>
    <row r="493" spans="1:48" x14ac:dyDescent="0.25">
      <c r="A493" s="159">
        <v>490</v>
      </c>
      <c r="B493" s="3" t="s">
        <v>418</v>
      </c>
      <c r="C493" s="3" t="s">
        <v>693</v>
      </c>
      <c r="D493" s="28">
        <v>10200</v>
      </c>
      <c r="E493" s="25">
        <v>5.1546390000000004</v>
      </c>
      <c r="F493" s="25">
        <v>4.0816330000000001</v>
      </c>
      <c r="G493" s="25">
        <v>-12.820510000000001</v>
      </c>
      <c r="H493" s="28">
        <v>131045999400</v>
      </c>
      <c r="I493" s="49">
        <v>12.84765</v>
      </c>
      <c r="J493" s="49">
        <v>74.908680000000004</v>
      </c>
      <c r="K493" s="28">
        <v>3048</v>
      </c>
      <c r="L493" s="28">
        <v>30607500</v>
      </c>
      <c r="M493" s="49">
        <v>11.983090984560032</v>
      </c>
      <c r="N493" s="49">
        <v>0.53881439757196603</v>
      </c>
      <c r="O493" s="49">
        <v>0.41391630000000001</v>
      </c>
      <c r="P493" s="30">
        <v>113.22838694399999</v>
      </c>
      <c r="Q493" s="27">
        <v>-2.3599999999999999E-2</v>
      </c>
      <c r="R493" s="30">
        <v>124.23151067400001</v>
      </c>
      <c r="S493" s="27">
        <v>9.7199999999999995E-2</v>
      </c>
      <c r="T493" s="30">
        <v>124.541526672</v>
      </c>
      <c r="U493" s="27">
        <v>3.9E-2</v>
      </c>
      <c r="V493" s="30">
        <v>22.026565648999998</v>
      </c>
      <c r="W493" s="32">
        <v>-0.29089999999999999</v>
      </c>
      <c r="X493" s="30">
        <v>11.425612975</v>
      </c>
      <c r="Y493" s="32">
        <v>-0.48130000000000001</v>
      </c>
      <c r="Z493" s="30">
        <v>10.409819164</v>
      </c>
      <c r="AA493" s="32">
        <v>-0.46060000000000001</v>
      </c>
      <c r="AB493" s="30">
        <v>1547.1085011061</v>
      </c>
      <c r="AC493" s="27">
        <v>-0.29899999999999999</v>
      </c>
      <c r="AD493" s="30">
        <v>773.20223673800001</v>
      </c>
      <c r="AE493" s="27">
        <v>-0.5</v>
      </c>
      <c r="AF493" s="30">
        <v>801.53615595170004</v>
      </c>
      <c r="AG493" s="27">
        <v>0.54</v>
      </c>
      <c r="AH493" s="25">
        <v>7.6653448900000004E-2</v>
      </c>
      <c r="AI493" s="25">
        <v>4.1456540899999998E-2</v>
      </c>
      <c r="AJ493" s="25">
        <v>3.8796519500000001E-2</v>
      </c>
      <c r="AK493" s="25">
        <v>8.2171771399999996E-2</v>
      </c>
      <c r="AL493" s="25">
        <v>4.3835616700000003E-2</v>
      </c>
      <c r="AM493" s="25">
        <v>4.1761677900000002E-2</v>
      </c>
      <c r="AN493" s="47">
        <v>0.12275584389999999</v>
      </c>
      <c r="AO493" s="47">
        <v>0.1080406995</v>
      </c>
      <c r="AP493" s="47">
        <v>0.12586171839999999</v>
      </c>
      <c r="AQ493" s="47">
        <v>6.0654950398785899E-2</v>
      </c>
      <c r="AR493" s="47">
        <v>5.5618722545051298E-2</v>
      </c>
      <c r="AS493" s="47">
        <v>7.6428463504011404E-2</v>
      </c>
      <c r="AT493" s="28">
        <v>2000</v>
      </c>
      <c r="AU493" s="28">
        <v>1800</v>
      </c>
      <c r="AV493" s="28">
        <v>0</v>
      </c>
    </row>
    <row r="494" spans="1:48" x14ac:dyDescent="0.25">
      <c r="A494" s="159">
        <v>491</v>
      </c>
      <c r="B494" s="3" t="s">
        <v>419</v>
      </c>
      <c r="C494" s="3" t="s">
        <v>693</v>
      </c>
      <c r="D494" s="28" t="s">
        <v>4501</v>
      </c>
      <c r="E494" s="25" t="s">
        <v>4501</v>
      </c>
      <c r="F494" s="25" t="s">
        <v>4501</v>
      </c>
      <c r="G494" s="25" t="s">
        <v>4501</v>
      </c>
      <c r="H494" s="28" t="s">
        <v>4501</v>
      </c>
      <c r="I494" s="49">
        <v>20</v>
      </c>
      <c r="J494" s="49">
        <v>46.215499999999999</v>
      </c>
      <c r="K494" s="28">
        <v>0</v>
      </c>
      <c r="L494" s="28" t="s">
        <v>4501</v>
      </c>
      <c r="M494" s="49" t="s">
        <v>4501</v>
      </c>
      <c r="N494" s="49" t="s">
        <v>4501</v>
      </c>
      <c r="O494" s="49" t="s">
        <v>4501</v>
      </c>
      <c r="P494" s="30">
        <v>167.88591847500001</v>
      </c>
      <c r="Q494" s="27">
        <v>-0.27860000000000001</v>
      </c>
      <c r="R494" s="30">
        <v>189.66808354700001</v>
      </c>
      <c r="S494" s="27">
        <v>0.12970000000000001</v>
      </c>
      <c r="T494" s="30">
        <v>200.51760730699999</v>
      </c>
      <c r="U494" s="27">
        <v>0.2157</v>
      </c>
      <c r="V494" s="30">
        <v>-18.648706343000001</v>
      </c>
      <c r="W494" s="32">
        <v>-11.899699999999999</v>
      </c>
      <c r="X494" s="30">
        <v>1.172900217</v>
      </c>
      <c r="Y494" s="32">
        <v>-1.0629</v>
      </c>
      <c r="Z494" s="30">
        <v>13.490948702000001</v>
      </c>
      <c r="AA494" s="32">
        <v>-2.1160999999999999</v>
      </c>
      <c r="AB494" s="30">
        <v>-932.43531714999995</v>
      </c>
      <c r="AC494" s="27">
        <v>-11.899699999999999</v>
      </c>
      <c r="AD494" s="30">
        <v>58.645010849999998</v>
      </c>
      <c r="AE494" s="27">
        <v>-1.0629999999999999</v>
      </c>
      <c r="AF494" s="30">
        <v>674.54743510000003</v>
      </c>
      <c r="AG494" s="27">
        <v>-1.1200000000000001</v>
      </c>
      <c r="AH494" s="25">
        <v>-4.1297389499999997E-2</v>
      </c>
      <c r="AI494" s="25">
        <v>2.4395319999999999E-3</v>
      </c>
      <c r="AJ494" s="25">
        <v>2.6904523100000001E-2</v>
      </c>
      <c r="AK494" s="25">
        <v>-9.3332507999999995E-2</v>
      </c>
      <c r="AL494" s="25">
        <v>6.2567016000000001E-3</v>
      </c>
      <c r="AM494" s="25">
        <v>7.3902084399999998E-2</v>
      </c>
      <c r="AN494" s="47">
        <v>0.25694789569999998</v>
      </c>
      <c r="AO494" s="47">
        <v>0.26376237889999998</v>
      </c>
      <c r="AP494" s="47">
        <v>0.3041931739</v>
      </c>
      <c r="AQ494" s="47">
        <v>1.42142899124973</v>
      </c>
      <c r="AR494" s="47">
        <v>1.7112279120598599</v>
      </c>
      <c r="AS494" s="47">
        <v>1.74682751965482</v>
      </c>
      <c r="AT494" s="28">
        <v>0</v>
      </c>
      <c r="AU494" s="28">
        <v>0</v>
      </c>
      <c r="AV494" s="28">
        <v>0</v>
      </c>
    </row>
    <row r="495" spans="1:48" x14ac:dyDescent="0.25">
      <c r="A495" s="159">
        <v>492</v>
      </c>
      <c r="B495" s="3" t="s">
        <v>420</v>
      </c>
      <c r="C495" s="3" t="s">
        <v>693</v>
      </c>
      <c r="D495" s="6">
        <v>3400</v>
      </c>
      <c r="E495" s="168">
        <v>-2.8571430000000002</v>
      </c>
      <c r="F495" s="168">
        <v>0</v>
      </c>
      <c r="G495" s="168">
        <v>-5.5555560000000002</v>
      </c>
      <c r="H495" s="6">
        <v>235377240000</v>
      </c>
      <c r="I495" s="151">
        <v>69.2286</v>
      </c>
      <c r="J495" s="151">
        <v>26.198419999999999</v>
      </c>
      <c r="K495" s="6">
        <v>1795</v>
      </c>
      <c r="L495" s="6">
        <v>6379000</v>
      </c>
      <c r="M495" s="151">
        <v>8.0143286390299053</v>
      </c>
      <c r="N495" s="151">
        <v>0.2490334845365996</v>
      </c>
      <c r="O495" s="151">
        <v>0.37744870000000003</v>
      </c>
      <c r="P495" s="169">
        <v>1421.717662995</v>
      </c>
      <c r="Q495" s="165">
        <v>-0.10100000000000001</v>
      </c>
      <c r="R495" s="169">
        <v>1734.375639478</v>
      </c>
      <c r="S495" s="165">
        <v>0.21990000000000001</v>
      </c>
      <c r="T495" s="169">
        <v>1713.7055114970001</v>
      </c>
      <c r="U495" s="165">
        <v>0.1028</v>
      </c>
      <c r="V495" s="169">
        <v>1.605164313</v>
      </c>
      <c r="W495" s="170">
        <v>-0.96950000000000003</v>
      </c>
      <c r="X495" s="169">
        <v>19.059546298000001</v>
      </c>
      <c r="Y495" s="170">
        <v>10.873900000000001</v>
      </c>
      <c r="Z495" s="169">
        <v>27.296928211000001</v>
      </c>
      <c r="AA495" s="170">
        <v>21.147600000000001</v>
      </c>
      <c r="AB495" s="169">
        <v>22.2939487917</v>
      </c>
      <c r="AC495" s="165">
        <v>-0.95840000000000003</v>
      </c>
      <c r="AD495" s="169">
        <v>165.2544798472</v>
      </c>
      <c r="AE495" s="165">
        <v>6.4130000000000003</v>
      </c>
      <c r="AF495" s="169">
        <v>394.30131782239999</v>
      </c>
      <c r="AG495" s="165">
        <v>22.15</v>
      </c>
      <c r="AH495" s="168">
        <v>9.4474849999999998E-4</v>
      </c>
      <c r="AI495" s="168">
        <v>1.14757638E-2</v>
      </c>
      <c r="AJ495" s="168">
        <v>1.5912096399999999E-2</v>
      </c>
      <c r="AK495" s="168">
        <v>1.7050154E-3</v>
      </c>
      <c r="AL495" s="168">
        <v>2.0476389899999999E-2</v>
      </c>
      <c r="AM495" s="168">
        <v>2.9124939400000001E-2</v>
      </c>
      <c r="AN495" s="167">
        <v>0.13338662740000001</v>
      </c>
      <c r="AO495" s="167">
        <v>0.1207789111</v>
      </c>
      <c r="AP495" s="167">
        <v>0.12465170339999999</v>
      </c>
      <c r="AQ495" s="167">
        <v>0.78425406901599304</v>
      </c>
      <c r="AR495" s="167">
        <v>0.78437682170719703</v>
      </c>
      <c r="AS495" s="167">
        <v>0.83036468930083096</v>
      </c>
      <c r="AT495" s="6">
        <v>0</v>
      </c>
      <c r="AU495" s="6">
        <v>0</v>
      </c>
      <c r="AV495" s="6">
        <v>0</v>
      </c>
    </row>
    <row r="496" spans="1:48" x14ac:dyDescent="0.25">
      <c r="A496" s="159">
        <v>493</v>
      </c>
      <c r="B496" s="3" t="s">
        <v>421</v>
      </c>
      <c r="C496" s="3" t="s">
        <v>693</v>
      </c>
      <c r="D496" s="28">
        <v>12900</v>
      </c>
      <c r="E496" s="25">
        <v>4.8780489999999999</v>
      </c>
      <c r="F496" s="25">
        <v>31.632650000000002</v>
      </c>
      <c r="G496" s="25">
        <v>7.5</v>
      </c>
      <c r="H496" s="28">
        <v>49020000000</v>
      </c>
      <c r="I496" s="49">
        <v>3.8</v>
      </c>
      <c r="J496" s="49">
        <v>13.25263</v>
      </c>
      <c r="K496" s="28">
        <v>20</v>
      </c>
      <c r="L496" s="28">
        <v>246000</v>
      </c>
      <c r="M496" s="49" t="s">
        <v>4501</v>
      </c>
      <c r="N496" s="49">
        <v>1.7719294322065064</v>
      </c>
      <c r="O496" s="49" t="s">
        <v>4501</v>
      </c>
      <c r="P496" s="30">
        <v>0.37339518500000002</v>
      </c>
      <c r="Q496" s="27">
        <v>-0.92920000000000003</v>
      </c>
      <c r="R496" s="30">
        <v>2.4345173560000002</v>
      </c>
      <c r="S496" s="27">
        <v>5.5198999999999998</v>
      </c>
      <c r="T496" s="30">
        <v>2.8962982689999999</v>
      </c>
      <c r="U496" s="27">
        <v>5.5312999999999999</v>
      </c>
      <c r="V496" s="30">
        <v>-5.3545347090000002</v>
      </c>
      <c r="W496" s="32">
        <v>-9.2999999999999999E-2</v>
      </c>
      <c r="X496" s="30">
        <v>2.476420772</v>
      </c>
      <c r="Y496" s="32">
        <v>-1.4624999999999999</v>
      </c>
      <c r="Z496" s="30">
        <v>5.0370695630000002</v>
      </c>
      <c r="AA496" s="32">
        <v>-1.8190999999999999</v>
      </c>
      <c r="AB496" s="30">
        <v>-1409.0880813158001</v>
      </c>
      <c r="AC496" s="27">
        <v>-9.2999999999999999E-2</v>
      </c>
      <c r="AD496" s="30">
        <v>651.68967684209997</v>
      </c>
      <c r="AE496" s="27">
        <v>-1.462</v>
      </c>
      <c r="AF496" s="30">
        <v>1325.5446218421</v>
      </c>
      <c r="AG496" s="27">
        <v>-0.82</v>
      </c>
      <c r="AH496" s="25">
        <v>-0.1052419891</v>
      </c>
      <c r="AI496" s="25">
        <v>5.73145049E-2</v>
      </c>
      <c r="AJ496" s="25">
        <v>0.1221006166</v>
      </c>
      <c r="AK496" s="25">
        <v>-0.16976277849999999</v>
      </c>
      <c r="AL496" s="25">
        <v>8.2267049600000003E-2</v>
      </c>
      <c r="AM496" s="25">
        <v>0.15853714890000001</v>
      </c>
      <c r="AN496" s="47">
        <v>-7.3275328122000003</v>
      </c>
      <c r="AO496" s="47">
        <v>-0.62323472710000005</v>
      </c>
      <c r="AP496" s="47">
        <v>0.20136241090000001</v>
      </c>
      <c r="AQ496" s="47">
        <v>0.64592195107790795</v>
      </c>
      <c r="AR496" s="47">
        <v>0.24143939532290601</v>
      </c>
      <c r="AS496" s="47">
        <v>0.29841399061912199</v>
      </c>
      <c r="AT496" s="28">
        <v>0</v>
      </c>
      <c r="AU496" s="28">
        <v>0</v>
      </c>
      <c r="AV496" s="28">
        <v>0</v>
      </c>
    </row>
    <row r="497" spans="1:48" x14ac:dyDescent="0.25">
      <c r="A497" s="159">
        <v>494</v>
      </c>
      <c r="B497" s="3" t="s">
        <v>422</v>
      </c>
      <c r="C497" s="3" t="s">
        <v>693</v>
      </c>
      <c r="D497" s="28" t="s">
        <v>4501</v>
      </c>
      <c r="E497" s="25" t="s">
        <v>4501</v>
      </c>
      <c r="F497" s="25" t="s">
        <v>4501</v>
      </c>
      <c r="G497" s="25" t="s">
        <v>4501</v>
      </c>
      <c r="H497" s="28" t="s">
        <v>4501</v>
      </c>
      <c r="I497" s="49">
        <v>1.48844</v>
      </c>
      <c r="J497" s="49">
        <v>33.475990000000003</v>
      </c>
      <c r="K497" s="28">
        <v>0</v>
      </c>
      <c r="L497" s="28" t="s">
        <v>4501</v>
      </c>
      <c r="M497" s="49" t="s">
        <v>4501</v>
      </c>
      <c r="N497" s="49" t="s">
        <v>4501</v>
      </c>
      <c r="O497" s="49" t="s">
        <v>4501</v>
      </c>
      <c r="P497" s="30">
        <v>60.240719945999999</v>
      </c>
      <c r="Q497" s="27">
        <v>0.20399999999999999</v>
      </c>
      <c r="R497" s="30">
        <v>67.508391438999993</v>
      </c>
      <c r="S497" s="27">
        <v>0.1206</v>
      </c>
      <c r="T497" s="30">
        <v>76.676717836999998</v>
      </c>
      <c r="U497" s="27">
        <v>0.14349999999999999</v>
      </c>
      <c r="V497" s="30">
        <v>1.1195602739999999</v>
      </c>
      <c r="W497" s="32">
        <v>0.32600000000000001</v>
      </c>
      <c r="X497" s="30">
        <v>0.65117804599999995</v>
      </c>
      <c r="Y497" s="32">
        <v>-0.41839999999999999</v>
      </c>
      <c r="Z497" s="30">
        <v>0.70042390099999996</v>
      </c>
      <c r="AA497" s="32">
        <v>-0.3397</v>
      </c>
      <c r="AB497" s="30">
        <v>709.70684933330006</v>
      </c>
      <c r="AC497" s="27">
        <v>0.3236</v>
      </c>
      <c r="AD497" s="30">
        <v>394.11869733330002</v>
      </c>
      <c r="AE497" s="27">
        <v>-0.44500000000000001</v>
      </c>
      <c r="AF497" s="30">
        <v>440.93415234499997</v>
      </c>
      <c r="AG497" s="27">
        <v>0.66</v>
      </c>
      <c r="AH497" s="25">
        <v>3.23284109E-2</v>
      </c>
      <c r="AI497" s="25">
        <v>1.4383632699999999E-2</v>
      </c>
      <c r="AJ497" s="25">
        <v>1.08043542E-2</v>
      </c>
      <c r="AK497" s="25">
        <v>6.6439219899999999E-2</v>
      </c>
      <c r="AL497" s="25">
        <v>3.8599487600000003E-2</v>
      </c>
      <c r="AM497" s="25">
        <v>4.2071958E-2</v>
      </c>
      <c r="AN497" s="47">
        <v>8.1672493099999993E-2</v>
      </c>
      <c r="AO497" s="47">
        <v>7.23037022E-2</v>
      </c>
      <c r="AP497" s="47">
        <v>7.0700649599999998E-2</v>
      </c>
      <c r="AQ497" s="47">
        <v>1.2413932808817101</v>
      </c>
      <c r="AR497" s="47">
        <v>2.1335977052738602</v>
      </c>
      <c r="AS497" s="47">
        <v>2.89398176367789</v>
      </c>
      <c r="AT497" s="28">
        <v>600</v>
      </c>
      <c r="AU497" s="28">
        <v>350</v>
      </c>
      <c r="AV497" s="28">
        <v>0</v>
      </c>
    </row>
    <row r="498" spans="1:48" x14ac:dyDescent="0.25">
      <c r="A498" s="159">
        <v>495</v>
      </c>
      <c r="B498" s="3" t="s">
        <v>423</v>
      </c>
      <c r="C498" s="3" t="s">
        <v>693</v>
      </c>
      <c r="D498" s="28">
        <v>26900</v>
      </c>
      <c r="E498" s="25">
        <v>-0.37037039999999999</v>
      </c>
      <c r="F498" s="25">
        <v>-8.8135589999999997</v>
      </c>
      <c r="G498" s="25">
        <v>5.078125</v>
      </c>
      <c r="H498" s="28">
        <v>295900000000</v>
      </c>
      <c r="I498" s="49">
        <v>11</v>
      </c>
      <c r="J498" s="49">
        <v>28.274000000000001</v>
      </c>
      <c r="K498" s="28">
        <v>370</v>
      </c>
      <c r="L498" s="28">
        <v>10060500</v>
      </c>
      <c r="M498" s="49">
        <v>9.6971881759192495</v>
      </c>
      <c r="N498" s="49">
        <v>1.1547788976755582</v>
      </c>
      <c r="O498" s="49" t="s">
        <v>4501</v>
      </c>
      <c r="P498" s="30">
        <v>1639.1377542380001</v>
      </c>
      <c r="Q498" s="27">
        <v>0.1973</v>
      </c>
      <c r="R498" s="30">
        <v>2448.4890615320001</v>
      </c>
      <c r="S498" s="27">
        <v>0.49380000000000002</v>
      </c>
      <c r="T498" s="30">
        <v>2156.4120592429999</v>
      </c>
      <c r="U498" s="27">
        <v>0.25140000000000001</v>
      </c>
      <c r="V498" s="30">
        <v>36.889372950000002</v>
      </c>
      <c r="W498" s="32">
        <v>-0.49230000000000002</v>
      </c>
      <c r="X498" s="30">
        <v>40.853023933999999</v>
      </c>
      <c r="Y498" s="32">
        <v>0.1074</v>
      </c>
      <c r="Z498" s="30">
        <v>39.940785884</v>
      </c>
      <c r="AA498" s="32">
        <v>0.13250000000000001</v>
      </c>
      <c r="AB498" s="30">
        <v>2641.1470856363999</v>
      </c>
      <c r="AC498" s="27">
        <v>-0.56110000000000004</v>
      </c>
      <c r="AD498" s="30">
        <v>2992.4566500909</v>
      </c>
      <c r="AE498" s="27">
        <v>0.13300000000000001</v>
      </c>
      <c r="AF498" s="30">
        <v>3630.9805349090998</v>
      </c>
      <c r="AG498" s="27">
        <v>1.1299999999999999</v>
      </c>
      <c r="AH498" s="25">
        <v>8.4856476700000003E-2</v>
      </c>
      <c r="AI498" s="25">
        <v>7.9589912700000001E-2</v>
      </c>
      <c r="AJ498" s="25">
        <v>7.4120453899999994E-2</v>
      </c>
      <c r="AK498" s="25">
        <v>0.16461691270000001</v>
      </c>
      <c r="AL498" s="25">
        <v>0.170050538</v>
      </c>
      <c r="AM498" s="25">
        <v>0.15984722179999999</v>
      </c>
      <c r="AN498" s="47">
        <v>6.7670996100000005E-2</v>
      </c>
      <c r="AO498" s="47">
        <v>5.1233432299999999E-2</v>
      </c>
      <c r="AP498" s="47">
        <v>5.7335909900000002E-2</v>
      </c>
      <c r="AQ498" s="47">
        <v>1.0142471955166901</v>
      </c>
      <c r="AR498" s="47">
        <v>1.2504719924082699</v>
      </c>
      <c r="AS498" s="47">
        <v>1.1565871945506001</v>
      </c>
      <c r="AT498" s="28">
        <v>1200</v>
      </c>
      <c r="AU498" s="28">
        <v>1200</v>
      </c>
      <c r="AV498" s="28">
        <v>600</v>
      </c>
    </row>
    <row r="499" spans="1:48" x14ac:dyDescent="0.25">
      <c r="A499" s="159">
        <v>496</v>
      </c>
      <c r="B499" s="3" t="s">
        <v>424</v>
      </c>
      <c r="C499" s="3" t="s">
        <v>693</v>
      </c>
      <c r="D499" s="28" t="s">
        <v>4501</v>
      </c>
      <c r="E499" s="25" t="s">
        <v>4501</v>
      </c>
      <c r="F499" s="25" t="s">
        <v>4501</v>
      </c>
      <c r="G499" s="25" t="s">
        <v>4501</v>
      </c>
      <c r="H499" s="28" t="s">
        <v>4501</v>
      </c>
      <c r="I499" s="49">
        <v>1.6455799999999998</v>
      </c>
      <c r="J499" s="49">
        <v>14.42531</v>
      </c>
      <c r="K499" s="28">
        <v>0</v>
      </c>
      <c r="L499" s="28" t="s">
        <v>4501</v>
      </c>
      <c r="M499" s="49" t="s">
        <v>4501</v>
      </c>
      <c r="N499" s="49" t="s">
        <v>4501</v>
      </c>
      <c r="O499" s="49" t="s">
        <v>4501</v>
      </c>
      <c r="P499" s="30">
        <v>11.569616516</v>
      </c>
      <c r="Q499" s="27">
        <v>-1.41E-2</v>
      </c>
      <c r="R499" s="30">
        <v>7.4183807750000001</v>
      </c>
      <c r="S499" s="27">
        <v>-0.35880000000000001</v>
      </c>
      <c r="T499" s="30">
        <v>6.6898186519999996</v>
      </c>
      <c r="U499" s="27">
        <v>-0.36230000000000001</v>
      </c>
      <c r="V499" s="30">
        <v>1.0455967209999999</v>
      </c>
      <c r="W499" s="32">
        <v>3.7699999999999997E-2</v>
      </c>
      <c r="X499" s="30">
        <v>0.19660448899999999</v>
      </c>
      <c r="Y499" s="32">
        <v>-0.81200000000000006</v>
      </c>
      <c r="Z499" s="30">
        <v>-0.19839901800000001</v>
      </c>
      <c r="AA499" s="32">
        <v>-1.2206999999999999</v>
      </c>
      <c r="AB499" s="30">
        <v>579.28438043630001</v>
      </c>
      <c r="AC499" s="27">
        <v>3.7699999999999997E-2</v>
      </c>
      <c r="AD499" s="30">
        <v>108.9233614777</v>
      </c>
      <c r="AE499" s="27">
        <v>-0.81200000000000006</v>
      </c>
      <c r="AF499" s="30">
        <v>-120.5647966067</v>
      </c>
      <c r="AG499" s="27">
        <v>-0.22</v>
      </c>
      <c r="AH499" s="25">
        <v>4.92973388E-2</v>
      </c>
      <c r="AI499" s="25">
        <v>9.6466178999999996E-3</v>
      </c>
      <c r="AJ499" s="25">
        <v>-9.5852452000000001E-3</v>
      </c>
      <c r="AK499" s="25">
        <v>5.2142326400000001E-2</v>
      </c>
      <c r="AL499" s="25">
        <v>9.9867688000000003E-3</v>
      </c>
      <c r="AM499" s="25">
        <v>-1.01200175E-2</v>
      </c>
      <c r="AN499" s="47">
        <v>0.21582005530000001</v>
      </c>
      <c r="AO499" s="47">
        <v>7.8690310200000002E-2</v>
      </c>
      <c r="AP499" s="47">
        <v>-1.98623689E-2</v>
      </c>
      <c r="AQ499" s="47">
        <v>4.5108348138550303E-2</v>
      </c>
      <c r="AR499" s="47">
        <v>2.5010328429631599E-2</v>
      </c>
      <c r="AS499" s="47">
        <v>5.5791191851733597E-2</v>
      </c>
      <c r="AT499" s="28">
        <v>600</v>
      </c>
      <c r="AU499" s="28">
        <v>0</v>
      </c>
      <c r="AV499" s="28">
        <v>0</v>
      </c>
    </row>
    <row r="500" spans="1:48" x14ac:dyDescent="0.25">
      <c r="A500" s="159">
        <v>497</v>
      </c>
      <c r="B500" s="3" t="s">
        <v>425</v>
      </c>
      <c r="C500" s="3" t="s">
        <v>693</v>
      </c>
      <c r="D500" s="28">
        <v>2500</v>
      </c>
      <c r="E500" s="25">
        <v>0</v>
      </c>
      <c r="F500" s="25">
        <v>8.6956520000000008</v>
      </c>
      <c r="G500" s="25">
        <v>-39.024389999999997</v>
      </c>
      <c r="H500" s="28">
        <v>671579912500</v>
      </c>
      <c r="I500" s="49">
        <v>268.63200000000001</v>
      </c>
      <c r="J500" s="49">
        <v>86.520250000000004</v>
      </c>
      <c r="K500" s="28">
        <v>1332492</v>
      </c>
      <c r="L500" s="28">
        <v>3406513000</v>
      </c>
      <c r="M500" s="49">
        <v>54.639934741558918</v>
      </c>
      <c r="N500" s="49">
        <v>0.21080585807868696</v>
      </c>
      <c r="O500" s="49">
        <v>1.0575330000000001</v>
      </c>
      <c r="P500" s="30">
        <v>2195.3659588360001</v>
      </c>
      <c r="Q500" s="27">
        <v>-0.25840000000000002</v>
      </c>
      <c r="R500" s="30">
        <v>1147.0819212920001</v>
      </c>
      <c r="S500" s="27">
        <v>-0.47749999999999998</v>
      </c>
      <c r="T500" s="30">
        <v>1148.8784407779999</v>
      </c>
      <c r="U500" s="27">
        <v>-0.34449999999999997</v>
      </c>
      <c r="V500" s="30">
        <v>297.53678070400002</v>
      </c>
      <c r="W500" s="32">
        <v>-0.26340000000000002</v>
      </c>
      <c r="X500" s="30">
        <v>65.680338208999999</v>
      </c>
      <c r="Y500" s="32">
        <v>-0.77929999999999999</v>
      </c>
      <c r="Z500" s="30">
        <v>11.270401798</v>
      </c>
      <c r="AA500" s="32">
        <v>-0.92849999999999999</v>
      </c>
      <c r="AB500" s="30">
        <v>1202.3323447752</v>
      </c>
      <c r="AC500" s="27">
        <v>-0.46360000000000001</v>
      </c>
      <c r="AD500" s="30">
        <v>284.64178047460001</v>
      </c>
      <c r="AE500" s="27">
        <v>-0.76300000000000001</v>
      </c>
      <c r="AF500" s="30">
        <v>81.080208626699999</v>
      </c>
      <c r="AG500" s="27">
        <v>0.12</v>
      </c>
      <c r="AH500" s="25">
        <v>3.0348560699999999E-2</v>
      </c>
      <c r="AI500" s="25">
        <v>7.1514947000000002E-3</v>
      </c>
      <c r="AJ500" s="25">
        <v>2.0133459E-3</v>
      </c>
      <c r="AK500" s="25">
        <v>0.1058334663</v>
      </c>
      <c r="AL500" s="25">
        <v>2.41679684E-2</v>
      </c>
      <c r="AM500" s="25">
        <v>6.8223803E-3</v>
      </c>
      <c r="AN500" s="47">
        <v>0.29030262750000002</v>
      </c>
      <c r="AO500" s="47">
        <v>0.2744326278</v>
      </c>
      <c r="AP500" s="47">
        <v>0.2337348638</v>
      </c>
      <c r="AQ500" s="47">
        <v>2.3367015619199001</v>
      </c>
      <c r="AR500" s="47">
        <v>2.4230095862451302</v>
      </c>
      <c r="AS500" s="47">
        <v>2.3885783811648702</v>
      </c>
      <c r="AT500" s="28">
        <v>500</v>
      </c>
      <c r="AU500" s="28">
        <v>0</v>
      </c>
      <c r="AV500" s="28">
        <v>0</v>
      </c>
    </row>
    <row r="501" spans="1:48" x14ac:dyDescent="0.25">
      <c r="A501" s="159">
        <v>498</v>
      </c>
      <c r="B501" s="3" t="s">
        <v>426</v>
      </c>
      <c r="C501" s="3" t="s">
        <v>693</v>
      </c>
      <c r="D501" s="28" t="s">
        <v>4501</v>
      </c>
      <c r="E501" s="25" t="s">
        <v>4501</v>
      </c>
      <c r="F501" s="25" t="s">
        <v>4501</v>
      </c>
      <c r="G501" s="25" t="s">
        <v>4501</v>
      </c>
      <c r="H501" s="28" t="s">
        <v>4501</v>
      </c>
      <c r="I501" s="49">
        <v>5.6499999999999995</v>
      </c>
      <c r="J501" s="49">
        <v>82.178340000000006</v>
      </c>
      <c r="K501" s="28">
        <v>0</v>
      </c>
      <c r="L501" s="28" t="s">
        <v>4501</v>
      </c>
      <c r="M501" s="49" t="s">
        <v>4501</v>
      </c>
      <c r="N501" s="49" t="s">
        <v>4501</v>
      </c>
      <c r="O501" s="49">
        <v>1.5787389999999999</v>
      </c>
      <c r="P501" s="30">
        <v>29.324125727999999</v>
      </c>
      <c r="Q501" s="27">
        <v>5.8000000000000003E-2</v>
      </c>
      <c r="R501" s="30">
        <v>15.680960600000001</v>
      </c>
      <c r="S501" s="27">
        <v>-0.46529999999999999</v>
      </c>
      <c r="T501" s="30">
        <v>0</v>
      </c>
      <c r="U501" s="27">
        <v>-1</v>
      </c>
      <c r="V501" s="30">
        <v>5.1416347699999996</v>
      </c>
      <c r="W501" s="32">
        <v>1.9988999999999999</v>
      </c>
      <c r="X501" s="30">
        <v>-2.4892043859999999</v>
      </c>
      <c r="Y501" s="32">
        <v>-1.4841</v>
      </c>
      <c r="Z501" s="30">
        <v>-0.207748778</v>
      </c>
      <c r="AA501" s="32">
        <v>-1.0742</v>
      </c>
      <c r="AB501" s="30">
        <v>910.02385309730005</v>
      </c>
      <c r="AC501" s="27">
        <v>2.5630999999999999</v>
      </c>
      <c r="AD501" s="30">
        <v>-440.5671479646</v>
      </c>
      <c r="AE501" s="27">
        <v>-1.484</v>
      </c>
      <c r="AF501" s="30">
        <v>0</v>
      </c>
      <c r="AG501" s="27">
        <v>0</v>
      </c>
      <c r="AH501" s="25">
        <v>6.03639682E-2</v>
      </c>
      <c r="AI501" s="25">
        <v>-3.2048999100000003E-2</v>
      </c>
      <c r="AJ501" s="25">
        <v>0</v>
      </c>
      <c r="AK501" s="25">
        <v>7.1850019200000004E-2</v>
      </c>
      <c r="AL501" s="25">
        <v>-3.87781133E-2</v>
      </c>
      <c r="AM501" s="25">
        <v>0</v>
      </c>
      <c r="AN501" s="47">
        <v>6.8096780600000004E-2</v>
      </c>
      <c r="AO501" s="47">
        <v>8.2567492699999995E-2</v>
      </c>
      <c r="AP501" s="47">
        <v>0</v>
      </c>
      <c r="AQ501" s="47">
        <v>0.20303071632802799</v>
      </c>
      <c r="AR501" s="47">
        <v>0.217170064659853</v>
      </c>
      <c r="AS501" s="47">
        <v>0.21452535696401601</v>
      </c>
      <c r="AT501" s="28">
        <v>0</v>
      </c>
      <c r="AU501" s="28">
        <v>0</v>
      </c>
      <c r="AV501" s="28">
        <v>0</v>
      </c>
    </row>
    <row r="502" spans="1:48" x14ac:dyDescent="0.25">
      <c r="A502" s="159">
        <v>499</v>
      </c>
      <c r="B502" s="3" t="s">
        <v>427</v>
      </c>
      <c r="C502" s="3" t="s">
        <v>693</v>
      </c>
      <c r="D502" s="28">
        <v>39000</v>
      </c>
      <c r="E502" s="25">
        <v>0</v>
      </c>
      <c r="F502" s="25">
        <v>-1.2658229999999999</v>
      </c>
      <c r="G502" s="25">
        <v>-25</v>
      </c>
      <c r="H502" s="28">
        <v>428534301000</v>
      </c>
      <c r="I502" s="49">
        <v>10.988059999999999</v>
      </c>
      <c r="J502" s="49">
        <v>29.1569</v>
      </c>
      <c r="K502" s="28">
        <v>10</v>
      </c>
      <c r="L502" s="28">
        <v>390000</v>
      </c>
      <c r="M502" s="49">
        <v>6.7284302054759069</v>
      </c>
      <c r="N502" s="49">
        <v>1.9410134680955331</v>
      </c>
      <c r="O502" s="49">
        <v>0.56662120000000005</v>
      </c>
      <c r="P502" s="30">
        <v>814.79081653399999</v>
      </c>
      <c r="Q502" s="27">
        <v>0.2792</v>
      </c>
      <c r="R502" s="30">
        <v>1009.384606638</v>
      </c>
      <c r="S502" s="27">
        <v>0.23880000000000001</v>
      </c>
      <c r="T502" s="30">
        <v>990.136892547</v>
      </c>
      <c r="U502" s="27">
        <v>0.1182</v>
      </c>
      <c r="V502" s="30">
        <v>71.083266162000001</v>
      </c>
      <c r="W502" s="32">
        <v>1.3145</v>
      </c>
      <c r="X502" s="30">
        <v>91.411005740999997</v>
      </c>
      <c r="Y502" s="32">
        <v>0.28599999999999998</v>
      </c>
      <c r="Z502" s="30">
        <v>83.899225395000002</v>
      </c>
      <c r="AA502" s="32">
        <v>-5.1200000000000002E-2</v>
      </c>
      <c r="AB502" s="30">
        <v>5951.6066368046004</v>
      </c>
      <c r="AC502" s="27">
        <v>1.3145</v>
      </c>
      <c r="AD502" s="30">
        <v>7487.2099946859998</v>
      </c>
      <c r="AE502" s="27">
        <v>0.25800000000000001</v>
      </c>
      <c r="AF502" s="30">
        <v>7635.4909811642001</v>
      </c>
      <c r="AG502" s="27">
        <v>0.95</v>
      </c>
      <c r="AH502" s="25">
        <v>0.15225742049999999</v>
      </c>
      <c r="AI502" s="25">
        <v>0.1930714301</v>
      </c>
      <c r="AJ502" s="25">
        <v>0.19580338159999999</v>
      </c>
      <c r="AK502" s="25">
        <v>0.43478283070000001</v>
      </c>
      <c r="AL502" s="25">
        <v>0.47455159740000002</v>
      </c>
      <c r="AM502" s="25">
        <v>0.3971686076</v>
      </c>
      <c r="AN502" s="47">
        <v>0.25858761520000001</v>
      </c>
      <c r="AO502" s="47">
        <v>0.2278663631</v>
      </c>
      <c r="AP502" s="47">
        <v>0.21298051439999999</v>
      </c>
      <c r="AQ502" s="47">
        <v>1.60370581278349</v>
      </c>
      <c r="AR502" s="47">
        <v>1.32617684513386</v>
      </c>
      <c r="AS502" s="47">
        <v>1.0284052519954801</v>
      </c>
      <c r="AT502" s="28">
        <v>4000</v>
      </c>
      <c r="AU502" s="28">
        <v>5000</v>
      </c>
      <c r="AV502" s="28">
        <v>0</v>
      </c>
    </row>
    <row r="503" spans="1:48" x14ac:dyDescent="0.25">
      <c r="A503" s="159">
        <v>500</v>
      </c>
      <c r="B503" s="3" t="s">
        <v>428</v>
      </c>
      <c r="C503" s="3" t="s">
        <v>693</v>
      </c>
      <c r="D503" s="28">
        <v>7400</v>
      </c>
      <c r="E503" s="25">
        <v>-12.941179999999999</v>
      </c>
      <c r="F503" s="25">
        <v>-13.95349</v>
      </c>
      <c r="G503" s="25">
        <v>-18.681319999999999</v>
      </c>
      <c r="H503" s="28">
        <v>130032799999.99998</v>
      </c>
      <c r="I503" s="49">
        <v>17.571999999999999</v>
      </c>
      <c r="J503" s="49">
        <v>82.670680000000004</v>
      </c>
      <c r="K503" s="28">
        <v>452</v>
      </c>
      <c r="L503" s="28">
        <v>3317000</v>
      </c>
      <c r="M503" s="49">
        <v>2.8527753220094048</v>
      </c>
      <c r="N503" s="49">
        <v>0.45544606259406639</v>
      </c>
      <c r="O503" s="49">
        <v>0.41640729999999998</v>
      </c>
      <c r="P503" s="30">
        <v>15.045050267000001</v>
      </c>
      <c r="Q503" s="27">
        <v>-0.2676</v>
      </c>
      <c r="R503" s="30">
        <v>404.40620509199999</v>
      </c>
      <c r="S503" s="27">
        <v>25.8797</v>
      </c>
      <c r="T503" s="30">
        <v>472.40366165099999</v>
      </c>
      <c r="U503" s="27">
        <v>59.214599999999997</v>
      </c>
      <c r="V503" s="30">
        <v>0.49345409800000001</v>
      </c>
      <c r="W503" s="32">
        <v>-0.91600000000000004</v>
      </c>
      <c r="X503" s="30">
        <v>47.310970159999997</v>
      </c>
      <c r="Y503" s="32">
        <v>94.877099999999999</v>
      </c>
      <c r="Z503" s="30">
        <v>62.667952149999998</v>
      </c>
      <c r="AA503" s="32">
        <v>-10.0344</v>
      </c>
      <c r="AB503" s="30">
        <v>22.214568799999999</v>
      </c>
      <c r="AC503" s="27">
        <v>-0.91659999999999997</v>
      </c>
      <c r="AD503" s="30">
        <v>2113.8965863499998</v>
      </c>
      <c r="AE503" s="27">
        <v>94.158000000000001</v>
      </c>
      <c r="AF503" s="30">
        <v>3242.7503556028</v>
      </c>
      <c r="AG503" s="27">
        <v>-9.35</v>
      </c>
      <c r="AH503" s="25">
        <v>1.0282028E-3</v>
      </c>
      <c r="AI503" s="25">
        <v>9.1476007799999995E-2</v>
      </c>
      <c r="AJ503" s="25">
        <v>0.13888435390000001</v>
      </c>
      <c r="AK503" s="25">
        <v>1.7906375E-3</v>
      </c>
      <c r="AL503" s="25">
        <v>0.1543205507</v>
      </c>
      <c r="AM503" s="25">
        <v>0.2044706956</v>
      </c>
      <c r="AN503" s="47">
        <v>0.45065152889999999</v>
      </c>
      <c r="AO503" s="47">
        <v>0.21017737349999999</v>
      </c>
      <c r="AP503" s="47">
        <v>0.20432154399999999</v>
      </c>
      <c r="AQ503" s="47">
        <v>1.1360192259302999</v>
      </c>
      <c r="AR503" s="47">
        <v>0.30779530196444099</v>
      </c>
      <c r="AS503" s="47">
        <v>0.47223707998293002</v>
      </c>
      <c r="AT503" s="28">
        <v>0</v>
      </c>
      <c r="AU503" s="28">
        <v>0</v>
      </c>
      <c r="AV503" s="28">
        <v>0</v>
      </c>
    </row>
    <row r="504" spans="1:48" x14ac:dyDescent="0.25">
      <c r="A504" s="159">
        <v>501</v>
      </c>
      <c r="B504" s="3" t="s">
        <v>429</v>
      </c>
      <c r="C504" s="3" t="s">
        <v>693</v>
      </c>
      <c r="D504" s="28">
        <v>7100</v>
      </c>
      <c r="E504" s="25">
        <v>-7.7922079999999996</v>
      </c>
      <c r="F504" s="25">
        <v>-2.7397260000000001</v>
      </c>
      <c r="G504" s="25">
        <v>208.69569999999999</v>
      </c>
      <c r="H504" s="28">
        <v>231460000000</v>
      </c>
      <c r="I504" s="49">
        <v>32.6</v>
      </c>
      <c r="J504" s="49">
        <v>80.06165</v>
      </c>
      <c r="K504" s="28">
        <v>204984.5</v>
      </c>
      <c r="L504" s="28">
        <v>1448019000</v>
      </c>
      <c r="M504" s="49">
        <v>4.1145318012371543</v>
      </c>
      <c r="N504" s="49">
        <v>0.70823174789499355</v>
      </c>
      <c r="O504" s="49">
        <v>0.73015640000000004</v>
      </c>
      <c r="P504" s="30">
        <v>301.816137131</v>
      </c>
      <c r="Q504" s="27">
        <v>10.8047</v>
      </c>
      <c r="R504" s="30">
        <v>245.13348625399999</v>
      </c>
      <c r="S504" s="27">
        <v>-0.18779999999999999</v>
      </c>
      <c r="T504" s="30">
        <v>202.581998736</v>
      </c>
      <c r="U504" s="27">
        <v>-0.25190000000000001</v>
      </c>
      <c r="V504" s="30">
        <v>3.0169668590000001</v>
      </c>
      <c r="W504" s="32">
        <v>-1.4765999999999999</v>
      </c>
      <c r="X504" s="30">
        <v>51.692560073000003</v>
      </c>
      <c r="Y504" s="32">
        <v>16.134</v>
      </c>
      <c r="Z504" s="30">
        <v>49.301218904000002</v>
      </c>
      <c r="AA504" s="32">
        <v>-60.973199999999999</v>
      </c>
      <c r="AB504" s="30">
        <v>92.559910920199997</v>
      </c>
      <c r="AC504" s="27">
        <v>-1.4767999999999999</v>
      </c>
      <c r="AD504" s="30">
        <v>1585.6765387423</v>
      </c>
      <c r="AE504" s="27">
        <v>16.131</v>
      </c>
      <c r="AF504" s="30">
        <v>1512.8799869632001</v>
      </c>
      <c r="AG504" s="27">
        <v>-60.03</v>
      </c>
      <c r="AH504" s="25">
        <v>1.00888053E-2</v>
      </c>
      <c r="AI504" s="25">
        <v>0.13629501829999999</v>
      </c>
      <c r="AJ504" s="25">
        <v>9.9346789199999994E-2</v>
      </c>
      <c r="AK504" s="25">
        <v>1.1225718000000001E-2</v>
      </c>
      <c r="AL504" s="25">
        <v>0.17462089080000001</v>
      </c>
      <c r="AM504" s="25">
        <v>0.15928459889999999</v>
      </c>
      <c r="AN504" s="47">
        <v>2.2444331000000001E-2</v>
      </c>
      <c r="AO504" s="47">
        <v>0.2485549554</v>
      </c>
      <c r="AP504" s="47">
        <v>0.30466372959999999</v>
      </c>
      <c r="AQ504" s="47">
        <v>0.18913381191443401</v>
      </c>
      <c r="AR504" s="47">
        <v>0.358495760920367</v>
      </c>
      <c r="AS504" s="47">
        <v>0.60331904243800205</v>
      </c>
      <c r="AT504" s="28">
        <v>0</v>
      </c>
      <c r="AU504" s="28">
        <v>0</v>
      </c>
      <c r="AV504" s="28">
        <v>0</v>
      </c>
    </row>
    <row r="505" spans="1:48" x14ac:dyDescent="0.25">
      <c r="A505" s="159">
        <v>502</v>
      </c>
      <c r="B505" s="3" t="s">
        <v>430</v>
      </c>
      <c r="C505" s="3" t="s">
        <v>693</v>
      </c>
      <c r="D505" s="6">
        <v>35500</v>
      </c>
      <c r="E505" s="168">
        <v>-5.3333329999999997</v>
      </c>
      <c r="F505" s="168">
        <v>-8.0310880000000004</v>
      </c>
      <c r="G505" s="168">
        <v>40.775869999999998</v>
      </c>
      <c r="H505" s="6">
        <v>592993810500</v>
      </c>
      <c r="I505" s="151">
        <v>16.704049999999999</v>
      </c>
      <c r="J505" s="151">
        <v>57.544330000000002</v>
      </c>
      <c r="K505" s="6">
        <v>4738</v>
      </c>
      <c r="L505" s="6">
        <v>175255000</v>
      </c>
      <c r="M505" s="151">
        <v>6.0285909266744566</v>
      </c>
      <c r="N505" s="151">
        <v>2.1960935318536023</v>
      </c>
      <c r="O505" s="151">
        <v>0.4351411</v>
      </c>
      <c r="P505" s="169">
        <v>77.332596308999996</v>
      </c>
      <c r="Q505" s="165">
        <v>-0.4869</v>
      </c>
      <c r="R505" s="169">
        <v>88.935782227999994</v>
      </c>
      <c r="S505" s="165">
        <v>0.15</v>
      </c>
      <c r="T505" s="169">
        <v>113.92748977799999</v>
      </c>
      <c r="U505" s="165">
        <v>0.4244</v>
      </c>
      <c r="V505" s="169">
        <v>57.044729433000001</v>
      </c>
      <c r="W505" s="170">
        <v>-0.437</v>
      </c>
      <c r="X505" s="169">
        <v>81.581748394000002</v>
      </c>
      <c r="Y505" s="170">
        <v>0.43009999999999998</v>
      </c>
      <c r="Z505" s="169">
        <v>99.001353460999994</v>
      </c>
      <c r="AA505" s="170">
        <v>0.54310000000000003</v>
      </c>
      <c r="AB505" s="169">
        <v>3277.3897302769001</v>
      </c>
      <c r="AC505" s="165">
        <v>-0.6119</v>
      </c>
      <c r="AD505" s="169">
        <v>4445.5444999602996</v>
      </c>
      <c r="AE505" s="165">
        <v>0.35599999999999998</v>
      </c>
      <c r="AF505" s="169">
        <v>5916.9508232593998</v>
      </c>
      <c r="AG505" s="165">
        <v>1.34</v>
      </c>
      <c r="AH505" s="168">
        <v>8.2003412999999997E-2</v>
      </c>
      <c r="AI505" s="168">
        <v>0.1083876725</v>
      </c>
      <c r="AJ505" s="168">
        <v>0.1201981664</v>
      </c>
      <c r="AK505" s="168">
        <v>0.30909198380000003</v>
      </c>
      <c r="AL505" s="168">
        <v>0.37367461499999999</v>
      </c>
      <c r="AM505" s="168">
        <v>0.40727054660000001</v>
      </c>
      <c r="AN505" s="167">
        <v>0.69010595919999995</v>
      </c>
      <c r="AO505" s="167">
        <v>0.74686645259999995</v>
      </c>
      <c r="AP505" s="167">
        <v>0.79081702310000002</v>
      </c>
      <c r="AQ505" s="167">
        <v>2.52389419962608</v>
      </c>
      <c r="AR505" s="167">
        <v>2.38081142444091</v>
      </c>
      <c r="AS505" s="167">
        <v>2.3883257847966202</v>
      </c>
      <c r="AT505" s="6">
        <v>2000</v>
      </c>
      <c r="AU505" s="6">
        <v>4000</v>
      </c>
      <c r="AV505" s="6">
        <v>0</v>
      </c>
    </row>
    <row r="506" spans="1:48" x14ac:dyDescent="0.25">
      <c r="A506" s="159">
        <v>503</v>
      </c>
      <c r="B506" s="3" t="s">
        <v>431</v>
      </c>
      <c r="C506" s="3" t="s">
        <v>693</v>
      </c>
      <c r="D506" s="28">
        <v>7700</v>
      </c>
      <c r="E506" s="25">
        <v>0</v>
      </c>
      <c r="F506" s="25">
        <v>-9.4117650000000008</v>
      </c>
      <c r="G506" s="25">
        <v>35.087719999999997</v>
      </c>
      <c r="H506" s="28">
        <v>15400000000</v>
      </c>
      <c r="I506" s="49">
        <v>2</v>
      </c>
      <c r="J506" s="49">
        <v>20.524999999999999</v>
      </c>
      <c r="K506" s="28">
        <v>20</v>
      </c>
      <c r="L506" s="28">
        <v>154000</v>
      </c>
      <c r="M506" s="49">
        <v>7.9536493789872686</v>
      </c>
      <c r="N506" s="49">
        <v>0.59684713501876008</v>
      </c>
      <c r="O506" s="49" t="s">
        <v>4501</v>
      </c>
      <c r="P506" s="30">
        <v>25.962038976999999</v>
      </c>
      <c r="Q506" s="27">
        <v>6.9500000000000006E-2</v>
      </c>
      <c r="R506" s="30">
        <v>25.837689952000002</v>
      </c>
      <c r="S506" s="27">
        <v>-4.7999999999999996E-3</v>
      </c>
      <c r="T506" s="30">
        <v>22.360340253</v>
      </c>
      <c r="U506" s="27">
        <v>-0.121</v>
      </c>
      <c r="V506" s="30">
        <v>1.89213539</v>
      </c>
      <c r="W506" s="32">
        <v>0.43990000000000001</v>
      </c>
      <c r="X506" s="30">
        <v>2.081351567</v>
      </c>
      <c r="Y506" s="32">
        <v>0.1</v>
      </c>
      <c r="Z506" s="30">
        <v>1.8517977130000001</v>
      </c>
      <c r="AA506" s="32">
        <v>9.3100000000000002E-2</v>
      </c>
      <c r="AB506" s="30">
        <v>527.91485899999998</v>
      </c>
      <c r="AC506" s="27">
        <v>4.3E-3</v>
      </c>
      <c r="AD506" s="30">
        <v>851</v>
      </c>
      <c r="AE506" s="27">
        <v>0.61199999999999999</v>
      </c>
      <c r="AF506" s="30">
        <v>925.89885649999997</v>
      </c>
      <c r="AG506" s="27">
        <v>1.0900000000000001</v>
      </c>
      <c r="AH506" s="25">
        <v>4.6041765900000003E-2</v>
      </c>
      <c r="AI506" s="25">
        <v>5.3785773000000002E-2</v>
      </c>
      <c r="AJ506" s="25">
        <v>5.21983476E-2</v>
      </c>
      <c r="AK506" s="25">
        <v>7.1514865600000005E-2</v>
      </c>
      <c r="AL506" s="25">
        <v>7.7676539700000005E-2</v>
      </c>
      <c r="AM506" s="25">
        <v>7.0490016700000005E-2</v>
      </c>
      <c r="AN506" s="47">
        <v>0.36655584590000001</v>
      </c>
      <c r="AO506" s="47">
        <v>0.36685543409999999</v>
      </c>
      <c r="AP506" s="47">
        <v>0.4381496043</v>
      </c>
      <c r="AQ506" s="47">
        <v>0.50516739571708102</v>
      </c>
      <c r="AR506" s="47">
        <v>0.38330255325183299</v>
      </c>
      <c r="AS506" s="47">
        <v>0.35042621104489502</v>
      </c>
      <c r="AT506" s="28">
        <v>600</v>
      </c>
      <c r="AU506" s="28">
        <v>800</v>
      </c>
      <c r="AV506" s="28">
        <v>0</v>
      </c>
    </row>
    <row r="507" spans="1:48" x14ac:dyDescent="0.25">
      <c r="A507" s="159">
        <v>504</v>
      </c>
      <c r="B507" s="3" t="s">
        <v>4725</v>
      </c>
      <c r="C507" s="3" t="s">
        <v>693</v>
      </c>
      <c r="D507" s="6">
        <v>25400</v>
      </c>
      <c r="E507" s="168">
        <v>-0.39215689999999997</v>
      </c>
      <c r="F507" s="168">
        <v>-0.78125</v>
      </c>
      <c r="G507" s="168" t="s">
        <v>4501</v>
      </c>
      <c r="H507" s="6">
        <v>304800000000</v>
      </c>
      <c r="I507" s="151">
        <v>12</v>
      </c>
      <c r="J507" s="151">
        <v>100</v>
      </c>
      <c r="K507" s="6">
        <v>110883.9</v>
      </c>
      <c r="L507" s="6">
        <v>2768385000</v>
      </c>
      <c r="M507" s="151">
        <v>30.238095238095237</v>
      </c>
      <c r="N507" s="151">
        <v>2.1246261461914608</v>
      </c>
      <c r="O507" s="151" t="s">
        <v>4501</v>
      </c>
      <c r="P507" s="169">
        <v>218.48528481899999</v>
      </c>
      <c r="Q507" s="165" t="s">
        <v>1989</v>
      </c>
      <c r="R507" s="169">
        <v>259.61937626999998</v>
      </c>
      <c r="S507" s="165">
        <v>0.1883</v>
      </c>
      <c r="T507" s="169">
        <v>300.16629209899997</v>
      </c>
      <c r="U507" s="165">
        <v>0.12720000000000001</v>
      </c>
      <c r="V507" s="169">
        <v>9.4273391830000008</v>
      </c>
      <c r="W507" s="170" t="s">
        <v>1989</v>
      </c>
      <c r="X507" s="169">
        <v>10.077809431</v>
      </c>
      <c r="Y507" s="170">
        <v>6.9000000000000006E-2</v>
      </c>
      <c r="Z507" s="169">
        <v>16.212199238</v>
      </c>
      <c r="AA507" s="170">
        <v>0.55320000000000003</v>
      </c>
      <c r="AB507" s="169">
        <v>785.61159858329995</v>
      </c>
      <c r="AC507" s="165" t="s">
        <v>1989</v>
      </c>
      <c r="AD507" s="169">
        <v>839.8174525833</v>
      </c>
      <c r="AE507" s="165">
        <v>6.9000000000000006E-2</v>
      </c>
      <c r="AF507" s="169">
        <v>1351.0166031667</v>
      </c>
      <c r="AG507" s="165" t="s">
        <v>1989</v>
      </c>
      <c r="AH507" s="168">
        <v>3.2425602800000002E-2</v>
      </c>
      <c r="AI507" s="168">
        <v>2.9237124699999999E-2</v>
      </c>
      <c r="AJ507" s="168">
        <v>3.5294532900000002E-2</v>
      </c>
      <c r="AK507" s="168">
        <v>7.06788624E-2</v>
      </c>
      <c r="AL507" s="168">
        <v>7.2805164399999997E-2</v>
      </c>
      <c r="AM507" s="168">
        <v>0.11212656360000001</v>
      </c>
      <c r="AN507" s="167">
        <v>0.1185641489</v>
      </c>
      <c r="AO507" s="167">
        <v>0.1259628086</v>
      </c>
      <c r="AP507" s="167">
        <v>0.14811339300000001</v>
      </c>
      <c r="AQ507" s="167">
        <v>1.17972392746443</v>
      </c>
      <c r="AR507" s="167">
        <v>1.77879161589205</v>
      </c>
      <c r="AS507" s="167">
        <v>2.1768819211828099</v>
      </c>
      <c r="AT507" s="6">
        <v>0</v>
      </c>
      <c r="AU507" s="6">
        <v>0</v>
      </c>
      <c r="AV507" s="6">
        <v>0</v>
      </c>
    </row>
    <row r="508" spans="1:48" x14ac:dyDescent="0.25">
      <c r="A508" s="159">
        <v>505</v>
      </c>
      <c r="B508" s="3" t="s">
        <v>432</v>
      </c>
      <c r="C508" s="3" t="s">
        <v>693</v>
      </c>
      <c r="D508" s="28">
        <v>29000</v>
      </c>
      <c r="E508" s="25">
        <v>-10.76923</v>
      </c>
      <c r="F508" s="25">
        <v>-14.454280000000001</v>
      </c>
      <c r="G508" s="25">
        <v>-10.76923</v>
      </c>
      <c r="H508" s="28">
        <v>522000000000</v>
      </c>
      <c r="I508" s="49">
        <v>18</v>
      </c>
      <c r="J508" s="49">
        <v>61.773389999999999</v>
      </c>
      <c r="K508" s="28">
        <v>3421.5</v>
      </c>
      <c r="L508" s="28">
        <v>99245000</v>
      </c>
      <c r="M508" s="49">
        <v>6.0988901297155627</v>
      </c>
      <c r="N508" s="49">
        <v>1.1071905621662035</v>
      </c>
      <c r="O508" s="49">
        <v>0.64342069999999996</v>
      </c>
      <c r="P508" s="30">
        <v>978.33174799699998</v>
      </c>
      <c r="Q508" s="27">
        <v>0.1076</v>
      </c>
      <c r="R508" s="30">
        <v>1164.934570661</v>
      </c>
      <c r="S508" s="27">
        <v>0.19070000000000001</v>
      </c>
      <c r="T508" s="30">
        <v>1207.2555536120001</v>
      </c>
      <c r="U508" s="27">
        <v>0.12970000000000001</v>
      </c>
      <c r="V508" s="30">
        <v>72.730461547999994</v>
      </c>
      <c r="W508" s="32">
        <v>2.0299999999999999E-2</v>
      </c>
      <c r="X508" s="30">
        <v>76.738328077000006</v>
      </c>
      <c r="Y508" s="32">
        <v>5.5100000000000003E-2</v>
      </c>
      <c r="Z508" s="30">
        <v>84.899146505000004</v>
      </c>
      <c r="AA508" s="32">
        <v>0.18210000000000001</v>
      </c>
      <c r="AB508" s="30">
        <v>6734.3019951852002</v>
      </c>
      <c r="AC508" s="27">
        <v>8.8300000000000003E-2</v>
      </c>
      <c r="AD508" s="30">
        <v>4050.0784262778002</v>
      </c>
      <c r="AE508" s="27">
        <v>-0.39900000000000002</v>
      </c>
      <c r="AF508" s="30">
        <v>4929.4052432792996</v>
      </c>
      <c r="AG508" s="27">
        <v>1.01</v>
      </c>
      <c r="AH508" s="25">
        <v>0.13909766840000001</v>
      </c>
      <c r="AI508" s="25">
        <v>0.12703730490000001</v>
      </c>
      <c r="AJ508" s="25">
        <v>0.13530564749999999</v>
      </c>
      <c r="AK508" s="25">
        <v>0.22390314450000001</v>
      </c>
      <c r="AL508" s="25">
        <v>0.1926398449</v>
      </c>
      <c r="AM508" s="25">
        <v>0.19415283310000001</v>
      </c>
      <c r="AN508" s="47">
        <v>0.1778159849</v>
      </c>
      <c r="AO508" s="47">
        <v>0.16173090649999999</v>
      </c>
      <c r="AP508" s="47">
        <v>0.1704972096</v>
      </c>
      <c r="AQ508" s="47">
        <v>0.59346918445961505</v>
      </c>
      <c r="AR508" s="47">
        <v>0.45666469608148103</v>
      </c>
      <c r="AS508" s="47">
        <v>0.43492039458919202</v>
      </c>
      <c r="AT508" s="28">
        <v>1000</v>
      </c>
      <c r="AU508" s="28">
        <v>2000</v>
      </c>
      <c r="AV508" s="28">
        <v>0</v>
      </c>
    </row>
    <row r="509" spans="1:48" x14ac:dyDescent="0.25">
      <c r="A509" s="159">
        <v>506</v>
      </c>
      <c r="B509" s="3" t="s">
        <v>433</v>
      </c>
      <c r="C509" s="3" t="s">
        <v>693</v>
      </c>
      <c r="D509" s="28">
        <v>2000</v>
      </c>
      <c r="E509" s="25">
        <v>-13.043480000000001</v>
      </c>
      <c r="F509" s="25">
        <v>-20</v>
      </c>
      <c r="G509" s="25">
        <v>-48.717950000000002</v>
      </c>
      <c r="H509" s="28">
        <v>47686610000</v>
      </c>
      <c r="I509" s="49">
        <v>23.843309999999999</v>
      </c>
      <c r="J509" s="49">
        <v>90.251990000000006</v>
      </c>
      <c r="K509" s="28">
        <v>39110</v>
      </c>
      <c r="L509" s="28">
        <v>80214500</v>
      </c>
      <c r="M509" s="49">
        <v>141.20523326363207</v>
      </c>
      <c r="N509" s="49">
        <v>0.18499446632127975</v>
      </c>
      <c r="O509" s="49">
        <v>0.62567510000000004</v>
      </c>
      <c r="P509" s="30">
        <v>403.97616062399999</v>
      </c>
      <c r="Q509" s="27">
        <v>2.29E-2</v>
      </c>
      <c r="R509" s="30">
        <v>457.13014002800003</v>
      </c>
      <c r="S509" s="27">
        <v>0.13159999999999999</v>
      </c>
      <c r="T509" s="30">
        <v>437.76105807499999</v>
      </c>
      <c r="U509" s="27">
        <v>8.6999999999999994E-2</v>
      </c>
      <c r="V509" s="30">
        <v>4.0602164729999997</v>
      </c>
      <c r="W509" s="32">
        <v>2.5251999999999999</v>
      </c>
      <c r="X509" s="30">
        <v>6.9420518649999998</v>
      </c>
      <c r="Y509" s="32">
        <v>0.70979999999999999</v>
      </c>
      <c r="Z509" s="30">
        <v>2.0515318009999999</v>
      </c>
      <c r="AA509" s="32">
        <v>-0.7218</v>
      </c>
      <c r="AB509" s="30">
        <v>161.77311199100001</v>
      </c>
      <c r="AC509" s="27">
        <v>2.5251999999999999</v>
      </c>
      <c r="AD509" s="30">
        <v>276.59543305760002</v>
      </c>
      <c r="AE509" s="27">
        <v>0.71</v>
      </c>
      <c r="AF509" s="30">
        <v>86.042258025899997</v>
      </c>
      <c r="AG509" s="27">
        <v>0.28000000000000003</v>
      </c>
      <c r="AH509" s="25">
        <v>9.5505308999999997E-3</v>
      </c>
      <c r="AI509" s="25">
        <v>1.60998119E-2</v>
      </c>
      <c r="AJ509" s="25">
        <v>4.7119922E-3</v>
      </c>
      <c r="AK509" s="25">
        <v>1.6297225799999999E-2</v>
      </c>
      <c r="AL509" s="25">
        <v>2.7276545400000001E-2</v>
      </c>
      <c r="AM509" s="25">
        <v>7.9605457000000001E-3</v>
      </c>
      <c r="AN509" s="47">
        <v>7.38884447E-2</v>
      </c>
      <c r="AO509" s="47">
        <v>7.7988837000000005E-2</v>
      </c>
      <c r="AP509" s="47">
        <v>6.6631773399999997E-2</v>
      </c>
      <c r="AQ509" s="47">
        <v>0.70427638047117802</v>
      </c>
      <c r="AR509" s="47">
        <v>0.68441687388286498</v>
      </c>
      <c r="AS509" s="47">
        <v>0.68942252589115405</v>
      </c>
      <c r="AT509" s="28">
        <v>0</v>
      </c>
      <c r="AU509" s="28">
        <v>0</v>
      </c>
      <c r="AV509" s="28">
        <v>0</v>
      </c>
    </row>
    <row r="510" spans="1:48" x14ac:dyDescent="0.25">
      <c r="A510" s="159">
        <v>507</v>
      </c>
      <c r="B510" s="3" t="s">
        <v>434</v>
      </c>
      <c r="C510" s="3" t="s">
        <v>693</v>
      </c>
      <c r="D510" s="28">
        <v>10400</v>
      </c>
      <c r="E510" s="25">
        <v>-5.4545450000000004</v>
      </c>
      <c r="F510" s="25">
        <v>14.28571</v>
      </c>
      <c r="G510" s="25">
        <v>-21.212119999999999</v>
      </c>
      <c r="H510" s="28">
        <v>721239999999.99988</v>
      </c>
      <c r="I510" s="49">
        <v>69.349999999999994</v>
      </c>
      <c r="J510" s="49">
        <v>32.624420000000001</v>
      </c>
      <c r="K510" s="28">
        <v>17290</v>
      </c>
      <c r="L510" s="28">
        <v>76234000</v>
      </c>
      <c r="M510" s="49">
        <v>128.41714789243568</v>
      </c>
      <c r="N510" s="49">
        <v>1.0243918855601057</v>
      </c>
      <c r="O510" s="49">
        <v>0.30600090000000002</v>
      </c>
      <c r="P510" s="30">
        <v>25.023663781</v>
      </c>
      <c r="Q510" s="27">
        <v>8.7999999999999995E-2</v>
      </c>
      <c r="R510" s="30">
        <v>24.868797482000002</v>
      </c>
      <c r="S510" s="27">
        <v>-6.1999999999999998E-3</v>
      </c>
      <c r="T510" s="30">
        <v>26.838458993</v>
      </c>
      <c r="U510" s="27">
        <v>0.1328</v>
      </c>
      <c r="V510" s="30">
        <v>0.33739121900000002</v>
      </c>
      <c r="W510" s="32">
        <v>2.4628999999999999</v>
      </c>
      <c r="X510" s="30">
        <v>0.64353598599999995</v>
      </c>
      <c r="Y510" s="32">
        <v>0.90739999999999998</v>
      </c>
      <c r="Z510" s="30">
        <v>4.0498149010000004</v>
      </c>
      <c r="AA510" s="32">
        <v>17.3385</v>
      </c>
      <c r="AB510" s="30">
        <v>9.9232711470999995</v>
      </c>
      <c r="AC510" s="27">
        <v>2.4628999999999999</v>
      </c>
      <c r="AD510" s="30">
        <v>18.927529</v>
      </c>
      <c r="AE510" s="27">
        <v>0.90700000000000003</v>
      </c>
      <c r="AF510" s="30">
        <v>119.11220297059999</v>
      </c>
      <c r="AG510" s="27">
        <v>18.34</v>
      </c>
      <c r="AH510" s="25">
        <v>9.7307769999999995E-4</v>
      </c>
      <c r="AI510" s="25">
        <v>1.8526688999999999E-3</v>
      </c>
      <c r="AJ510" s="25">
        <v>1.1611064799999999E-2</v>
      </c>
      <c r="AK510" s="25">
        <v>9.8553099999999999E-4</v>
      </c>
      <c r="AL510" s="25">
        <v>1.8785270000000001E-3</v>
      </c>
      <c r="AM510" s="25">
        <v>1.1769075E-2</v>
      </c>
      <c r="AN510" s="47">
        <v>0.40643713370000001</v>
      </c>
      <c r="AO510" s="47">
        <v>0.52362101729999999</v>
      </c>
      <c r="AP510" s="47">
        <v>0.60976041260000002</v>
      </c>
      <c r="AQ510" s="47">
        <v>1.4057340527617999E-2</v>
      </c>
      <c r="AR510" s="47">
        <v>1.3857360122854099E-2</v>
      </c>
      <c r="AS510" s="47">
        <v>1.3608592346114501E-2</v>
      </c>
      <c r="AT510" s="28">
        <v>0</v>
      </c>
      <c r="AU510" s="28">
        <v>0</v>
      </c>
      <c r="AV510" s="28">
        <v>0</v>
      </c>
    </row>
    <row r="511" spans="1:48" x14ac:dyDescent="0.25">
      <c r="A511" s="159">
        <v>508</v>
      </c>
      <c r="B511" s="3" t="s">
        <v>435</v>
      </c>
      <c r="C511" s="3" t="s">
        <v>693</v>
      </c>
      <c r="D511" s="28">
        <v>2400</v>
      </c>
      <c r="E511" s="25">
        <v>-4</v>
      </c>
      <c r="F511" s="25">
        <v>-4</v>
      </c>
      <c r="G511" s="25">
        <v>-47.826090000000001</v>
      </c>
      <c r="H511" s="28">
        <v>17040000000</v>
      </c>
      <c r="I511" s="49">
        <v>7.1</v>
      </c>
      <c r="J511" s="49">
        <v>75.915490000000005</v>
      </c>
      <c r="K511" s="28">
        <v>6990.5</v>
      </c>
      <c r="L511" s="28">
        <v>16250000</v>
      </c>
      <c r="M511" s="49">
        <v>1.6112013575574466</v>
      </c>
      <c r="N511" s="49">
        <v>0.21897933199556194</v>
      </c>
      <c r="O511" s="49">
        <v>0.69311429999999996</v>
      </c>
      <c r="P511" s="30">
        <v>40.134637689000002</v>
      </c>
      <c r="Q511" s="27">
        <v>-0.46400000000000002</v>
      </c>
      <c r="R511" s="30">
        <v>14.486995233</v>
      </c>
      <c r="S511" s="27">
        <v>-0.63900000000000001</v>
      </c>
      <c r="T511" s="30">
        <v>33.863161949999999</v>
      </c>
      <c r="U511" s="27">
        <v>0.26629999999999998</v>
      </c>
      <c r="V511" s="30">
        <v>0.88638680000000003</v>
      </c>
      <c r="W511" s="32">
        <v>0.16819999999999999</v>
      </c>
      <c r="X511" s="30">
        <v>1.0591013309999999</v>
      </c>
      <c r="Y511" s="32">
        <v>0.19489999999999999</v>
      </c>
      <c r="Z511" s="30">
        <v>4.1518982429999998</v>
      </c>
      <c r="AA511" s="32">
        <v>18.0701</v>
      </c>
      <c r="AB511" s="30">
        <v>124.8432112676</v>
      </c>
      <c r="AC511" s="27">
        <v>0.16819999999999999</v>
      </c>
      <c r="AD511" s="30">
        <v>149.1692015493</v>
      </c>
      <c r="AE511" s="27">
        <v>0.19500000000000001</v>
      </c>
      <c r="AF511" s="30">
        <v>584.77440042249998</v>
      </c>
      <c r="AG511" s="27">
        <v>19.07</v>
      </c>
      <c r="AH511" s="25">
        <v>1.04941364E-2</v>
      </c>
      <c r="AI511" s="25">
        <v>1.2521914800000001E-2</v>
      </c>
      <c r="AJ511" s="25">
        <v>4.2475122800000001E-2</v>
      </c>
      <c r="AK511" s="25">
        <v>1.1914688E-2</v>
      </c>
      <c r="AL511" s="25">
        <v>1.40525487E-2</v>
      </c>
      <c r="AM511" s="25">
        <v>5.4228827600000001E-2</v>
      </c>
      <c r="AN511" s="47">
        <v>4.3762089599999998E-2</v>
      </c>
      <c r="AO511" s="47">
        <v>0.28310473429999999</v>
      </c>
      <c r="AP511" s="47">
        <v>-4.93986696E-2</v>
      </c>
      <c r="AQ511" s="47">
        <v>9.0028917303734704E-2</v>
      </c>
      <c r="AR511" s="47">
        <v>0.153994462056529</v>
      </c>
      <c r="AS511" s="47">
        <v>0.276719736150498</v>
      </c>
      <c r="AT511" s="28">
        <v>0</v>
      </c>
      <c r="AU511" s="28">
        <v>0</v>
      </c>
      <c r="AV511" s="28">
        <v>0</v>
      </c>
    </row>
    <row r="512" spans="1:48" x14ac:dyDescent="0.25">
      <c r="A512" s="159">
        <v>509</v>
      </c>
      <c r="B512" s="3" t="s">
        <v>4079</v>
      </c>
      <c r="C512" s="3" t="s">
        <v>693</v>
      </c>
      <c r="D512" s="28">
        <v>10000</v>
      </c>
      <c r="E512" s="25">
        <v>-15.254239999999999</v>
      </c>
      <c r="F512" s="25">
        <v>-25.925930000000001</v>
      </c>
      <c r="G512" s="25">
        <v>8.6538439999999994</v>
      </c>
      <c r="H512" s="28">
        <v>120909689999.99998</v>
      </c>
      <c r="I512" s="49">
        <v>12.090969999999999</v>
      </c>
      <c r="J512" s="49">
        <v>100</v>
      </c>
      <c r="K512" s="28">
        <v>2895</v>
      </c>
      <c r="L512" s="28">
        <v>29440500</v>
      </c>
      <c r="M512" s="49">
        <v>4.36968290796597</v>
      </c>
      <c r="N512" s="49">
        <v>0.71396106854859576</v>
      </c>
      <c r="O512" s="49" t="s">
        <v>4501</v>
      </c>
      <c r="P512" s="30">
        <v>1113.1963555560001</v>
      </c>
      <c r="Q512" s="27">
        <v>0.23080000000000001</v>
      </c>
      <c r="R512" s="30">
        <v>1140.091400709</v>
      </c>
      <c r="S512" s="27">
        <v>2.4199999999999999E-2</v>
      </c>
      <c r="T512" s="30">
        <v>1172.6334222820001</v>
      </c>
      <c r="U512" s="27">
        <v>3.49E-2</v>
      </c>
      <c r="V512" s="30">
        <v>16.846966693999999</v>
      </c>
      <c r="W512" s="32">
        <v>-0.42320000000000002</v>
      </c>
      <c r="X512" s="30">
        <v>29.127778060000001</v>
      </c>
      <c r="Y512" s="32">
        <v>0.72899999999999998</v>
      </c>
      <c r="Z512" s="30">
        <v>32.747808888000002</v>
      </c>
      <c r="AA512" s="32">
        <v>0.65529999999999999</v>
      </c>
      <c r="AB512" s="30">
        <v>2177.6184434579</v>
      </c>
      <c r="AC512" s="27">
        <v>-0.442</v>
      </c>
      <c r="AD512" s="30">
        <v>2798.9753159812999</v>
      </c>
      <c r="AE512" s="27">
        <v>0.28499999999999998</v>
      </c>
      <c r="AF512" s="30">
        <v>2806.1904681088999</v>
      </c>
      <c r="AG512" s="27">
        <v>1.23</v>
      </c>
      <c r="AH512" s="25">
        <v>5.2167476400000003E-2</v>
      </c>
      <c r="AI512" s="25">
        <v>5.8935319999999999E-2</v>
      </c>
      <c r="AJ512" s="25">
        <v>5.7024767699999999E-2</v>
      </c>
      <c r="AK512" s="25">
        <v>0.151052504</v>
      </c>
      <c r="AL512" s="25">
        <v>0.16373477219999999</v>
      </c>
      <c r="AM512" s="25">
        <v>0.16983537430000001</v>
      </c>
      <c r="AN512" s="47">
        <v>8.2700018200000003E-2</v>
      </c>
      <c r="AO512" s="47">
        <v>9.1326145900000003E-2</v>
      </c>
      <c r="AP512" s="47">
        <v>9.2808811699999993E-2</v>
      </c>
      <c r="AQ512" s="47">
        <v>1.5577182499334301</v>
      </c>
      <c r="AR512" s="47">
        <v>1.98862736892951</v>
      </c>
      <c r="AS512" s="47">
        <v>1.9782738477756701</v>
      </c>
      <c r="AT512" s="28">
        <v>1500</v>
      </c>
      <c r="AU512" s="28">
        <v>1700</v>
      </c>
      <c r="AV512" s="28">
        <v>0</v>
      </c>
    </row>
    <row r="513" spans="1:48" x14ac:dyDescent="0.25">
      <c r="A513" s="159">
        <v>510</v>
      </c>
      <c r="B513" s="3" t="s">
        <v>438</v>
      </c>
      <c r="C513" s="3" t="s">
        <v>693</v>
      </c>
      <c r="D513" s="28">
        <v>7600</v>
      </c>
      <c r="E513" s="25">
        <v>-9.5238099999999992</v>
      </c>
      <c r="F513" s="25">
        <v>-15.55556</v>
      </c>
      <c r="G513" s="25">
        <v>-32.142859999999999</v>
      </c>
      <c r="H513" s="28">
        <v>35661480000</v>
      </c>
      <c r="I513" s="49">
        <v>4.6922999999999995</v>
      </c>
      <c r="J513" s="49">
        <v>72.544330000000002</v>
      </c>
      <c r="K513" s="28">
        <v>315</v>
      </c>
      <c r="L513" s="28">
        <v>2495500</v>
      </c>
      <c r="M513" s="49" t="s">
        <v>4501</v>
      </c>
      <c r="N513" s="49">
        <v>0.54131771194143374</v>
      </c>
      <c r="O513" s="49">
        <v>0.36691679999999999</v>
      </c>
      <c r="P513" s="30">
        <v>306.49493697899999</v>
      </c>
      <c r="Q513" s="27">
        <v>-0.37259999999999999</v>
      </c>
      <c r="R513" s="30">
        <v>346.51971992699998</v>
      </c>
      <c r="S513" s="27">
        <v>0.13059999999999999</v>
      </c>
      <c r="T513" s="30">
        <v>432.961308046</v>
      </c>
      <c r="U513" s="27">
        <v>0.30249999999999999</v>
      </c>
      <c r="V513" s="30">
        <v>15.798351691000001</v>
      </c>
      <c r="W513" s="32">
        <v>-0.59189999999999998</v>
      </c>
      <c r="X513" s="30">
        <v>-3.9957935149999999</v>
      </c>
      <c r="Y513" s="32">
        <v>-1.2528999999999999</v>
      </c>
      <c r="Z513" s="30">
        <v>-6.1693568839999999</v>
      </c>
      <c r="AA513" s="32">
        <v>-1.6128</v>
      </c>
      <c r="AB513" s="30">
        <v>3008.4245567307998</v>
      </c>
      <c r="AC513" s="27">
        <v>-0.59589999999999999</v>
      </c>
      <c r="AD513" s="30">
        <v>-768.42182980769996</v>
      </c>
      <c r="AE513" s="27">
        <v>-1.2549999999999999</v>
      </c>
      <c r="AF513" s="30">
        <v>-1314.7831306609</v>
      </c>
      <c r="AG513" s="27">
        <v>-0.61</v>
      </c>
      <c r="AH513" s="25">
        <v>0.1071135189</v>
      </c>
      <c r="AI513" s="25">
        <v>-2.7862590400000001E-2</v>
      </c>
      <c r="AJ513" s="25">
        <v>-3.6517391000000003E-2</v>
      </c>
      <c r="AK513" s="25">
        <v>0.17950837680000001</v>
      </c>
      <c r="AL513" s="25">
        <v>-5.2763983299999997E-2</v>
      </c>
      <c r="AM513" s="25">
        <v>-8.9030110800000006E-2</v>
      </c>
      <c r="AN513" s="47">
        <v>0.1078576688</v>
      </c>
      <c r="AO513" s="47">
        <v>4.3098270799999998E-2</v>
      </c>
      <c r="AP513" s="47">
        <v>2.3602341400000001E-2</v>
      </c>
      <c r="AQ513" s="47">
        <v>0.40195765922905502</v>
      </c>
      <c r="AR513" s="47">
        <v>1.49327934759321</v>
      </c>
      <c r="AS513" s="47">
        <v>1.4380194844068901</v>
      </c>
      <c r="AT513" s="28">
        <v>2000</v>
      </c>
      <c r="AU513" s="28">
        <v>0</v>
      </c>
      <c r="AV513" s="28">
        <v>0</v>
      </c>
    </row>
    <row r="514" spans="1:48" x14ac:dyDescent="0.25">
      <c r="A514" s="159">
        <v>511</v>
      </c>
      <c r="B514" s="3" t="s">
        <v>439</v>
      </c>
      <c r="C514" s="3" t="s">
        <v>693</v>
      </c>
      <c r="D514" s="28">
        <v>1300</v>
      </c>
      <c r="E514" s="25">
        <v>-7.1428570000000002</v>
      </c>
      <c r="F514" s="25">
        <v>18.181819999999998</v>
      </c>
      <c r="G514" s="25">
        <v>-35</v>
      </c>
      <c r="H514" s="28">
        <v>214958329300</v>
      </c>
      <c r="I514" s="49">
        <v>165.3526</v>
      </c>
      <c r="J514" s="49">
        <v>99.841890000000006</v>
      </c>
      <c r="K514" s="28">
        <v>455607.6</v>
      </c>
      <c r="L514" s="28">
        <v>583732000</v>
      </c>
      <c r="M514" s="49">
        <v>14.04184508721098</v>
      </c>
      <c r="N514" s="49">
        <v>0.12310857438257126</v>
      </c>
      <c r="O514" s="49">
        <v>0.62451380000000001</v>
      </c>
      <c r="P514" s="30">
        <v>1280.8160466419999</v>
      </c>
      <c r="Q514" s="27">
        <v>0.4083</v>
      </c>
      <c r="R514" s="30">
        <v>1328.8560631759999</v>
      </c>
      <c r="S514" s="27">
        <v>3.7499999999999999E-2</v>
      </c>
      <c r="T514" s="30">
        <v>1316.1230484</v>
      </c>
      <c r="U514" s="27">
        <v>-0.1368</v>
      </c>
      <c r="V514" s="30">
        <v>9.0480283149999998</v>
      </c>
      <c r="W514" s="32">
        <v>2.4089</v>
      </c>
      <c r="X514" s="30">
        <v>11.341154810000001</v>
      </c>
      <c r="Y514" s="32">
        <v>0.25340000000000001</v>
      </c>
      <c r="Z514" s="30">
        <v>14.254211053000001</v>
      </c>
      <c r="AA514" s="32">
        <v>-8.6400000000000005E-2</v>
      </c>
      <c r="AB514" s="30">
        <v>54.719614019200002</v>
      </c>
      <c r="AC514" s="27">
        <v>1.5409999999999999</v>
      </c>
      <c r="AD514" s="30">
        <v>68.587717912599999</v>
      </c>
      <c r="AE514" s="27">
        <v>0.253</v>
      </c>
      <c r="AF514" s="30">
        <v>86.204960883599995</v>
      </c>
      <c r="AG514" s="27">
        <v>0.91</v>
      </c>
      <c r="AH514" s="25">
        <v>4.8967400000000001E-3</v>
      </c>
      <c r="AI514" s="25">
        <v>6.1920834000000003E-3</v>
      </c>
      <c r="AJ514" s="25">
        <v>7.5150800000000004E-3</v>
      </c>
      <c r="AK514" s="25">
        <v>5.2205864999999999E-3</v>
      </c>
      <c r="AL514" s="25">
        <v>6.5935726999999996E-3</v>
      </c>
      <c r="AM514" s="25">
        <v>8.2282715000000003E-3</v>
      </c>
      <c r="AN514" s="47">
        <v>1.86114195E-2</v>
      </c>
      <c r="AO514" s="47">
        <v>1.7822688600000001E-2</v>
      </c>
      <c r="AP514" s="47">
        <v>1.10126518E-2</v>
      </c>
      <c r="AQ514" s="47">
        <v>4.9048171942178399E-2</v>
      </c>
      <c r="AR514" s="47">
        <v>8.0526329958980403E-2</v>
      </c>
      <c r="AS514" s="47">
        <v>9.4901391678361896E-2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2040</v>
      </c>
      <c r="C515" s="3" t="s">
        <v>693</v>
      </c>
      <c r="D515" s="28">
        <v>15000</v>
      </c>
      <c r="E515" s="25">
        <v>0</v>
      </c>
      <c r="F515" s="25">
        <v>-0.6622517</v>
      </c>
      <c r="G515" s="25">
        <v>2.7397260000000001</v>
      </c>
      <c r="H515" s="28">
        <v>212625000000</v>
      </c>
      <c r="I515" s="49">
        <v>14.174999999999999</v>
      </c>
      <c r="J515" s="49">
        <v>78.824969999999993</v>
      </c>
      <c r="K515" s="28">
        <v>151674.79999999999</v>
      </c>
      <c r="L515" s="28">
        <v>979362500</v>
      </c>
      <c r="M515" s="49">
        <v>72.138265624693872</v>
      </c>
      <c r="N515" s="49">
        <v>1.2505391438824447</v>
      </c>
      <c r="O515" s="49">
        <v>0.63199289999999997</v>
      </c>
      <c r="P515" s="30">
        <v>154.49483417299999</v>
      </c>
      <c r="Q515" s="27">
        <v>0.23369999999999999</v>
      </c>
      <c r="R515" s="30">
        <v>127.83498741</v>
      </c>
      <c r="S515" s="27">
        <v>-0.1726</v>
      </c>
      <c r="T515" s="30">
        <v>115.896307729</v>
      </c>
      <c r="U515" s="27">
        <v>-0.1938</v>
      </c>
      <c r="V515" s="30">
        <v>14.794495533999999</v>
      </c>
      <c r="W515" s="32">
        <v>3.7117</v>
      </c>
      <c r="X515" s="30">
        <v>4.5934416340000004</v>
      </c>
      <c r="Y515" s="32">
        <v>-0.6895</v>
      </c>
      <c r="Z515" s="30">
        <v>2.877743385</v>
      </c>
      <c r="AA515" s="32">
        <v>-0.54720000000000002</v>
      </c>
      <c r="AB515" s="30">
        <v>3287.6656742221999</v>
      </c>
      <c r="AC515" s="27">
        <v>3.7117</v>
      </c>
      <c r="AD515" s="30">
        <v>324.05231985889998</v>
      </c>
      <c r="AE515" s="27">
        <v>-0.90100000000000002</v>
      </c>
      <c r="AF515" s="30">
        <v>190.89647652490001</v>
      </c>
      <c r="AG515" s="27">
        <v>0.26</v>
      </c>
      <c r="AH515" s="25">
        <v>0.10749140629999999</v>
      </c>
      <c r="AI515" s="25">
        <v>2.2443694199999999E-2</v>
      </c>
      <c r="AJ515" s="25">
        <v>1.13860973E-2</v>
      </c>
      <c r="AK515" s="25">
        <v>0.25059212289999999</v>
      </c>
      <c r="AL515" s="25">
        <v>3.9659601900000001E-2</v>
      </c>
      <c r="AM515" s="25">
        <v>1.7146091200000001E-2</v>
      </c>
      <c r="AN515" s="47">
        <v>0.13617147030000001</v>
      </c>
      <c r="AO515" s="47">
        <v>0.1605173188</v>
      </c>
      <c r="AP515" s="47">
        <v>0.1702979553</v>
      </c>
      <c r="AQ515" s="47">
        <v>1.4141578170583</v>
      </c>
      <c r="AR515" s="47">
        <v>0.51904744610368403</v>
      </c>
      <c r="AS515" s="47">
        <v>0.50587955235547</v>
      </c>
      <c r="AT515" s="28">
        <v>0</v>
      </c>
      <c r="AU515" s="28">
        <v>0</v>
      </c>
      <c r="AV515" s="28">
        <v>0</v>
      </c>
    </row>
    <row r="516" spans="1:48" x14ac:dyDescent="0.25">
      <c r="A516" s="159">
        <v>513</v>
      </c>
      <c r="B516" s="3" t="s">
        <v>440</v>
      </c>
      <c r="C516" s="3" t="s">
        <v>693</v>
      </c>
      <c r="D516" s="6">
        <v>9000</v>
      </c>
      <c r="E516" s="168">
        <v>1.123596</v>
      </c>
      <c r="F516" s="168">
        <v>11.11111</v>
      </c>
      <c r="G516" s="168">
        <v>9.7560979999999997</v>
      </c>
      <c r="H516" s="6">
        <v>88619058000</v>
      </c>
      <c r="I516" s="151">
        <v>9.8465600000000002</v>
      </c>
      <c r="J516" s="151">
        <v>15.8857</v>
      </c>
      <c r="K516" s="6">
        <v>395</v>
      </c>
      <c r="L516" s="6">
        <v>3559500</v>
      </c>
      <c r="M516" s="151">
        <v>76.858917463668021</v>
      </c>
      <c r="N516" s="151">
        <v>0.73240181851431463</v>
      </c>
      <c r="O516" s="151" t="s">
        <v>4501</v>
      </c>
      <c r="P516" s="169">
        <v>2243.6538265129998</v>
      </c>
      <c r="Q516" s="165">
        <v>0.3286</v>
      </c>
      <c r="R516" s="169">
        <v>2553.664755538</v>
      </c>
      <c r="S516" s="165">
        <v>0.13819999999999999</v>
      </c>
      <c r="T516" s="169">
        <v>2088.5382729419998</v>
      </c>
      <c r="U516" s="165">
        <v>-0.11119999999999999</v>
      </c>
      <c r="V516" s="169">
        <v>12.001523105</v>
      </c>
      <c r="W516" s="170">
        <v>1.3030999999999999</v>
      </c>
      <c r="X516" s="169">
        <v>8.0465238960000001</v>
      </c>
      <c r="Y516" s="170">
        <v>-0.32950000000000002</v>
      </c>
      <c r="Z516" s="169">
        <v>2.809225863</v>
      </c>
      <c r="AA516" s="170">
        <v>-0.77829999999999999</v>
      </c>
      <c r="AB516" s="169">
        <v>1157.9191909826</v>
      </c>
      <c r="AC516" s="165">
        <v>1.5731999999999999</v>
      </c>
      <c r="AD516" s="169">
        <v>776.56789202159996</v>
      </c>
      <c r="AE516" s="165">
        <v>-0.32900000000000001</v>
      </c>
      <c r="AF516" s="169">
        <v>285.30017512709998</v>
      </c>
      <c r="AG516" s="165">
        <v>0.22</v>
      </c>
      <c r="AH516" s="168">
        <v>1.8124614599999998E-2</v>
      </c>
      <c r="AI516" s="168">
        <v>1.05342926E-2</v>
      </c>
      <c r="AJ516" s="168">
        <v>3.8890201E-3</v>
      </c>
      <c r="AK516" s="168">
        <v>9.7594968000000004E-2</v>
      </c>
      <c r="AL516" s="168">
        <v>6.3412791199999999E-2</v>
      </c>
      <c r="AM516" s="168">
        <v>2.20516056E-2</v>
      </c>
      <c r="AN516" s="167">
        <v>4.4042525200000002E-2</v>
      </c>
      <c r="AO516" s="167">
        <v>3.5472937400000001E-2</v>
      </c>
      <c r="AP516" s="167">
        <v>3.6602699400000001E-2</v>
      </c>
      <c r="AQ516" s="167">
        <v>5.2456818660177298</v>
      </c>
      <c r="AR516" s="167">
        <v>4.7946096964218299</v>
      </c>
      <c r="AS516" s="167">
        <v>4.6702216121480999</v>
      </c>
      <c r="AT516" s="6">
        <v>700</v>
      </c>
      <c r="AU516" s="6">
        <v>700</v>
      </c>
      <c r="AV516" s="6">
        <v>0</v>
      </c>
    </row>
    <row r="517" spans="1:48" x14ac:dyDescent="0.25">
      <c r="A517" s="159">
        <v>514</v>
      </c>
      <c r="B517" s="3" t="s">
        <v>441</v>
      </c>
      <c r="C517" s="3" t="s">
        <v>693</v>
      </c>
      <c r="D517" s="28">
        <v>6000</v>
      </c>
      <c r="E517" s="25">
        <v>15.38462</v>
      </c>
      <c r="F517" s="25">
        <v>17.64706</v>
      </c>
      <c r="G517" s="25">
        <v>-7.6923079999999997</v>
      </c>
      <c r="H517" s="28">
        <v>72000000000</v>
      </c>
      <c r="I517" s="49">
        <v>12</v>
      </c>
      <c r="J517" s="49">
        <v>20.814170000000001</v>
      </c>
      <c r="K517" s="28">
        <v>5</v>
      </c>
      <c r="L517" s="28">
        <v>30000</v>
      </c>
      <c r="M517" s="49">
        <v>13.120880187130867</v>
      </c>
      <c r="N517" s="49">
        <v>0.66122442261551695</v>
      </c>
      <c r="O517" s="49" t="s">
        <v>4501</v>
      </c>
      <c r="P517" s="30">
        <v>100.446669636</v>
      </c>
      <c r="Q517" s="27">
        <v>8.8599999999999998E-2</v>
      </c>
      <c r="R517" s="30">
        <v>172.321666537</v>
      </c>
      <c r="S517" s="27">
        <v>0.71560000000000001</v>
      </c>
      <c r="T517" s="30">
        <v>148.05599485600001</v>
      </c>
      <c r="U517" s="27">
        <v>2.1299999999999999E-2</v>
      </c>
      <c r="V517" s="30">
        <v>8.0360858820000001</v>
      </c>
      <c r="W517" s="32">
        <v>0.59179999999999999</v>
      </c>
      <c r="X517" s="30">
        <v>2.227692759</v>
      </c>
      <c r="Y517" s="32">
        <v>-0.7228</v>
      </c>
      <c r="Z517" s="30">
        <v>5.6898510519999999</v>
      </c>
      <c r="AA517" s="32">
        <v>-0.1411</v>
      </c>
      <c r="AB517" s="30">
        <v>669.67382350000003</v>
      </c>
      <c r="AC517" s="27">
        <v>0.59179999999999999</v>
      </c>
      <c r="AD517" s="30">
        <v>185.64106325</v>
      </c>
      <c r="AE517" s="27">
        <v>-0.72299999999999998</v>
      </c>
      <c r="AF517" s="30">
        <v>474.1542543333</v>
      </c>
      <c r="AG517" s="27">
        <v>0.86</v>
      </c>
      <c r="AH517" s="25">
        <v>7.2865699000000006E-2</v>
      </c>
      <c r="AI517" s="25">
        <v>2.0516323999999999E-2</v>
      </c>
      <c r="AJ517" s="25">
        <v>5.2669636800000003E-2</v>
      </c>
      <c r="AK517" s="25">
        <v>8.2302127200000005E-2</v>
      </c>
      <c r="AL517" s="25">
        <v>2.1675818199999999E-2</v>
      </c>
      <c r="AM517" s="25">
        <v>5.4380706100000002E-2</v>
      </c>
      <c r="AN517" s="47">
        <v>8.9677162500000004E-2</v>
      </c>
      <c r="AO517" s="47">
        <v>7.5431703599999997E-2</v>
      </c>
      <c r="AP517" s="47">
        <v>9.6037538899999997E-2</v>
      </c>
      <c r="AQ517" s="47">
        <v>9.7662042539813795E-2</v>
      </c>
      <c r="AR517" s="47">
        <v>1.62516623049879E-2</v>
      </c>
      <c r="AS517" s="47">
        <v>3.2486826688936599E-2</v>
      </c>
      <c r="AT517" s="28">
        <v>0</v>
      </c>
      <c r="AU517" s="28">
        <v>0</v>
      </c>
      <c r="AV517" s="28">
        <v>0</v>
      </c>
    </row>
    <row r="518" spans="1:48" x14ac:dyDescent="0.25">
      <c r="A518" s="159">
        <v>515</v>
      </c>
      <c r="B518" s="3" t="s">
        <v>442</v>
      </c>
      <c r="C518" s="3" t="s">
        <v>693</v>
      </c>
      <c r="D518" s="28">
        <v>200</v>
      </c>
      <c r="E518" s="25">
        <v>0</v>
      </c>
      <c r="F518" s="25">
        <v>0</v>
      </c>
      <c r="G518" s="25">
        <v>0</v>
      </c>
      <c r="H518" s="28">
        <v>4777600000</v>
      </c>
      <c r="I518" s="49">
        <v>23.887999999999998</v>
      </c>
      <c r="J518" s="49">
        <v>76.886300000000006</v>
      </c>
      <c r="K518" s="28">
        <v>26880</v>
      </c>
      <c r="L518" s="28">
        <v>5399500</v>
      </c>
      <c r="M518" s="49" t="s">
        <v>4501</v>
      </c>
      <c r="N518" s="49">
        <v>2.1534615911072755E-2</v>
      </c>
      <c r="O518" s="49">
        <v>1.069229</v>
      </c>
      <c r="P518" s="30">
        <v>135.66240558600001</v>
      </c>
      <c r="Q518" s="27">
        <v>-4.7E-2</v>
      </c>
      <c r="R518" s="30">
        <v>1.0140679189999999</v>
      </c>
      <c r="S518" s="27">
        <v>-0.99250000000000005</v>
      </c>
      <c r="T518" s="30">
        <v>0.10276363099999999</v>
      </c>
      <c r="U518" s="27">
        <v>-0.99809999999999999</v>
      </c>
      <c r="V518" s="30">
        <v>-11.398040582</v>
      </c>
      <c r="W518" s="32">
        <v>1.3774999999999999</v>
      </c>
      <c r="X518" s="30">
        <v>-0.31036127400000002</v>
      </c>
      <c r="Y518" s="32">
        <v>-0.9728</v>
      </c>
      <c r="Z518" s="30">
        <v>-0.29721764499999997</v>
      </c>
      <c r="AA518" s="32">
        <v>-1.1257999999999999</v>
      </c>
      <c r="AB518" s="30">
        <v>-477.14503441059998</v>
      </c>
      <c r="AC518" s="27">
        <v>1.3774999999999999</v>
      </c>
      <c r="AD518" s="30">
        <v>-12.992350719999999</v>
      </c>
      <c r="AE518" s="27">
        <v>-0.97299999999999998</v>
      </c>
      <c r="AF518" s="30">
        <v>0</v>
      </c>
      <c r="AG518" s="27">
        <v>0</v>
      </c>
      <c r="AH518" s="25">
        <v>-3.10446531E-2</v>
      </c>
      <c r="AI518" s="25">
        <v>-9.4926199999999998E-4</v>
      </c>
      <c r="AJ518" s="25">
        <v>0</v>
      </c>
      <c r="AK518" s="25">
        <v>-4.9397263400000002E-2</v>
      </c>
      <c r="AL518" s="25">
        <v>-1.3972266000000001E-3</v>
      </c>
      <c r="AM518" s="25">
        <v>0</v>
      </c>
      <c r="AN518" s="47">
        <v>3.0571141000000001E-3</v>
      </c>
      <c r="AO518" s="47">
        <v>0.1434968509</v>
      </c>
      <c r="AP518" s="47">
        <v>0</v>
      </c>
      <c r="AQ518" s="47">
        <v>0.49406297555859602</v>
      </c>
      <c r="AR518" s="47">
        <v>0.44972270334325298</v>
      </c>
      <c r="AS518" s="47">
        <v>0.44972441994724099</v>
      </c>
      <c r="AT518" s="28">
        <v>0</v>
      </c>
      <c r="AU518" s="28">
        <v>0</v>
      </c>
      <c r="AV518" s="28">
        <v>0</v>
      </c>
    </row>
    <row r="519" spans="1:48" x14ac:dyDescent="0.25">
      <c r="A519" s="159">
        <v>516</v>
      </c>
      <c r="B519" s="3" t="s">
        <v>443</v>
      </c>
      <c r="C519" s="3" t="s">
        <v>693</v>
      </c>
      <c r="D519" s="28">
        <v>1600</v>
      </c>
      <c r="E519" s="25">
        <v>14.28571</v>
      </c>
      <c r="F519" s="25">
        <v>-11.11111</v>
      </c>
      <c r="G519" s="25">
        <v>33.333329999999997</v>
      </c>
      <c r="H519" s="28">
        <v>48000000000</v>
      </c>
      <c r="I519" s="49">
        <v>30</v>
      </c>
      <c r="J519" s="49">
        <v>81.566010000000006</v>
      </c>
      <c r="K519" s="28">
        <v>13285</v>
      </c>
      <c r="L519" s="28">
        <v>20781500</v>
      </c>
      <c r="M519" s="49">
        <v>7.192341964681618</v>
      </c>
      <c r="N519" s="49">
        <v>0.15358691202371366</v>
      </c>
      <c r="O519" s="49">
        <v>0.81059829999999999</v>
      </c>
      <c r="P519" s="30">
        <v>5.7389363419999997</v>
      </c>
      <c r="Q519" s="27">
        <v>-0.92930000000000001</v>
      </c>
      <c r="R519" s="30">
        <v>0.13608249</v>
      </c>
      <c r="S519" s="27">
        <v>-0.97629999999999995</v>
      </c>
      <c r="T519" s="30">
        <v>0.13608249</v>
      </c>
      <c r="U519" s="27">
        <v>-0.95369999999999999</v>
      </c>
      <c r="V519" s="30">
        <v>-5.2415395570000003</v>
      </c>
      <c r="W519" s="32">
        <v>-5.6440999999999999</v>
      </c>
      <c r="X519" s="30">
        <v>3.8460542960000002</v>
      </c>
      <c r="Y519" s="32">
        <v>-1.7338</v>
      </c>
      <c r="Z519" s="30">
        <v>4.8854307920000002</v>
      </c>
      <c r="AA519" s="32">
        <v>-2.2530999999999999</v>
      </c>
      <c r="AB519" s="30">
        <v>-174.7179852333</v>
      </c>
      <c r="AC519" s="27">
        <v>-5.6440999999999999</v>
      </c>
      <c r="AD519" s="30">
        <v>128.20180986669999</v>
      </c>
      <c r="AE519" s="27">
        <v>-1.734</v>
      </c>
      <c r="AF519" s="30">
        <v>0</v>
      </c>
      <c r="AG519" s="27" t="s">
        <v>1989</v>
      </c>
      <c r="AH519" s="25">
        <v>-1.61971001E-2</v>
      </c>
      <c r="AI519" s="25">
        <v>1.1941169600000001E-2</v>
      </c>
      <c r="AJ519" s="25">
        <v>0</v>
      </c>
      <c r="AK519" s="25">
        <v>-1.6814954100000001E-2</v>
      </c>
      <c r="AL519" s="25">
        <v>1.23658915E-2</v>
      </c>
      <c r="AM519" s="25">
        <v>0</v>
      </c>
      <c r="AN519" s="47">
        <v>-5.7709084100000002E-2</v>
      </c>
      <c r="AO519" s="47">
        <v>1.7238514999999999E-3</v>
      </c>
      <c r="AP519" s="47">
        <v>0</v>
      </c>
      <c r="AQ519" s="47">
        <v>1.6629017201419401E-2</v>
      </c>
      <c r="AR519" s="47">
        <v>5.4273946129294801E-2</v>
      </c>
      <c r="AS519" s="47">
        <v>3.6050100295085097E-2</v>
      </c>
      <c r="AT519" s="28">
        <v>0</v>
      </c>
      <c r="AU519" s="28">
        <v>0</v>
      </c>
      <c r="AV519" s="28">
        <v>0</v>
      </c>
    </row>
    <row r="520" spans="1:48" x14ac:dyDescent="0.25">
      <c r="A520" s="159">
        <v>517</v>
      </c>
      <c r="B520" s="3" t="s">
        <v>444</v>
      </c>
      <c r="C520" s="3" t="s">
        <v>693</v>
      </c>
      <c r="D520" s="28">
        <v>14000</v>
      </c>
      <c r="E520" s="25">
        <v>-2.7777780000000001</v>
      </c>
      <c r="F520" s="25">
        <v>-10.256410000000001</v>
      </c>
      <c r="G520" s="25">
        <v>-20.454550000000001</v>
      </c>
      <c r="H520" s="28">
        <v>41944140000</v>
      </c>
      <c r="I520" s="49">
        <v>2.9960100000000001</v>
      </c>
      <c r="J520" s="49">
        <v>62.636009999999999</v>
      </c>
      <c r="K520" s="28">
        <v>145</v>
      </c>
      <c r="L520" s="28">
        <v>2081500</v>
      </c>
      <c r="M520" s="49">
        <v>5.1314448856700219</v>
      </c>
      <c r="N520" s="49">
        <v>0.67307611017320856</v>
      </c>
      <c r="O520" s="49" t="s">
        <v>4501</v>
      </c>
      <c r="P520" s="30">
        <v>292.17947129499998</v>
      </c>
      <c r="Q520" s="27">
        <v>0.20200000000000001</v>
      </c>
      <c r="R520" s="30">
        <v>201.49661627399999</v>
      </c>
      <c r="S520" s="27">
        <v>-0.31040000000000001</v>
      </c>
      <c r="T520" s="30">
        <v>179.352958091</v>
      </c>
      <c r="U520" s="27">
        <v>-0.33160000000000001</v>
      </c>
      <c r="V520" s="30">
        <v>8.0229688380000006</v>
      </c>
      <c r="W520" s="32">
        <v>0.30470000000000003</v>
      </c>
      <c r="X520" s="30">
        <v>6.0697983640000004</v>
      </c>
      <c r="Y520" s="32">
        <v>-0.24340000000000001</v>
      </c>
      <c r="Z520" s="30">
        <v>8.7631683589999998</v>
      </c>
      <c r="AA520" s="32">
        <v>0.41930000000000001</v>
      </c>
      <c r="AB520" s="30">
        <v>2498.8700431573998</v>
      </c>
      <c r="AC520" s="27">
        <v>0.32329999999999998</v>
      </c>
      <c r="AD520" s="30">
        <v>1846.9461597258</v>
      </c>
      <c r="AE520" s="27">
        <v>-0.26100000000000001</v>
      </c>
      <c r="AF520" s="30">
        <v>2924.9462982433001</v>
      </c>
      <c r="AG520" s="27">
        <v>1.42</v>
      </c>
      <c r="AH520" s="25">
        <v>4.63600152E-2</v>
      </c>
      <c r="AI520" s="25">
        <v>3.55519771E-2</v>
      </c>
      <c r="AJ520" s="25">
        <v>6.2777953100000006E-2</v>
      </c>
      <c r="AK520" s="25">
        <v>0.13440624130000001</v>
      </c>
      <c r="AL520" s="25">
        <v>9.8369271800000005E-2</v>
      </c>
      <c r="AM520" s="25">
        <v>0.14278382149999999</v>
      </c>
      <c r="AN520" s="47">
        <v>9.7296609399999998E-2</v>
      </c>
      <c r="AO520" s="47">
        <v>0.12532691609999999</v>
      </c>
      <c r="AP520" s="47">
        <v>0.16793399379999999</v>
      </c>
      <c r="AQ520" s="47">
        <v>2.1028855227850198</v>
      </c>
      <c r="AR520" s="47">
        <v>1.4346680224505199</v>
      </c>
      <c r="AS520" s="47">
        <v>1.2744262038485701</v>
      </c>
      <c r="AT520" s="28">
        <v>1600</v>
      </c>
      <c r="AU520" s="28">
        <v>1500</v>
      </c>
      <c r="AV520" s="28">
        <v>0</v>
      </c>
    </row>
    <row r="521" spans="1:48" x14ac:dyDescent="0.25">
      <c r="A521" s="159">
        <v>518</v>
      </c>
      <c r="B521" s="3" t="s">
        <v>445</v>
      </c>
      <c r="C521" s="3" t="s">
        <v>693</v>
      </c>
      <c r="D521" s="28">
        <v>9100</v>
      </c>
      <c r="E521" s="25">
        <v>-15.740740000000001</v>
      </c>
      <c r="F521" s="25">
        <v>-36.80556</v>
      </c>
      <c r="G521" s="25">
        <v>-47.701149999999998</v>
      </c>
      <c r="H521" s="28">
        <v>46137000000</v>
      </c>
      <c r="I521" s="49">
        <v>5.0699999999999994</v>
      </c>
      <c r="J521" s="49">
        <v>76.295860000000005</v>
      </c>
      <c r="K521" s="28">
        <v>455</v>
      </c>
      <c r="L521" s="28">
        <v>4255500</v>
      </c>
      <c r="M521" s="49">
        <v>22.524752475247524</v>
      </c>
      <c r="N521" s="49">
        <v>0.29646078082974175</v>
      </c>
      <c r="O521" s="49" t="s">
        <v>4501</v>
      </c>
      <c r="P521" s="30">
        <v>436.81287653099997</v>
      </c>
      <c r="Q521" s="27">
        <v>0.85809999999999997</v>
      </c>
      <c r="R521" s="30">
        <v>537.58589980399995</v>
      </c>
      <c r="S521" s="27">
        <v>0.23069999999999999</v>
      </c>
      <c r="T521" s="30">
        <v>333.245310088</v>
      </c>
      <c r="U521" s="27">
        <v>-0.34360000000000002</v>
      </c>
      <c r="V521" s="30">
        <v>35.872570869999997</v>
      </c>
      <c r="W521" s="32">
        <v>-0.1007</v>
      </c>
      <c r="X521" s="30">
        <v>10.677549774999999</v>
      </c>
      <c r="Y521" s="32">
        <v>-0.70230000000000004</v>
      </c>
      <c r="Z521" s="30">
        <v>4.5264432210000001</v>
      </c>
      <c r="AA521" s="32">
        <v>-0.49630000000000002</v>
      </c>
      <c r="AB521" s="30">
        <v>6657.5096852071001</v>
      </c>
      <c r="AC521" s="27">
        <v>-7.7399999999999997E-2</v>
      </c>
      <c r="AD521" s="30">
        <v>1928.7875895464001</v>
      </c>
      <c r="AE521" s="27">
        <v>-0.71</v>
      </c>
      <c r="AF521" s="30">
        <v>892.78958994080006</v>
      </c>
      <c r="AG521" s="27">
        <v>0.5</v>
      </c>
      <c r="AH521" s="25">
        <v>0.1286252497</v>
      </c>
      <c r="AI521" s="25">
        <v>2.91681832E-2</v>
      </c>
      <c r="AJ521" s="25">
        <v>1.1444652899999999E-2</v>
      </c>
      <c r="AK521" s="25">
        <v>0.27287295900000003</v>
      </c>
      <c r="AL521" s="25">
        <v>7.1124848500000004E-2</v>
      </c>
      <c r="AM521" s="25">
        <v>2.8843274200000001E-2</v>
      </c>
      <c r="AN521" s="47">
        <v>0.1087785312</v>
      </c>
      <c r="AO521" s="47">
        <v>3.9335941899999997E-2</v>
      </c>
      <c r="AP521" s="47">
        <v>4.9329862299999999E-2</v>
      </c>
      <c r="AQ521" s="47">
        <v>1.68516684202044</v>
      </c>
      <c r="AR521" s="47">
        <v>1.2071873437777201</v>
      </c>
      <c r="AS521" s="47">
        <v>1.52024019194074</v>
      </c>
      <c r="AT521" s="28">
        <v>0</v>
      </c>
      <c r="AU521" s="28">
        <v>0</v>
      </c>
      <c r="AV521" s="28">
        <v>0</v>
      </c>
    </row>
    <row r="522" spans="1:48" x14ac:dyDescent="0.25">
      <c r="A522" s="159">
        <v>519</v>
      </c>
      <c r="B522" s="3" t="s">
        <v>446</v>
      </c>
      <c r="C522" s="3" t="s">
        <v>693</v>
      </c>
      <c r="D522" s="28">
        <v>4100</v>
      </c>
      <c r="E522" s="25">
        <v>-8.8888890000000007</v>
      </c>
      <c r="F522" s="25">
        <v>-8.8888890000000007</v>
      </c>
      <c r="G522" s="25">
        <v>-19.607839999999999</v>
      </c>
      <c r="H522" s="28">
        <v>12115500000</v>
      </c>
      <c r="I522" s="49">
        <v>2.9550000000000001</v>
      </c>
      <c r="J522" s="49">
        <v>72.888329999999996</v>
      </c>
      <c r="K522" s="28">
        <v>9750</v>
      </c>
      <c r="L522" s="28">
        <v>13325000</v>
      </c>
      <c r="M522" s="49" t="s">
        <v>4501</v>
      </c>
      <c r="N522" s="49">
        <v>0.38594167178661598</v>
      </c>
      <c r="O522" s="49" t="s">
        <v>4501</v>
      </c>
      <c r="P522" s="30">
        <v>139.02237562100001</v>
      </c>
      <c r="Q522" s="27">
        <v>1.0649999999999999</v>
      </c>
      <c r="R522" s="30">
        <v>33.924171180000002</v>
      </c>
      <c r="S522" s="27">
        <v>-0.75600000000000001</v>
      </c>
      <c r="T522" s="30">
        <v>23.264211046</v>
      </c>
      <c r="U522" s="27">
        <v>-0.51190000000000002</v>
      </c>
      <c r="V522" s="30">
        <v>0.86371621899999995</v>
      </c>
      <c r="W522" s="32">
        <v>1.1511</v>
      </c>
      <c r="X522" s="30">
        <v>0.25352465899999999</v>
      </c>
      <c r="Y522" s="32">
        <v>-0.70650000000000002</v>
      </c>
      <c r="Z522" s="30">
        <v>-0.24829899</v>
      </c>
      <c r="AA522" s="32">
        <v>-1.3694</v>
      </c>
      <c r="AB522" s="30">
        <v>292.28975262270001</v>
      </c>
      <c r="AC522" s="27">
        <v>1.1511</v>
      </c>
      <c r="AD522" s="30">
        <v>85.795146869700005</v>
      </c>
      <c r="AE522" s="27">
        <v>-0.70599999999999996</v>
      </c>
      <c r="AF522" s="30">
        <v>-84.026730964500004</v>
      </c>
      <c r="AG522" s="27">
        <v>-0.37</v>
      </c>
      <c r="AH522" s="25">
        <v>1.49940765E-2</v>
      </c>
      <c r="AI522" s="25">
        <v>6.2391069999999998E-3</v>
      </c>
      <c r="AJ522" s="25">
        <v>-6.8009200999999998E-3</v>
      </c>
      <c r="AK522" s="25">
        <v>2.82520946E-2</v>
      </c>
      <c r="AL522" s="25">
        <v>8.0811713000000004E-3</v>
      </c>
      <c r="AM522" s="25">
        <v>-7.8998492999999993E-3</v>
      </c>
      <c r="AN522" s="47">
        <v>5.7388861300000003E-2</v>
      </c>
      <c r="AO522" s="47">
        <v>0.1488463713</v>
      </c>
      <c r="AP522" s="47">
        <v>0.108006407</v>
      </c>
      <c r="AQ522" s="47">
        <v>0.58061342882297096</v>
      </c>
      <c r="AR522" s="47">
        <v>1.21731488036524E-2</v>
      </c>
      <c r="AS522" s="47">
        <v>0.16158537840506901</v>
      </c>
      <c r="AT522" s="28">
        <v>0</v>
      </c>
      <c r="AU522" s="28">
        <v>0</v>
      </c>
      <c r="AV522" s="28">
        <v>0</v>
      </c>
    </row>
    <row r="523" spans="1:48" x14ac:dyDescent="0.25">
      <c r="A523" s="159">
        <v>520</v>
      </c>
      <c r="B523" s="3" t="s">
        <v>447</v>
      </c>
      <c r="C523" s="3" t="s">
        <v>693</v>
      </c>
      <c r="D523" s="28">
        <v>1100</v>
      </c>
      <c r="E523" s="25">
        <v>-8.3333329999999997</v>
      </c>
      <c r="F523" s="25">
        <v>-8.3333329999999997</v>
      </c>
      <c r="G523" s="25">
        <v>-8.3333329999999997</v>
      </c>
      <c r="H523" s="28">
        <v>54450000000</v>
      </c>
      <c r="I523" s="49">
        <v>49.5</v>
      </c>
      <c r="J523" s="49">
        <v>94.254339999999999</v>
      </c>
      <c r="K523" s="28">
        <v>219839.2</v>
      </c>
      <c r="L523" s="28">
        <v>239745500</v>
      </c>
      <c r="M523" s="49">
        <v>4.748685551967502</v>
      </c>
      <c r="N523" s="49">
        <v>9.6178398931617157E-2</v>
      </c>
      <c r="O523" s="49">
        <v>1.0265200000000001</v>
      </c>
      <c r="P523" s="30">
        <v>586.67613610700005</v>
      </c>
      <c r="Q523" s="27">
        <v>0.11600000000000001</v>
      </c>
      <c r="R523" s="30">
        <v>644.46597979600006</v>
      </c>
      <c r="S523" s="27">
        <v>9.8500000000000004E-2</v>
      </c>
      <c r="T523" s="30">
        <v>659.44473969800003</v>
      </c>
      <c r="U523" s="27">
        <v>4.7199999999999999E-2</v>
      </c>
      <c r="V523" s="30">
        <v>23.316157428</v>
      </c>
      <c r="W523" s="32">
        <v>0.36349999999999999</v>
      </c>
      <c r="X523" s="30">
        <v>13.155771064</v>
      </c>
      <c r="Y523" s="32">
        <v>-0.43580000000000002</v>
      </c>
      <c r="Z523" s="30">
        <v>13.344712101000001</v>
      </c>
      <c r="AA523" s="32">
        <v>-0.4163</v>
      </c>
      <c r="AB523" s="30">
        <v>471.03348339389999</v>
      </c>
      <c r="AC523" s="27">
        <v>0.36349999999999999</v>
      </c>
      <c r="AD523" s="30">
        <v>265.77315280810001</v>
      </c>
      <c r="AE523" s="27">
        <v>-0.436</v>
      </c>
      <c r="AF523" s="30">
        <v>269.59014345449998</v>
      </c>
      <c r="AG523" s="27">
        <v>0.57999999999999996</v>
      </c>
      <c r="AH523" s="25">
        <v>2.6286206100000001E-2</v>
      </c>
      <c r="AI523" s="25">
        <v>1.41366249E-2</v>
      </c>
      <c r="AJ523" s="25">
        <v>1.4475518499999999E-2</v>
      </c>
      <c r="AK523" s="25">
        <v>4.3590647199999999E-2</v>
      </c>
      <c r="AL523" s="25">
        <v>2.38563878E-2</v>
      </c>
      <c r="AM523" s="25">
        <v>2.3829147799999999E-2</v>
      </c>
      <c r="AN523" s="47">
        <v>0.12142988439999999</v>
      </c>
      <c r="AO523" s="47">
        <v>8.7403606499999995E-2</v>
      </c>
      <c r="AP523" s="47">
        <v>7.7484011699999994E-2</v>
      </c>
      <c r="AQ523" s="47">
        <v>0.72087410439633004</v>
      </c>
      <c r="AR523" s="47">
        <v>0.65501927517649094</v>
      </c>
      <c r="AS523" s="47">
        <v>0.64616886807533702</v>
      </c>
      <c r="AT523" s="28">
        <v>0</v>
      </c>
      <c r="AU523" s="28">
        <v>0</v>
      </c>
      <c r="AV523" s="28">
        <v>0</v>
      </c>
    </row>
    <row r="524" spans="1:48" x14ac:dyDescent="0.25">
      <c r="A524" s="159">
        <v>521</v>
      </c>
      <c r="B524" s="3" t="s">
        <v>448</v>
      </c>
      <c r="C524" s="3" t="s">
        <v>693</v>
      </c>
      <c r="D524" s="28">
        <v>66800</v>
      </c>
      <c r="E524" s="25">
        <v>17.398949999999999</v>
      </c>
      <c r="F524" s="25">
        <v>-12.679740000000001</v>
      </c>
      <c r="G524" s="25">
        <v>111.03919999999999</v>
      </c>
      <c r="H524" s="28">
        <v>1234579564000</v>
      </c>
      <c r="I524" s="49">
        <v>18.481729999999999</v>
      </c>
      <c r="J524" s="49">
        <v>87.513400000000004</v>
      </c>
      <c r="K524" s="28">
        <v>47571.25</v>
      </c>
      <c r="L524" s="28">
        <v>2840324000</v>
      </c>
      <c r="M524" s="49">
        <v>14.370723980420534</v>
      </c>
      <c r="N524" s="49">
        <v>3.0644909041781068</v>
      </c>
      <c r="O524" s="49">
        <v>1.0152760000000001</v>
      </c>
      <c r="P524" s="30">
        <v>335.76183183500001</v>
      </c>
      <c r="Q524" s="27">
        <v>0.45429999999999998</v>
      </c>
      <c r="R524" s="30">
        <v>258.13831678999998</v>
      </c>
      <c r="S524" s="27">
        <v>-0.23119999999999999</v>
      </c>
      <c r="T524" s="30">
        <v>277.89773755099998</v>
      </c>
      <c r="U524" s="27">
        <v>-5.9700000000000003E-2</v>
      </c>
      <c r="V524" s="30">
        <v>63.010923220999999</v>
      </c>
      <c r="W524" s="32">
        <v>1.3384</v>
      </c>
      <c r="X524" s="30">
        <v>90.001864628999996</v>
      </c>
      <c r="Y524" s="32">
        <v>0.4284</v>
      </c>
      <c r="Z524" s="30">
        <v>90.308610793</v>
      </c>
      <c r="AA524" s="32">
        <v>0.21190000000000001</v>
      </c>
      <c r="AB524" s="30">
        <v>7141.5131476100996</v>
      </c>
      <c r="AC524" s="27">
        <v>0.47239999999999999</v>
      </c>
      <c r="AD524" s="30">
        <v>5096.5273922974002</v>
      </c>
      <c r="AE524" s="27">
        <v>-0.28599999999999998</v>
      </c>
      <c r="AF524" s="30">
        <v>4943.4578201612003</v>
      </c>
      <c r="AG524" s="27">
        <v>0.62</v>
      </c>
      <c r="AH524" s="25">
        <v>0.1692417339</v>
      </c>
      <c r="AI524" s="25">
        <v>0.23789315859999999</v>
      </c>
      <c r="AJ524" s="25">
        <v>0.20207399179999999</v>
      </c>
      <c r="AK524" s="25">
        <v>0.53594577970000001</v>
      </c>
      <c r="AL524" s="25">
        <v>0.38675894220000001</v>
      </c>
      <c r="AM524" s="25">
        <v>0.2796216507</v>
      </c>
      <c r="AN524" s="47">
        <v>0.35465333360000001</v>
      </c>
      <c r="AO524" s="47">
        <v>0.55784936510000005</v>
      </c>
      <c r="AP524" s="47">
        <v>0.52341873400000005</v>
      </c>
      <c r="AQ524" s="47">
        <v>1.0649352690242</v>
      </c>
      <c r="AR524" s="47">
        <v>0.42683938151698703</v>
      </c>
      <c r="AS524" s="47">
        <v>0.38375873224878598</v>
      </c>
      <c r="AT524" s="28">
        <v>0</v>
      </c>
      <c r="AU524" s="28">
        <v>0</v>
      </c>
      <c r="AV524" s="28">
        <v>0</v>
      </c>
    </row>
    <row r="525" spans="1:48" x14ac:dyDescent="0.25">
      <c r="A525" s="159">
        <v>522</v>
      </c>
      <c r="B525" s="3" t="s">
        <v>449</v>
      </c>
      <c r="C525" s="3" t="s">
        <v>693</v>
      </c>
      <c r="D525" s="28">
        <v>9300</v>
      </c>
      <c r="E525" s="25">
        <v>-4.1237110000000001</v>
      </c>
      <c r="F525" s="25">
        <v>4.4943819999999999</v>
      </c>
      <c r="G525" s="25">
        <v>5.6818179999999998</v>
      </c>
      <c r="H525" s="28">
        <v>213788474400</v>
      </c>
      <c r="I525" s="49">
        <v>22.988009999999999</v>
      </c>
      <c r="J525" s="49">
        <v>77.026899999999998</v>
      </c>
      <c r="K525" s="28">
        <v>270.5</v>
      </c>
      <c r="L525" s="28">
        <v>2546500</v>
      </c>
      <c r="M525" s="49">
        <v>31.011668346960008</v>
      </c>
      <c r="N525" s="49">
        <v>0.74316035119245161</v>
      </c>
      <c r="O525" s="49" t="s">
        <v>4501</v>
      </c>
      <c r="P525" s="30">
        <v>1151.5402713589999</v>
      </c>
      <c r="Q525" s="27">
        <v>-0.2404</v>
      </c>
      <c r="R525" s="30">
        <v>1838.531123277</v>
      </c>
      <c r="S525" s="27">
        <v>0.59660000000000002</v>
      </c>
      <c r="T525" s="30">
        <v>1747.1923807830001</v>
      </c>
      <c r="U525" s="27">
        <v>0.2155</v>
      </c>
      <c r="V525" s="30">
        <v>9.795572086</v>
      </c>
      <c r="W525" s="32">
        <v>-0.53420000000000001</v>
      </c>
      <c r="X525" s="30">
        <v>17.794039649999998</v>
      </c>
      <c r="Y525" s="32">
        <v>0.8165</v>
      </c>
      <c r="Z525" s="30">
        <v>15.241280764000001</v>
      </c>
      <c r="AA525" s="32">
        <v>0.26</v>
      </c>
      <c r="AB525" s="30">
        <v>553.45824303990003</v>
      </c>
      <c r="AC525" s="27">
        <v>-0.69789999999999996</v>
      </c>
      <c r="AD525" s="30">
        <v>341.9795727865</v>
      </c>
      <c r="AE525" s="27">
        <v>-0.38200000000000001</v>
      </c>
      <c r="AF525" s="30">
        <v>86.411151444200001</v>
      </c>
      <c r="AG525" s="27">
        <v>0.13</v>
      </c>
      <c r="AH525" s="25">
        <v>2.8790625000000001E-3</v>
      </c>
      <c r="AI525" s="25">
        <v>1.5211821000000001E-3</v>
      </c>
      <c r="AJ525" s="25">
        <v>5.4152490000000002E-4</v>
      </c>
      <c r="AK525" s="25">
        <v>1.9625819400000001E-2</v>
      </c>
      <c r="AL525" s="25">
        <v>1.0586890700000001E-2</v>
      </c>
      <c r="AM525" s="25">
        <v>3.5062164000000001E-3</v>
      </c>
      <c r="AN525" s="47">
        <v>5.99896319E-2</v>
      </c>
      <c r="AO525" s="47">
        <v>2.7291275199999999E-2</v>
      </c>
      <c r="AP525" s="47">
        <v>3.2130089000000001E-2</v>
      </c>
      <c r="AQ525" s="47">
        <v>5.9626444915658601</v>
      </c>
      <c r="AR525" s="47">
        <v>5.95714274863108</v>
      </c>
      <c r="AS525" s="47">
        <v>5.4747095830482397</v>
      </c>
      <c r="AT525" s="28">
        <v>800</v>
      </c>
      <c r="AU525" s="28">
        <v>0</v>
      </c>
      <c r="AV525" s="28">
        <v>0</v>
      </c>
    </row>
    <row r="526" spans="1:48" x14ac:dyDescent="0.25">
      <c r="A526" s="159">
        <v>523</v>
      </c>
      <c r="B526" s="3" t="s">
        <v>450</v>
      </c>
      <c r="C526" s="3" t="s">
        <v>693</v>
      </c>
      <c r="D526" s="28">
        <v>8200</v>
      </c>
      <c r="E526" s="25">
        <v>-6.8181820000000002</v>
      </c>
      <c r="F526" s="25">
        <v>-6.8181820000000002</v>
      </c>
      <c r="G526" s="25">
        <v>70.833330000000004</v>
      </c>
      <c r="H526" s="28">
        <v>26774271000</v>
      </c>
      <c r="I526" s="49">
        <v>3.2651499999999998</v>
      </c>
      <c r="J526" s="49">
        <v>26.81352</v>
      </c>
      <c r="K526" s="28">
        <v>2800</v>
      </c>
      <c r="L526" s="28">
        <v>22930000</v>
      </c>
      <c r="M526" s="49">
        <v>39.23444976076555</v>
      </c>
      <c r="N526" s="49">
        <v>0.55516569323815734</v>
      </c>
      <c r="O526" s="49" t="s">
        <v>4501</v>
      </c>
      <c r="P526" s="30">
        <v>199.776252696</v>
      </c>
      <c r="Q526" s="27">
        <v>-0.154</v>
      </c>
      <c r="R526" s="30">
        <v>171.077202701</v>
      </c>
      <c r="S526" s="27">
        <v>-0.14369999999999999</v>
      </c>
      <c r="T526" s="30">
        <v>138.87528985599999</v>
      </c>
      <c r="U526" s="27">
        <v>-0.29110000000000003</v>
      </c>
      <c r="V526" s="30">
        <v>1.292816414</v>
      </c>
      <c r="W526" s="32">
        <v>-0.48320000000000002</v>
      </c>
      <c r="X526" s="30">
        <v>1.334008847</v>
      </c>
      <c r="Y526" s="32">
        <v>3.1899999999999998E-2</v>
      </c>
      <c r="Z526" s="30">
        <v>1.04280393</v>
      </c>
      <c r="AA526" s="32">
        <v>-0.2394</v>
      </c>
      <c r="AB526" s="30">
        <v>395.94335154070001</v>
      </c>
      <c r="AC526" s="27">
        <v>-0.48320000000000002</v>
      </c>
      <c r="AD526" s="30">
        <v>328.5321621791</v>
      </c>
      <c r="AE526" s="27">
        <v>-0.17</v>
      </c>
      <c r="AF526" s="30">
        <v>319.37348456659998</v>
      </c>
      <c r="AG526" s="27">
        <v>0.76</v>
      </c>
      <c r="AH526" s="25">
        <v>5.7184358999999999E-3</v>
      </c>
      <c r="AI526" s="25">
        <v>5.9163803999999999E-3</v>
      </c>
      <c r="AJ526" s="25">
        <v>4.3864172999999998E-3</v>
      </c>
      <c r="AK526" s="25">
        <v>2.7375991299999999E-2</v>
      </c>
      <c r="AL526" s="25">
        <v>2.8056400799999999E-2</v>
      </c>
      <c r="AM526" s="25">
        <v>2.16571534E-2</v>
      </c>
      <c r="AN526" s="47">
        <v>0.10011039300000001</v>
      </c>
      <c r="AO526" s="47">
        <v>0.1241063553</v>
      </c>
      <c r="AP526" s="47">
        <v>0.1262657354</v>
      </c>
      <c r="AQ526" s="47">
        <v>3.4472601966736298</v>
      </c>
      <c r="AR526" s="47">
        <v>4.0289766213327001</v>
      </c>
      <c r="AS526" s="47">
        <v>3.93732165888329</v>
      </c>
      <c r="AT526" s="28">
        <v>0</v>
      </c>
      <c r="AU526" s="28">
        <v>0</v>
      </c>
      <c r="AV526" s="28">
        <v>0</v>
      </c>
    </row>
    <row r="527" spans="1:48" x14ac:dyDescent="0.25">
      <c r="A527" s="159">
        <v>524</v>
      </c>
      <c r="B527" s="3" t="s">
        <v>451</v>
      </c>
      <c r="C527" s="3" t="s">
        <v>693</v>
      </c>
      <c r="D527" s="28" t="s">
        <v>4501</v>
      </c>
      <c r="E527" s="25" t="s">
        <v>4501</v>
      </c>
      <c r="F527" s="25" t="s">
        <v>4501</v>
      </c>
      <c r="G527" s="25" t="s">
        <v>4501</v>
      </c>
      <c r="H527" s="28" t="s">
        <v>4501</v>
      </c>
      <c r="I527" s="49">
        <v>3.5</v>
      </c>
      <c r="J527" s="49">
        <v>37.691429999999997</v>
      </c>
      <c r="K527" s="28" t="s">
        <v>4501</v>
      </c>
      <c r="L527" s="28" t="s">
        <v>4501</v>
      </c>
      <c r="M527" s="49" t="s">
        <v>4501</v>
      </c>
      <c r="N527" s="49" t="s">
        <v>4501</v>
      </c>
      <c r="O527" s="49" t="s">
        <v>4501</v>
      </c>
      <c r="P527" s="30">
        <v>331.91246006699998</v>
      </c>
      <c r="Q527" s="27">
        <v>0.70979999999999999</v>
      </c>
      <c r="R527" s="30">
        <v>114.954282955</v>
      </c>
      <c r="S527" s="27">
        <v>-0.65369999999999995</v>
      </c>
      <c r="T527" s="30">
        <v>121.029922121</v>
      </c>
      <c r="U527" s="27">
        <v>-0.59240000000000004</v>
      </c>
      <c r="V527" s="30">
        <v>0.429741019</v>
      </c>
      <c r="W527" s="32">
        <v>0.17860000000000001</v>
      </c>
      <c r="X527" s="30">
        <v>-28.911858966</v>
      </c>
      <c r="Y527" s="32">
        <v>-68.2774</v>
      </c>
      <c r="Z527" s="30">
        <v>-28.933780865999999</v>
      </c>
      <c r="AA527" s="32">
        <v>-87.729399999999998</v>
      </c>
      <c r="AB527" s="30">
        <v>122.78314828569999</v>
      </c>
      <c r="AC527" s="27">
        <v>0.24060000000000001</v>
      </c>
      <c r="AD527" s="30">
        <v>-8260.5311331429002</v>
      </c>
      <c r="AE527" s="27">
        <v>-68.277000000000001</v>
      </c>
      <c r="AF527" s="30">
        <v>-8266.7945331429</v>
      </c>
      <c r="AG527" s="27">
        <v>-86.73</v>
      </c>
      <c r="AH527" s="25">
        <v>8.5008659999999999E-4</v>
      </c>
      <c r="AI527" s="25">
        <v>-5.05018182E-2</v>
      </c>
      <c r="AJ527" s="25">
        <v>-5.1789782399999998E-2</v>
      </c>
      <c r="AK527" s="25">
        <v>5.6148910000000003E-3</v>
      </c>
      <c r="AL527" s="25">
        <v>-0.46418076229999999</v>
      </c>
      <c r="AM527" s="25">
        <v>-0.52526828459999997</v>
      </c>
      <c r="AN527" s="47">
        <v>7.8860094399999997E-2</v>
      </c>
      <c r="AO527" s="47">
        <v>-5.5017020799999997E-2</v>
      </c>
      <c r="AP527" s="47">
        <v>-4.7587087600000001E-2</v>
      </c>
      <c r="AQ527" s="47">
        <v>6.7080123271495502</v>
      </c>
      <c r="AR527" s="47">
        <v>10.5713706547199</v>
      </c>
      <c r="AS527" s="47">
        <v>9.1423149516090803</v>
      </c>
      <c r="AT527" s="28">
        <v>0</v>
      </c>
      <c r="AU527" s="28">
        <v>0</v>
      </c>
      <c r="AV527" s="28">
        <v>0</v>
      </c>
    </row>
    <row r="528" spans="1:48" x14ac:dyDescent="0.25">
      <c r="A528" s="159">
        <v>525</v>
      </c>
      <c r="B528" s="3" t="s">
        <v>453</v>
      </c>
      <c r="C528" s="3" t="s">
        <v>693</v>
      </c>
      <c r="D528" s="28">
        <v>7800</v>
      </c>
      <c r="E528" s="25">
        <v>-17.021280000000001</v>
      </c>
      <c r="F528" s="25">
        <v>9.8591549999999994</v>
      </c>
      <c r="G528" s="25">
        <v>-22</v>
      </c>
      <c r="H528" s="28">
        <v>63471719999.999992</v>
      </c>
      <c r="I528" s="49">
        <v>8.1373999999999995</v>
      </c>
      <c r="J528" s="49">
        <v>38.188760000000002</v>
      </c>
      <c r="K528" s="28">
        <v>120</v>
      </c>
      <c r="L528" s="28">
        <v>995500</v>
      </c>
      <c r="M528" s="49">
        <v>51.307866796436969</v>
      </c>
      <c r="N528" s="49">
        <v>0.38535688934125212</v>
      </c>
      <c r="O528" s="49" t="s">
        <v>4501</v>
      </c>
      <c r="P528" s="30">
        <v>745.23757589100001</v>
      </c>
      <c r="Q528" s="27">
        <v>-0.1648</v>
      </c>
      <c r="R528" s="30">
        <v>701.71685436500002</v>
      </c>
      <c r="S528" s="27">
        <v>-5.8400000000000001E-2</v>
      </c>
      <c r="T528" s="30">
        <v>601.99203891299999</v>
      </c>
      <c r="U528" s="27">
        <v>-0.16239999999999999</v>
      </c>
      <c r="V528" s="30">
        <v>5.0585138470000004</v>
      </c>
      <c r="W528" s="32">
        <v>-0.54910000000000003</v>
      </c>
      <c r="X528" s="30">
        <v>3.3689656499999998</v>
      </c>
      <c r="Y528" s="32">
        <v>-0.33400000000000002</v>
      </c>
      <c r="Z528" s="30">
        <v>4.6998362709999997</v>
      </c>
      <c r="AA528" s="32">
        <v>-0.29449999999999998</v>
      </c>
      <c r="AB528" s="30">
        <v>514.61511206149999</v>
      </c>
      <c r="AC528" s="27">
        <v>-0.65249999999999997</v>
      </c>
      <c r="AD528" s="30">
        <v>333.50812254160002</v>
      </c>
      <c r="AE528" s="27">
        <v>-0.35199999999999998</v>
      </c>
      <c r="AF528" s="30">
        <v>620.34215978990005</v>
      </c>
      <c r="AG528" s="27">
        <v>0.71</v>
      </c>
      <c r="AH528" s="25">
        <v>6.5166156000000001E-3</v>
      </c>
      <c r="AI528" s="25">
        <v>4.2976523000000004E-3</v>
      </c>
      <c r="AJ528" s="25">
        <v>5.8296461000000004E-3</v>
      </c>
      <c r="AK528" s="25">
        <v>3.3535534899999997E-2</v>
      </c>
      <c r="AL528" s="25">
        <v>2.2305042099999998E-2</v>
      </c>
      <c r="AM528" s="25">
        <v>3.0653748200000001E-2</v>
      </c>
      <c r="AN528" s="47">
        <v>9.7124084400000005E-2</v>
      </c>
      <c r="AO528" s="47">
        <v>0.10652594880000001</v>
      </c>
      <c r="AP528" s="47">
        <v>0.1160084294</v>
      </c>
      <c r="AQ528" s="47">
        <v>4.1188440098043504</v>
      </c>
      <c r="AR528" s="47">
        <v>4.2602273619038504</v>
      </c>
      <c r="AS528" s="47">
        <v>4.2582519814243502</v>
      </c>
      <c r="AT528" s="28">
        <v>0</v>
      </c>
      <c r="AU528" s="28">
        <v>0</v>
      </c>
      <c r="AV528" s="28">
        <v>0</v>
      </c>
    </row>
    <row r="529" spans="1:48" x14ac:dyDescent="0.25">
      <c r="A529" s="159">
        <v>526</v>
      </c>
      <c r="B529" s="3" t="s">
        <v>454</v>
      </c>
      <c r="C529" s="3" t="s">
        <v>693</v>
      </c>
      <c r="D529" s="28" t="s">
        <v>4501</v>
      </c>
      <c r="E529" s="25" t="s">
        <v>4501</v>
      </c>
      <c r="F529" s="25" t="s">
        <v>4501</v>
      </c>
      <c r="G529" s="25" t="s">
        <v>4501</v>
      </c>
      <c r="H529" s="28" t="s">
        <v>4501</v>
      </c>
      <c r="I529" s="49">
        <v>8.2982399999999998</v>
      </c>
      <c r="J529" s="49">
        <v>14.9664</v>
      </c>
      <c r="K529" s="28">
        <v>0</v>
      </c>
      <c r="L529" s="28" t="s">
        <v>4501</v>
      </c>
      <c r="M529" s="49" t="s">
        <v>4501</v>
      </c>
      <c r="N529" s="49" t="s">
        <v>4501</v>
      </c>
      <c r="O529" s="49" t="s">
        <v>4501</v>
      </c>
      <c r="P529" s="30">
        <v>447.00092946199999</v>
      </c>
      <c r="Q529" s="27">
        <v>0.32100000000000001</v>
      </c>
      <c r="R529" s="30">
        <v>450.74126721200003</v>
      </c>
      <c r="S529" s="27">
        <v>8.3999999999999995E-3</v>
      </c>
      <c r="T529" s="30">
        <v>461.48045249900002</v>
      </c>
      <c r="U529" s="27">
        <v>-3.56E-2</v>
      </c>
      <c r="V529" s="30">
        <v>0.878041234</v>
      </c>
      <c r="W529" s="32">
        <v>-0.77459999999999996</v>
      </c>
      <c r="X529" s="30">
        <v>1.310852769</v>
      </c>
      <c r="Y529" s="32">
        <v>0.4929</v>
      </c>
      <c r="Z529" s="30">
        <v>1.293243709</v>
      </c>
      <c r="AA529" s="32">
        <v>0.43759999999999999</v>
      </c>
      <c r="AB529" s="30">
        <v>84.826087642900006</v>
      </c>
      <c r="AC529" s="27">
        <v>-0.84370000000000001</v>
      </c>
      <c r="AD529" s="30">
        <v>126.37400652159999</v>
      </c>
      <c r="AE529" s="27">
        <v>0.49</v>
      </c>
      <c r="AF529" s="30">
        <v>155.84548548410001</v>
      </c>
      <c r="AG529" s="27">
        <v>1.38</v>
      </c>
      <c r="AH529" s="25">
        <v>1.5822977999999999E-3</v>
      </c>
      <c r="AI529" s="25">
        <v>2.1715523999999999E-3</v>
      </c>
      <c r="AJ529" s="25">
        <v>2.0603864000000001E-3</v>
      </c>
      <c r="AK529" s="25">
        <v>8.5290972999999999E-3</v>
      </c>
      <c r="AL529" s="25">
        <v>1.19263375E-2</v>
      </c>
      <c r="AM529" s="25">
        <v>1.1671798800000001E-2</v>
      </c>
      <c r="AN529" s="47">
        <v>8.4266766500000007E-2</v>
      </c>
      <c r="AO529" s="47">
        <v>9.0086906999999994E-2</v>
      </c>
      <c r="AP529" s="47">
        <v>0.1001708853</v>
      </c>
      <c r="AQ529" s="47">
        <v>4.4178814855943997</v>
      </c>
      <c r="AR529" s="47">
        <v>4.5655132098606703</v>
      </c>
      <c r="AS529" s="47">
        <v>4.6648590845224902</v>
      </c>
      <c r="AT529" s="28">
        <v>0</v>
      </c>
      <c r="AU529" s="28">
        <v>200</v>
      </c>
      <c r="AV529" s="28">
        <v>0</v>
      </c>
    </row>
    <row r="530" spans="1:48" x14ac:dyDescent="0.25">
      <c r="A530" s="159">
        <v>527</v>
      </c>
      <c r="B530" s="3" t="s">
        <v>455</v>
      </c>
      <c r="C530" s="3" t="s">
        <v>693</v>
      </c>
      <c r="D530" s="28">
        <v>6300</v>
      </c>
      <c r="E530" s="25">
        <v>-4.5454549999999996</v>
      </c>
      <c r="F530" s="25">
        <v>-8.6956520000000008</v>
      </c>
      <c r="G530" s="25">
        <v>-45.217390000000002</v>
      </c>
      <c r="H530" s="28">
        <v>710995320000</v>
      </c>
      <c r="I530" s="49">
        <v>112.85639999999999</v>
      </c>
      <c r="J530" s="49">
        <v>30.149650000000001</v>
      </c>
      <c r="K530" s="28">
        <v>31389</v>
      </c>
      <c r="L530" s="28">
        <v>202054500</v>
      </c>
      <c r="M530" s="49">
        <v>18.056565648436294</v>
      </c>
      <c r="N530" s="49">
        <v>0.56876231841702507</v>
      </c>
      <c r="O530" s="49">
        <v>0.49634250000000002</v>
      </c>
      <c r="P530" s="30">
        <v>4099.6037251469997</v>
      </c>
      <c r="Q530" s="27">
        <v>-2.2499999999999999E-2</v>
      </c>
      <c r="R530" s="30">
        <v>3799.8398455629999</v>
      </c>
      <c r="S530" s="27">
        <v>-7.3099999999999998E-2</v>
      </c>
      <c r="T530" s="30">
        <v>3474.6654474510001</v>
      </c>
      <c r="U530" s="27">
        <v>-9.7799999999999998E-2</v>
      </c>
      <c r="V530" s="30">
        <v>151.87259065500001</v>
      </c>
      <c r="W530" s="32">
        <v>9.9299999999999999E-2</v>
      </c>
      <c r="X530" s="30">
        <v>122.69677703399999</v>
      </c>
      <c r="Y530" s="32">
        <v>-0.19209999999999999</v>
      </c>
      <c r="Z530" s="30">
        <v>64.316261741000005</v>
      </c>
      <c r="AA530" s="32">
        <v>-0.5554</v>
      </c>
      <c r="AB530" s="30">
        <v>1244.7870980733001</v>
      </c>
      <c r="AC530" s="27">
        <v>8.1799999999999998E-2</v>
      </c>
      <c r="AD530" s="30">
        <v>1000.2182851039</v>
      </c>
      <c r="AE530" s="27">
        <v>-0.19600000000000001</v>
      </c>
      <c r="AF530" s="30">
        <v>569.89467802449997</v>
      </c>
      <c r="AG530" s="27">
        <v>0.44</v>
      </c>
      <c r="AH530" s="25">
        <v>5.4784693500000002E-2</v>
      </c>
      <c r="AI530" s="25">
        <v>4.2324013700000003E-2</v>
      </c>
      <c r="AJ530" s="25">
        <v>2.0800382799999999E-2</v>
      </c>
      <c r="AK530" s="25">
        <v>0.1169176011</v>
      </c>
      <c r="AL530" s="25">
        <v>9.4873824400000001E-2</v>
      </c>
      <c r="AM530" s="25">
        <v>5.0155907800000003E-2</v>
      </c>
      <c r="AN530" s="47">
        <v>0.20116963530000001</v>
      </c>
      <c r="AO530" s="47">
        <v>0.20384270299999999</v>
      </c>
      <c r="AP530" s="47">
        <v>0.1958958579</v>
      </c>
      <c r="AQ530" s="47">
        <v>1.13533516897971</v>
      </c>
      <c r="AR530" s="47">
        <v>1.3516243116995501</v>
      </c>
      <c r="AS530" s="47">
        <v>1.4112973422333901</v>
      </c>
      <c r="AT530" s="28">
        <v>1300</v>
      </c>
      <c r="AU530" s="28">
        <v>1000</v>
      </c>
      <c r="AV530" s="28">
        <v>0</v>
      </c>
    </row>
    <row r="531" spans="1:48" x14ac:dyDescent="0.25">
      <c r="A531" s="159">
        <v>528</v>
      </c>
      <c r="B531" s="3" t="s">
        <v>456</v>
      </c>
      <c r="C531" s="3" t="s">
        <v>693</v>
      </c>
      <c r="D531" s="28">
        <v>43800</v>
      </c>
      <c r="E531" s="25">
        <v>59.854010000000002</v>
      </c>
      <c r="F531" s="25">
        <v>59.854010000000002</v>
      </c>
      <c r="G531" s="25">
        <v>231.81819999999999</v>
      </c>
      <c r="H531" s="28">
        <v>48000420000.000008</v>
      </c>
      <c r="I531" s="49">
        <v>1.0958999999999999</v>
      </c>
      <c r="J531" s="49">
        <v>28.971620000000001</v>
      </c>
      <c r="K531" s="28">
        <v>85</v>
      </c>
      <c r="L531" s="28">
        <v>3437500</v>
      </c>
      <c r="M531" s="49">
        <v>32.282191828777748</v>
      </c>
      <c r="N531" s="49">
        <v>2.4197375999184616</v>
      </c>
      <c r="O531" s="49" t="s">
        <v>4501</v>
      </c>
      <c r="P531" s="30">
        <v>72.064128627000002</v>
      </c>
      <c r="Q531" s="27">
        <v>0.1283</v>
      </c>
      <c r="R531" s="30">
        <v>68.695079398000004</v>
      </c>
      <c r="S531" s="27">
        <v>-4.6800000000000001E-2</v>
      </c>
      <c r="T531" s="30">
        <v>68.245991556999996</v>
      </c>
      <c r="U531" s="27">
        <v>-7.4300000000000005E-2</v>
      </c>
      <c r="V531" s="30">
        <v>2.2144371129999998</v>
      </c>
      <c r="W531" s="32">
        <v>7.2300000000000003E-2</v>
      </c>
      <c r="X531" s="30">
        <v>1.7732208570000001</v>
      </c>
      <c r="Y531" s="32">
        <v>-0.19919999999999999</v>
      </c>
      <c r="Z531" s="30">
        <v>1.7159301709999999</v>
      </c>
      <c r="AA531" s="32">
        <v>-0.16220000000000001</v>
      </c>
      <c r="AB531" s="30">
        <v>1610.4997190909</v>
      </c>
      <c r="AC531" s="27">
        <v>7.2300000000000003E-2</v>
      </c>
      <c r="AD531" s="30">
        <v>1499.1776336364001</v>
      </c>
      <c r="AE531" s="27">
        <v>-6.9000000000000006E-2</v>
      </c>
      <c r="AF531" s="30">
        <v>1565.7725805273999</v>
      </c>
      <c r="AG531" s="27">
        <v>0.84</v>
      </c>
      <c r="AH531" s="25">
        <v>9.9132044799999999E-2</v>
      </c>
      <c r="AI531" s="25">
        <v>7.9961315899999996E-2</v>
      </c>
      <c r="AJ531" s="25">
        <v>7.3068782600000007E-2</v>
      </c>
      <c r="AK531" s="25">
        <v>0.1086890113</v>
      </c>
      <c r="AL531" s="25">
        <v>8.7134767200000005E-2</v>
      </c>
      <c r="AM531" s="25">
        <v>8.6300867200000006E-2</v>
      </c>
      <c r="AN531" s="47">
        <v>0.1244253112</v>
      </c>
      <c r="AO531" s="47">
        <v>0.1245695679</v>
      </c>
      <c r="AP531" s="47">
        <v>0.1225911014</v>
      </c>
      <c r="AQ531" s="47">
        <v>0.105537779312822</v>
      </c>
      <c r="AR531" s="47">
        <v>7.3638656908571298E-2</v>
      </c>
      <c r="AS531" s="47">
        <v>0.18109080452678</v>
      </c>
      <c r="AT531" s="28">
        <v>1400</v>
      </c>
      <c r="AU531" s="28">
        <v>1400</v>
      </c>
      <c r="AV531" s="28">
        <v>0</v>
      </c>
    </row>
    <row r="532" spans="1:48" x14ac:dyDescent="0.25">
      <c r="A532" s="159">
        <v>529</v>
      </c>
      <c r="B532" s="3" t="s">
        <v>457</v>
      </c>
      <c r="C532" s="3" t="s">
        <v>693</v>
      </c>
      <c r="D532" s="28" t="s">
        <v>4501</v>
      </c>
      <c r="E532" s="25" t="s">
        <v>4501</v>
      </c>
      <c r="F532" s="25" t="s">
        <v>4501</v>
      </c>
      <c r="G532" s="25" t="s">
        <v>4501</v>
      </c>
      <c r="H532" s="28" t="s">
        <v>4501</v>
      </c>
      <c r="I532" s="49">
        <v>1.4999399999999998</v>
      </c>
      <c r="J532" s="49">
        <v>2.9579749999999998</v>
      </c>
      <c r="K532" s="28" t="s">
        <v>4501</v>
      </c>
      <c r="L532" s="28" t="s">
        <v>4501</v>
      </c>
      <c r="M532" s="49" t="s">
        <v>4501</v>
      </c>
      <c r="N532" s="49" t="s">
        <v>4501</v>
      </c>
      <c r="O532" s="49" t="s">
        <v>4501</v>
      </c>
      <c r="P532" s="30">
        <v>91.652002152999998</v>
      </c>
      <c r="Q532" s="27">
        <v>-0.29289999999999999</v>
      </c>
      <c r="R532" s="30">
        <v>57.358201672</v>
      </c>
      <c r="S532" s="27">
        <v>-0.37419999999999998</v>
      </c>
      <c r="T532" s="30">
        <v>79.917811143999998</v>
      </c>
      <c r="U532" s="27">
        <v>0.49370000000000003</v>
      </c>
      <c r="V532" s="30">
        <v>2.5277755059999998</v>
      </c>
      <c r="W532" s="32">
        <v>-0.21149999999999999</v>
      </c>
      <c r="X532" s="30">
        <v>1.795592496</v>
      </c>
      <c r="Y532" s="32">
        <v>-0.28970000000000001</v>
      </c>
      <c r="Z532" s="30">
        <v>2.1142594720000001</v>
      </c>
      <c r="AA532" s="32">
        <v>0.5181</v>
      </c>
      <c r="AB532" s="30">
        <v>1516.6653033333</v>
      </c>
      <c r="AC532" s="27">
        <v>-0.21149999999999999</v>
      </c>
      <c r="AD532" s="30">
        <v>1077.3554973333</v>
      </c>
      <c r="AE532" s="27">
        <v>-0.28999999999999998</v>
      </c>
      <c r="AF532" s="30">
        <v>1409.5579984599001</v>
      </c>
      <c r="AG532" s="27">
        <v>1.52</v>
      </c>
      <c r="AH532" s="25">
        <v>2.5744401199999999E-2</v>
      </c>
      <c r="AI532" s="25">
        <v>1.95087717E-2</v>
      </c>
      <c r="AJ532" s="25">
        <v>2.1899646500000002E-2</v>
      </c>
      <c r="AK532" s="25">
        <v>9.4042102399999994E-2</v>
      </c>
      <c r="AL532" s="25">
        <v>6.4958785699999994E-2</v>
      </c>
      <c r="AM532" s="25">
        <v>7.6103538400000004E-2</v>
      </c>
      <c r="AN532" s="47">
        <v>0.15061670150000001</v>
      </c>
      <c r="AO532" s="47">
        <v>0.18709623219999999</v>
      </c>
      <c r="AP532" s="47">
        <v>0.1137231239</v>
      </c>
      <c r="AQ532" s="47">
        <v>2.2889457545615399</v>
      </c>
      <c r="AR532" s="47">
        <v>2.3699582709506899</v>
      </c>
      <c r="AS532" s="47">
        <v>2.4751035113967998</v>
      </c>
      <c r="AT532" s="28">
        <v>600</v>
      </c>
      <c r="AU532" s="28">
        <v>0</v>
      </c>
      <c r="AV532" s="28">
        <v>0</v>
      </c>
    </row>
    <row r="533" spans="1:48" x14ac:dyDescent="0.25">
      <c r="A533" s="159">
        <v>530</v>
      </c>
      <c r="B533" s="3" t="s">
        <v>458</v>
      </c>
      <c r="C533" s="3" t="s">
        <v>693</v>
      </c>
      <c r="D533" s="28">
        <v>2600</v>
      </c>
      <c r="E533" s="25">
        <v>8.3333329999999997</v>
      </c>
      <c r="F533" s="25">
        <v>-3.7037040000000001</v>
      </c>
      <c r="G533" s="25">
        <v>8.3333329999999997</v>
      </c>
      <c r="H533" s="28">
        <v>19760000000</v>
      </c>
      <c r="I533" s="49">
        <v>7.6</v>
      </c>
      <c r="J533" s="49">
        <v>51.64141</v>
      </c>
      <c r="K533" s="28">
        <v>5</v>
      </c>
      <c r="L533" s="28">
        <v>13000</v>
      </c>
      <c r="M533" s="49">
        <v>34.045957118540848</v>
      </c>
      <c r="N533" s="49">
        <v>0.23643257747871438</v>
      </c>
      <c r="O533" s="49" t="s">
        <v>4501</v>
      </c>
      <c r="P533" s="30">
        <v>213.1710319</v>
      </c>
      <c r="Q533" s="27">
        <v>0.35199999999999998</v>
      </c>
      <c r="R533" s="30">
        <v>286.617253715</v>
      </c>
      <c r="S533" s="27">
        <v>0.34449999999999997</v>
      </c>
      <c r="T533" s="30">
        <v>157.35192544099999</v>
      </c>
      <c r="U533" s="27">
        <v>-0.45650000000000002</v>
      </c>
      <c r="V533" s="30">
        <v>17.838729163</v>
      </c>
      <c r="W533" s="32">
        <v>26.5794</v>
      </c>
      <c r="X533" s="30">
        <v>1.112387357</v>
      </c>
      <c r="Y533" s="32">
        <v>-0.93759999999999999</v>
      </c>
      <c r="Z533" s="30">
        <v>0.519695079</v>
      </c>
      <c r="AA533" s="32">
        <v>-0.97030000000000005</v>
      </c>
      <c r="AB533" s="30">
        <v>2347.2012056579001</v>
      </c>
      <c r="AC533" s="27">
        <v>26.5794</v>
      </c>
      <c r="AD533" s="30">
        <v>146.36675750000001</v>
      </c>
      <c r="AE533" s="27">
        <v>-0.93799999999999994</v>
      </c>
      <c r="AF533" s="30">
        <v>0</v>
      </c>
      <c r="AG533" s="27">
        <v>0</v>
      </c>
      <c r="AH533" s="25">
        <v>6.5614013200000001E-2</v>
      </c>
      <c r="AI533" s="25">
        <v>3.5312694000000002E-3</v>
      </c>
      <c r="AJ533" s="25">
        <v>0</v>
      </c>
      <c r="AK533" s="25">
        <v>0.24345064320000001</v>
      </c>
      <c r="AL533" s="25">
        <v>1.34427347E-2</v>
      </c>
      <c r="AM533" s="25">
        <v>0</v>
      </c>
      <c r="AN533" s="47">
        <v>0.13990254769999999</v>
      </c>
      <c r="AO533" s="47">
        <v>7.1205991699999999E-2</v>
      </c>
      <c r="AP533" s="47">
        <v>0</v>
      </c>
      <c r="AQ533" s="47">
        <v>2.8246247176853401</v>
      </c>
      <c r="AR533" s="47">
        <v>2.7891560125825698</v>
      </c>
      <c r="AS533" s="47">
        <v>3.50564838777666</v>
      </c>
      <c r="AT533" s="28">
        <v>0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459</v>
      </c>
      <c r="C534" s="3" t="s">
        <v>693</v>
      </c>
      <c r="D534" s="28">
        <v>20700</v>
      </c>
      <c r="E534" s="25">
        <v>-18.823530000000002</v>
      </c>
      <c r="F534" s="25">
        <v>-15.163930000000001</v>
      </c>
      <c r="G534" s="25">
        <v>-15.510199999999999</v>
      </c>
      <c r="H534" s="28">
        <v>162079468200</v>
      </c>
      <c r="I534" s="49">
        <v>7.8299199999999995</v>
      </c>
      <c r="J534" s="49">
        <v>16.847249999999999</v>
      </c>
      <c r="K534" s="28">
        <v>180</v>
      </c>
      <c r="L534" s="28">
        <v>3918000</v>
      </c>
      <c r="M534" s="49" t="s">
        <v>4501</v>
      </c>
      <c r="N534" s="49">
        <v>2.0535538322912656</v>
      </c>
      <c r="O534" s="49">
        <v>0.53358039999999995</v>
      </c>
      <c r="P534" s="30">
        <v>529.69469020700001</v>
      </c>
      <c r="Q534" s="27">
        <v>0.03</v>
      </c>
      <c r="R534" s="30">
        <v>434.87330091899997</v>
      </c>
      <c r="S534" s="27">
        <v>-0.17899999999999999</v>
      </c>
      <c r="T534" s="30">
        <v>406.357926523</v>
      </c>
      <c r="U534" s="27">
        <v>-0.156</v>
      </c>
      <c r="V534" s="30">
        <v>14.624932683000001</v>
      </c>
      <c r="W534" s="32">
        <v>-0.2601</v>
      </c>
      <c r="X534" s="30">
        <v>-20.011937349</v>
      </c>
      <c r="Y534" s="32">
        <v>-2.3683000000000001</v>
      </c>
      <c r="Z534" s="30">
        <v>-17.504264185</v>
      </c>
      <c r="AA534" s="32">
        <v>-18.311900000000001</v>
      </c>
      <c r="AB534" s="30">
        <v>1587.6116682874001</v>
      </c>
      <c r="AC534" s="27">
        <v>-0.36120000000000002</v>
      </c>
      <c r="AD534" s="30">
        <v>-2555.8166913538998</v>
      </c>
      <c r="AE534" s="27">
        <v>-2.61</v>
      </c>
      <c r="AF534" s="30">
        <v>-2235.5593379810002</v>
      </c>
      <c r="AG534" s="27">
        <v>-17.309999999999999</v>
      </c>
      <c r="AH534" s="25">
        <v>5.2506040699999999E-2</v>
      </c>
      <c r="AI534" s="25">
        <v>-7.3599867200000002E-2</v>
      </c>
      <c r="AJ534" s="25">
        <v>-6.5823602199999998E-2</v>
      </c>
      <c r="AK534" s="25">
        <v>0.14374735280000001</v>
      </c>
      <c r="AL534" s="25">
        <v>-0.20810544140000001</v>
      </c>
      <c r="AM534" s="25">
        <v>-0.20302051669999999</v>
      </c>
      <c r="AN534" s="47">
        <v>0.1438409541</v>
      </c>
      <c r="AO534" s="47">
        <v>0.13184293450000001</v>
      </c>
      <c r="AP534" s="47">
        <v>0.16031432770000001</v>
      </c>
      <c r="AQ534" s="47">
        <v>1.57434666495832</v>
      </c>
      <c r="AR534" s="47">
        <v>2.1465487134975798</v>
      </c>
      <c r="AS534" s="47">
        <v>2.0843118558746498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460</v>
      </c>
      <c r="C535" s="3" t="s">
        <v>693</v>
      </c>
      <c r="D535" s="28">
        <v>62500</v>
      </c>
      <c r="E535" s="25">
        <v>-0.79365079999999999</v>
      </c>
      <c r="F535" s="25">
        <v>-0.79365079999999999</v>
      </c>
      <c r="G535" s="25">
        <v>0.80645160000000005</v>
      </c>
      <c r="H535" s="28">
        <v>225000000000</v>
      </c>
      <c r="I535" s="49">
        <v>3.5999999999999996</v>
      </c>
      <c r="J535" s="49">
        <v>65.486400000000003</v>
      </c>
      <c r="K535" s="28">
        <v>11965</v>
      </c>
      <c r="L535" s="28">
        <v>254480500</v>
      </c>
      <c r="M535" s="49">
        <v>4.7971727289470882</v>
      </c>
      <c r="N535" s="49">
        <v>0.89714530382183111</v>
      </c>
      <c r="O535" s="49">
        <v>0.36016100000000001</v>
      </c>
      <c r="P535" s="30">
        <v>714.69630220600004</v>
      </c>
      <c r="Q535" s="27">
        <v>0.44080000000000003</v>
      </c>
      <c r="R535" s="30">
        <v>888.08975968899995</v>
      </c>
      <c r="S535" s="27">
        <v>0.24260000000000001</v>
      </c>
      <c r="T535" s="30">
        <v>850.06760833099997</v>
      </c>
      <c r="U535" s="27">
        <v>-1.24E-2</v>
      </c>
      <c r="V535" s="30">
        <v>57.035165849000002</v>
      </c>
      <c r="W535" s="32">
        <v>7.5999999999999998E-2</v>
      </c>
      <c r="X535" s="30">
        <v>67.155622199000007</v>
      </c>
      <c r="Y535" s="32">
        <v>0.1774</v>
      </c>
      <c r="Z535" s="30">
        <v>71.313797570000006</v>
      </c>
      <c r="AA535" s="32">
        <v>0.1658</v>
      </c>
      <c r="AB535" s="30">
        <v>8360.5487719444009</v>
      </c>
      <c r="AC535" s="27">
        <v>0.1517</v>
      </c>
      <c r="AD535" s="30">
        <v>10850.524729999999</v>
      </c>
      <c r="AE535" s="27">
        <v>0.29799999999999999</v>
      </c>
      <c r="AF535" s="30">
        <v>12405.9500825</v>
      </c>
      <c r="AG535" s="27">
        <v>1.26</v>
      </c>
      <c r="AH535" s="25">
        <v>6.3249025E-2</v>
      </c>
      <c r="AI535" s="25">
        <v>7.2132454100000007E-2</v>
      </c>
      <c r="AJ535" s="25">
        <v>8.0672516E-2</v>
      </c>
      <c r="AK535" s="25">
        <v>9.9112169999999999E-2</v>
      </c>
      <c r="AL535" s="25">
        <v>0.1145084785</v>
      </c>
      <c r="AM535" s="25">
        <v>0.11883432870000001</v>
      </c>
      <c r="AN535" s="47">
        <v>0.19641596519999999</v>
      </c>
      <c r="AO535" s="47">
        <v>0.16740506990000001</v>
      </c>
      <c r="AP535" s="47">
        <v>0.16236743889999999</v>
      </c>
      <c r="AQ535" s="47">
        <v>0.67211710075102904</v>
      </c>
      <c r="AR535" s="47">
        <v>0.51260100193371205</v>
      </c>
      <c r="AS535" s="47">
        <v>0.47304602020011099</v>
      </c>
      <c r="AT535" s="28">
        <v>3000</v>
      </c>
      <c r="AU535" s="28">
        <v>3000</v>
      </c>
      <c r="AV535" s="28">
        <v>0</v>
      </c>
    </row>
    <row r="536" spans="1:48" x14ac:dyDescent="0.25">
      <c r="A536" s="159">
        <v>533</v>
      </c>
      <c r="B536" s="3" t="s">
        <v>461</v>
      </c>
      <c r="C536" s="3" t="s">
        <v>693</v>
      </c>
      <c r="D536" s="28">
        <v>4200</v>
      </c>
      <c r="E536" s="25">
        <v>5</v>
      </c>
      <c r="F536" s="25">
        <v>-20.754719999999999</v>
      </c>
      <c r="G536" s="25">
        <v>7.6923079999999997</v>
      </c>
      <c r="H536" s="28">
        <v>179483320800.00003</v>
      </c>
      <c r="I536" s="49">
        <v>42.734119999999997</v>
      </c>
      <c r="J536" s="49">
        <v>74.158019999999993</v>
      </c>
      <c r="K536" s="28">
        <v>142145</v>
      </c>
      <c r="L536" s="28">
        <v>546804500</v>
      </c>
      <c r="M536" s="49">
        <v>7.9057853554655111</v>
      </c>
      <c r="N536" s="49">
        <v>0.38102420176643148</v>
      </c>
      <c r="O536" s="49">
        <v>0.53352889999999997</v>
      </c>
      <c r="P536" s="30">
        <v>1187.1832973789999</v>
      </c>
      <c r="Q536" s="27">
        <v>0.37690000000000001</v>
      </c>
      <c r="R536" s="30">
        <v>1714.268984025</v>
      </c>
      <c r="S536" s="27">
        <v>0.44400000000000001</v>
      </c>
      <c r="T536" s="30">
        <v>2027.8991019120001</v>
      </c>
      <c r="U536" s="27">
        <v>0.34620000000000001</v>
      </c>
      <c r="V536" s="30">
        <v>8.8186889930000003</v>
      </c>
      <c r="W536" s="32">
        <v>-0.28739999999999999</v>
      </c>
      <c r="X536" s="30">
        <v>27.385766619000002</v>
      </c>
      <c r="Y536" s="32">
        <v>2.1053999999999999</v>
      </c>
      <c r="Z536" s="30">
        <v>30.184560390000001</v>
      </c>
      <c r="AA536" s="32">
        <v>1.1525000000000001</v>
      </c>
      <c r="AB536" s="30">
        <v>102.3069210326</v>
      </c>
      <c r="AC536" s="27">
        <v>-0.442</v>
      </c>
      <c r="AD536" s="30">
        <v>442.71505252809999</v>
      </c>
      <c r="AE536" s="27">
        <v>3.327</v>
      </c>
      <c r="AF536" s="30">
        <v>216.27563012639999</v>
      </c>
      <c r="AG536" s="27">
        <v>0.89</v>
      </c>
      <c r="AH536" s="25">
        <v>2.5525666999999998E-3</v>
      </c>
      <c r="AI536" s="25">
        <v>7.3750591000000002E-3</v>
      </c>
      <c r="AJ536" s="25">
        <v>2.6346757000000002E-3</v>
      </c>
      <c r="AK536" s="25">
        <v>9.3572542999999994E-3</v>
      </c>
      <c r="AL536" s="25">
        <v>3.78018174E-2</v>
      </c>
      <c r="AM536" s="25">
        <v>1.6526560700000002E-2</v>
      </c>
      <c r="AN536" s="47">
        <v>7.0789481400000007E-2</v>
      </c>
      <c r="AO536" s="47">
        <v>6.8275682300000001E-2</v>
      </c>
      <c r="AP536" s="47">
        <v>7.1529908500000003E-2</v>
      </c>
      <c r="AQ536" s="47">
        <v>3.0311637848272399</v>
      </c>
      <c r="AR536" s="47">
        <v>5.1222235784928696</v>
      </c>
      <c r="AS536" s="47">
        <v>5.2727115061306202</v>
      </c>
      <c r="AT536" s="28">
        <v>0</v>
      </c>
      <c r="AU536" s="28">
        <v>0</v>
      </c>
      <c r="AV536" s="28">
        <v>0</v>
      </c>
    </row>
    <row r="537" spans="1:48" x14ac:dyDescent="0.25">
      <c r="A537" s="159">
        <v>534</v>
      </c>
      <c r="B537" s="3" t="s">
        <v>462</v>
      </c>
      <c r="C537" s="3" t="s">
        <v>693</v>
      </c>
      <c r="D537" s="28" t="s">
        <v>4501</v>
      </c>
      <c r="E537" s="25" t="s">
        <v>4501</v>
      </c>
      <c r="F537" s="25" t="s">
        <v>4501</v>
      </c>
      <c r="G537" s="25" t="s">
        <v>4501</v>
      </c>
      <c r="H537" s="28" t="s">
        <v>4501</v>
      </c>
      <c r="I537" s="49">
        <v>5</v>
      </c>
      <c r="J537" s="49">
        <v>45.596780000000003</v>
      </c>
      <c r="K537" s="28">
        <v>0</v>
      </c>
      <c r="L537" s="28" t="s">
        <v>4501</v>
      </c>
      <c r="M537" s="49" t="s">
        <v>4501</v>
      </c>
      <c r="N537" s="49" t="s">
        <v>4501</v>
      </c>
      <c r="O537" s="49" t="s">
        <v>4501</v>
      </c>
      <c r="P537" s="30">
        <v>93.112860189000003</v>
      </c>
      <c r="Q537" s="27">
        <v>-0.45369999999999999</v>
      </c>
      <c r="R537" s="30">
        <v>93.908435464999997</v>
      </c>
      <c r="S537" s="27">
        <v>8.5000000000000006E-3</v>
      </c>
      <c r="T537" s="30">
        <v>93.253571260000001</v>
      </c>
      <c r="U537" s="27">
        <v>0.1948</v>
      </c>
      <c r="V537" s="30">
        <v>-17.774817736999999</v>
      </c>
      <c r="W537" s="32">
        <v>-27.4114</v>
      </c>
      <c r="X537" s="30">
        <v>0.20588218699999999</v>
      </c>
      <c r="Y537" s="32">
        <v>-1.0116000000000001</v>
      </c>
      <c r="Z537" s="30">
        <v>0.201924456</v>
      </c>
      <c r="AA537" s="32">
        <v>-1.0113000000000001</v>
      </c>
      <c r="AB537" s="30">
        <v>-3554.9635474000002</v>
      </c>
      <c r="AC537" s="27">
        <v>-68.870099999999994</v>
      </c>
      <c r="AD537" s="30">
        <v>41.176437399999998</v>
      </c>
      <c r="AE537" s="27">
        <v>-1.012</v>
      </c>
      <c r="AF537" s="30">
        <v>40.384891199999998</v>
      </c>
      <c r="AG537" s="27">
        <v>-0.01</v>
      </c>
      <c r="AH537" s="25">
        <v>-8.7994418399999996E-2</v>
      </c>
      <c r="AI537" s="25">
        <v>1.1550631E-3</v>
      </c>
      <c r="AJ537" s="25">
        <v>1.1371638999999999E-3</v>
      </c>
      <c r="AK537" s="25">
        <v>-0.35420978009999998</v>
      </c>
      <c r="AL537" s="25">
        <v>4.9981603999999999E-3</v>
      </c>
      <c r="AM537" s="25">
        <v>4.8894688000000004E-3</v>
      </c>
      <c r="AN537" s="47">
        <v>-3.07041547E-2</v>
      </c>
      <c r="AO537" s="47">
        <v>8.6654038500000002E-2</v>
      </c>
      <c r="AP537" s="47">
        <v>8.35788108E-2</v>
      </c>
      <c r="AQ537" s="47">
        <v>3.4718446414244801</v>
      </c>
      <c r="AR537" s="47">
        <v>3.1832267768107698</v>
      </c>
      <c r="AS537" s="47">
        <v>3.2997045393961999</v>
      </c>
      <c r="AT537" s="28">
        <v>0</v>
      </c>
      <c r="AU537" s="28">
        <v>0</v>
      </c>
      <c r="AV537" s="28">
        <v>0</v>
      </c>
    </row>
    <row r="538" spans="1:48" x14ac:dyDescent="0.25">
      <c r="A538" s="159">
        <v>535</v>
      </c>
      <c r="B538" s="3" t="s">
        <v>463</v>
      </c>
      <c r="C538" s="3" t="s">
        <v>693</v>
      </c>
      <c r="D538" s="28">
        <v>2100</v>
      </c>
      <c r="E538" s="25">
        <v>-8.6956520000000008</v>
      </c>
      <c r="F538" s="25">
        <v>10.52632</v>
      </c>
      <c r="G538" s="25">
        <v>-50</v>
      </c>
      <c r="H538" s="28">
        <v>10814561099.999998</v>
      </c>
      <c r="I538" s="49">
        <v>5.1497899999999994</v>
      </c>
      <c r="J538" s="49">
        <v>47.229689999999998</v>
      </c>
      <c r="K538" s="28">
        <v>15</v>
      </c>
      <c r="L538" s="28">
        <v>31500</v>
      </c>
      <c r="M538" s="49" t="s">
        <v>4501</v>
      </c>
      <c r="N538" s="49">
        <v>0.15996354070341998</v>
      </c>
      <c r="O538" s="49" t="s">
        <v>4501</v>
      </c>
      <c r="P538" s="30">
        <v>314.096255552</v>
      </c>
      <c r="Q538" s="27">
        <v>-8.0799999999999997E-2</v>
      </c>
      <c r="R538" s="30">
        <v>170.05448508999999</v>
      </c>
      <c r="S538" s="27">
        <v>-0.45860000000000001</v>
      </c>
      <c r="T538" s="30">
        <v>170.51296897500001</v>
      </c>
      <c r="U538" s="27">
        <v>-0.37869999999999998</v>
      </c>
      <c r="V538" s="30">
        <v>0.34927803299999999</v>
      </c>
      <c r="W538" s="32">
        <v>7.9600000000000004E-2</v>
      </c>
      <c r="X538" s="30">
        <v>-3.3674034370000001</v>
      </c>
      <c r="Y538" s="32">
        <v>-10.641</v>
      </c>
      <c r="Z538" s="30">
        <v>-3.8316736680000001</v>
      </c>
      <c r="AA538" s="32">
        <v>-14.149100000000001</v>
      </c>
      <c r="AB538" s="30">
        <v>0</v>
      </c>
      <c r="AC538" s="27">
        <v>-1</v>
      </c>
      <c r="AD538" s="30">
        <v>-653.89128160739995</v>
      </c>
      <c r="AE538" s="27" t="s">
        <v>1989</v>
      </c>
      <c r="AF538" s="30">
        <v>-744.04449967000005</v>
      </c>
      <c r="AG538" s="27">
        <v>-13.15</v>
      </c>
      <c r="AH538" s="25">
        <v>6.9178529999999998E-4</v>
      </c>
      <c r="AI538" s="25">
        <v>-6.6783525E-3</v>
      </c>
      <c r="AJ538" s="25">
        <v>-8.1500267999999997E-3</v>
      </c>
      <c r="AK538" s="25">
        <v>4.6714857999999998E-3</v>
      </c>
      <c r="AL538" s="25">
        <v>-4.5947466200000002E-2</v>
      </c>
      <c r="AM538" s="25">
        <v>-5.2911123099999999E-2</v>
      </c>
      <c r="AN538" s="47">
        <v>0.115237329</v>
      </c>
      <c r="AO538" s="47">
        <v>0.2040421037</v>
      </c>
      <c r="AP538" s="47">
        <v>0.19783442449999999</v>
      </c>
      <c r="AQ538" s="47">
        <v>5.9596532251534002</v>
      </c>
      <c r="AR538" s="47">
        <v>5.7968639412636502</v>
      </c>
      <c r="AS538" s="47">
        <v>5.4921409872560396</v>
      </c>
      <c r="AT538" s="28">
        <v>0</v>
      </c>
      <c r="AU538" s="28">
        <v>0</v>
      </c>
      <c r="AV538" s="28">
        <v>0</v>
      </c>
    </row>
    <row r="539" spans="1:48" x14ac:dyDescent="0.25">
      <c r="A539" s="159">
        <v>536</v>
      </c>
      <c r="B539" s="3" t="s">
        <v>465</v>
      </c>
      <c r="C539" s="3" t="s">
        <v>693</v>
      </c>
      <c r="D539" s="28">
        <v>2900</v>
      </c>
      <c r="E539" s="25">
        <v>7.4074070000000001</v>
      </c>
      <c r="F539" s="25">
        <v>7.4074070000000001</v>
      </c>
      <c r="G539" s="25">
        <v>11.538460000000001</v>
      </c>
      <c r="H539" s="28">
        <v>43384000000</v>
      </c>
      <c r="I539" s="49">
        <v>14.959999999999999</v>
      </c>
      <c r="J539" s="49">
        <v>27.689109999999999</v>
      </c>
      <c r="K539" s="28">
        <v>20</v>
      </c>
      <c r="L539" s="28">
        <v>55000</v>
      </c>
      <c r="M539" s="49">
        <v>177.25046511438862</v>
      </c>
      <c r="N539" s="49">
        <v>0.23644098041490502</v>
      </c>
      <c r="O539" s="49" t="s">
        <v>4501</v>
      </c>
      <c r="P539" s="30">
        <v>187.488374112</v>
      </c>
      <c r="Q539" s="27">
        <v>-0.3473</v>
      </c>
      <c r="R539" s="30">
        <v>423.66515543499997</v>
      </c>
      <c r="S539" s="27">
        <v>1.2597</v>
      </c>
      <c r="T539" s="30">
        <v>344.10047093600002</v>
      </c>
      <c r="U539" s="27">
        <v>-8.2199999999999995E-2</v>
      </c>
      <c r="V539" s="30">
        <v>4.5839614000000001E-2</v>
      </c>
      <c r="W539" s="32">
        <v>-0.95340000000000003</v>
      </c>
      <c r="X539" s="30">
        <v>0.76281327899999996</v>
      </c>
      <c r="Y539" s="32">
        <v>15.6409</v>
      </c>
      <c r="Z539" s="30">
        <v>0.60383068500000003</v>
      </c>
      <c r="AA539" s="32">
        <v>-0.91010000000000002</v>
      </c>
      <c r="AB539" s="30">
        <v>3.0559742666999998</v>
      </c>
      <c r="AC539" s="27">
        <v>-0.95099999999999996</v>
      </c>
      <c r="AD539" s="30">
        <v>45.7687967333</v>
      </c>
      <c r="AE539" s="27">
        <v>13.977</v>
      </c>
      <c r="AF539" s="30">
        <v>40.363013703199996</v>
      </c>
      <c r="AG539" s="27">
        <v>0.09</v>
      </c>
      <c r="AH539" s="25">
        <v>7.60538E-5</v>
      </c>
      <c r="AI539" s="25">
        <v>1.1378614999999999E-3</v>
      </c>
      <c r="AJ539" s="25">
        <v>6.4436590000000002E-4</v>
      </c>
      <c r="AK539" s="25">
        <v>2.5127770000000002E-4</v>
      </c>
      <c r="AL539" s="25">
        <v>4.1717472999999996E-3</v>
      </c>
      <c r="AM539" s="25">
        <v>3.2846283E-3</v>
      </c>
      <c r="AN539" s="47">
        <v>0.1679169462</v>
      </c>
      <c r="AO539" s="47">
        <v>9.4714351500000002E-2</v>
      </c>
      <c r="AP539" s="47">
        <v>8.0929144699999997E-2</v>
      </c>
      <c r="AQ539" s="47">
        <v>2.3464897139671699</v>
      </c>
      <c r="AR539" s="47">
        <v>2.9847891037030099</v>
      </c>
      <c r="AS539" s="47">
        <v>4.0974584824815299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466</v>
      </c>
      <c r="C540" s="3" t="s">
        <v>693</v>
      </c>
      <c r="D540" s="28">
        <v>6200</v>
      </c>
      <c r="E540" s="25">
        <v>10.71429</v>
      </c>
      <c r="F540" s="25">
        <v>-3.125</v>
      </c>
      <c r="G540" s="25">
        <v>-7.4626869999999998</v>
      </c>
      <c r="H540" s="28">
        <v>93866419000</v>
      </c>
      <c r="I540" s="49">
        <v>15.139749999999999</v>
      </c>
      <c r="J540" s="49">
        <v>50.41628</v>
      </c>
      <c r="K540" s="28">
        <v>706.05</v>
      </c>
      <c r="L540" s="28">
        <v>3941500</v>
      </c>
      <c r="M540" s="49">
        <v>7.2200750049107274</v>
      </c>
      <c r="N540" s="49">
        <v>0.49708200617829063</v>
      </c>
      <c r="O540" s="49">
        <v>0.38413229999999998</v>
      </c>
      <c r="P540" s="30">
        <v>195.21674432099999</v>
      </c>
      <c r="Q540" s="27">
        <v>6.8099999999999994E-2</v>
      </c>
      <c r="R540" s="30">
        <v>180.668268189</v>
      </c>
      <c r="S540" s="27">
        <v>-7.4499999999999997E-2</v>
      </c>
      <c r="T540" s="30">
        <v>177.24570746500001</v>
      </c>
      <c r="U540" s="27">
        <v>-5.5300000000000002E-2</v>
      </c>
      <c r="V540" s="30">
        <v>16.078640420999999</v>
      </c>
      <c r="W540" s="32">
        <v>-0.35370000000000001</v>
      </c>
      <c r="X540" s="30">
        <v>10.736455873000001</v>
      </c>
      <c r="Y540" s="32">
        <v>-0.33229999999999998</v>
      </c>
      <c r="Z540" s="30">
        <v>12.31425177</v>
      </c>
      <c r="AA540" s="32">
        <v>-0.21659999999999999</v>
      </c>
      <c r="AB540" s="30">
        <v>1115.0785882022001</v>
      </c>
      <c r="AC540" s="27">
        <v>-0.28189999999999998</v>
      </c>
      <c r="AD540" s="30">
        <v>638.24125657330001</v>
      </c>
      <c r="AE540" s="27">
        <v>-0.42799999999999999</v>
      </c>
      <c r="AF540" s="30">
        <v>813.37246895509998</v>
      </c>
      <c r="AG540" s="27">
        <v>0.78</v>
      </c>
      <c r="AH540" s="25">
        <v>6.8487187800000002E-2</v>
      </c>
      <c r="AI540" s="25">
        <v>4.4433457099999997E-2</v>
      </c>
      <c r="AJ540" s="25">
        <v>4.8335940700000003E-2</v>
      </c>
      <c r="AK540" s="25">
        <v>9.0039623599999993E-2</v>
      </c>
      <c r="AL540" s="25">
        <v>5.8637390300000002E-2</v>
      </c>
      <c r="AM540" s="25">
        <v>6.5619899800000006E-2</v>
      </c>
      <c r="AN540" s="47">
        <v>0.17972904100000001</v>
      </c>
      <c r="AO540" s="47">
        <v>0.17031643430000001</v>
      </c>
      <c r="AP540" s="47">
        <v>0.16364753909999999</v>
      </c>
      <c r="AQ540" s="47">
        <v>0.33970364615695497</v>
      </c>
      <c r="AR540" s="47">
        <v>0.30068425498817503</v>
      </c>
      <c r="AS540" s="47">
        <v>0.357579863421496</v>
      </c>
      <c r="AT540" s="28">
        <v>0</v>
      </c>
      <c r="AU540" s="28">
        <v>500</v>
      </c>
      <c r="AV540" s="28">
        <v>0</v>
      </c>
    </row>
    <row r="541" spans="1:48" x14ac:dyDescent="0.25">
      <c r="A541" s="159">
        <v>538</v>
      </c>
      <c r="B541" s="3" t="s">
        <v>467</v>
      </c>
      <c r="C541" s="3" t="s">
        <v>693</v>
      </c>
      <c r="D541" s="28">
        <v>45000</v>
      </c>
      <c r="E541" s="25">
        <v>-3.225806</v>
      </c>
      <c r="F541" s="25">
        <v>2.2727270000000002</v>
      </c>
      <c r="G541" s="25">
        <v>-7.97546</v>
      </c>
      <c r="H541" s="28">
        <v>192045735000</v>
      </c>
      <c r="I541" s="49">
        <v>4.2676799999999995</v>
      </c>
      <c r="J541" s="49">
        <v>63.150730000000003</v>
      </c>
      <c r="K541" s="28">
        <v>3228.75</v>
      </c>
      <c r="L541" s="28">
        <v>152267500</v>
      </c>
      <c r="M541" s="49">
        <v>15.218881530610396</v>
      </c>
      <c r="N541" s="49">
        <v>2.9172092525740259</v>
      </c>
      <c r="O541" s="49">
        <v>0.75022670000000002</v>
      </c>
      <c r="P541" s="30">
        <v>297.39046816899997</v>
      </c>
      <c r="Q541" s="27">
        <v>-9.4000000000000004E-3</v>
      </c>
      <c r="R541" s="30">
        <v>240.79631734099999</v>
      </c>
      <c r="S541" s="27">
        <v>-0.1903</v>
      </c>
      <c r="T541" s="30">
        <v>247.45677874899999</v>
      </c>
      <c r="U541" s="27">
        <v>1.04E-2</v>
      </c>
      <c r="V541" s="30">
        <v>39.650285347000001</v>
      </c>
      <c r="W541" s="32">
        <v>-0.1123</v>
      </c>
      <c r="X541" s="30">
        <v>14.854282327</v>
      </c>
      <c r="Y541" s="32">
        <v>-0.62539999999999996</v>
      </c>
      <c r="Z541" s="30">
        <v>14.172645509000001</v>
      </c>
      <c r="AA541" s="32">
        <v>-5.6899999999999999E-2</v>
      </c>
      <c r="AB541" s="30">
        <v>8154.0637734807997</v>
      </c>
      <c r="AC541" s="27">
        <v>-0.39810000000000001</v>
      </c>
      <c r="AD541" s="30">
        <v>3199.4602989491</v>
      </c>
      <c r="AE541" s="27">
        <v>-0.60799999999999998</v>
      </c>
      <c r="AF541" s="30">
        <v>3320.9227369979999</v>
      </c>
      <c r="AG541" s="27">
        <v>0.94</v>
      </c>
      <c r="AH541" s="25">
        <v>0.28158069070000002</v>
      </c>
      <c r="AI541" s="25">
        <v>0.1051426045</v>
      </c>
      <c r="AJ541" s="25">
        <v>0.1055393832</v>
      </c>
      <c r="AK541" s="25">
        <v>0.62131182289999998</v>
      </c>
      <c r="AL541" s="25">
        <v>0.24411552589999999</v>
      </c>
      <c r="AM541" s="25">
        <v>0.2434662554</v>
      </c>
      <c r="AN541" s="47">
        <v>0.26029698350000002</v>
      </c>
      <c r="AO541" s="47">
        <v>0.1855910046</v>
      </c>
      <c r="AP541" s="47">
        <v>0.1858380516</v>
      </c>
      <c r="AQ541" s="47">
        <v>1.3780675572955201</v>
      </c>
      <c r="AR541" s="47">
        <v>1.25750011812007</v>
      </c>
      <c r="AS541" s="47">
        <v>1.3068758612495801</v>
      </c>
      <c r="AT541" s="28">
        <v>7750</v>
      </c>
      <c r="AU541" s="28">
        <v>0</v>
      </c>
      <c r="AV541" s="28">
        <v>0</v>
      </c>
    </row>
    <row r="542" spans="1:48" x14ac:dyDescent="0.25">
      <c r="A542" s="159">
        <v>539</v>
      </c>
      <c r="B542" s="3" t="s">
        <v>2043</v>
      </c>
      <c r="C542" s="3" t="s">
        <v>693</v>
      </c>
      <c r="D542" s="28">
        <v>19200</v>
      </c>
      <c r="E542" s="25">
        <v>20</v>
      </c>
      <c r="F542" s="25">
        <v>20</v>
      </c>
      <c r="G542" s="25">
        <v>23.87097</v>
      </c>
      <c r="H542" s="28">
        <v>432000000000</v>
      </c>
      <c r="I542" s="49">
        <v>22.5</v>
      </c>
      <c r="J542" s="49">
        <v>0.39039109999999999</v>
      </c>
      <c r="K542" s="28">
        <v>672.95</v>
      </c>
      <c r="L542" s="28">
        <v>11047500</v>
      </c>
      <c r="M542" s="49" t="s">
        <v>4501</v>
      </c>
      <c r="N542" s="49">
        <v>2.3835614912455063</v>
      </c>
      <c r="O542" s="49" t="s">
        <v>4501</v>
      </c>
      <c r="P542" s="30">
        <v>1061.0084537739999</v>
      </c>
      <c r="Q542" s="27">
        <v>-0.46239999999999998</v>
      </c>
      <c r="R542" s="30">
        <v>927.82079009999995</v>
      </c>
      <c r="S542" s="27">
        <v>-0.1255</v>
      </c>
      <c r="T542" s="30">
        <v>372.19726046599999</v>
      </c>
      <c r="U542" s="27">
        <v>-0.61880000000000002</v>
      </c>
      <c r="V542" s="30">
        <v>19.723750175999999</v>
      </c>
      <c r="W542" s="32">
        <v>-0.35949999999999999</v>
      </c>
      <c r="X542" s="30">
        <v>-164.28325487500001</v>
      </c>
      <c r="Y542" s="32">
        <v>-9.3292000000000002</v>
      </c>
      <c r="Z542" s="30">
        <v>-182.15313568600001</v>
      </c>
      <c r="AA542" s="32">
        <v>13.041399999999999</v>
      </c>
      <c r="AB542" s="30">
        <v>876.61111893329996</v>
      </c>
      <c r="AC542" s="27">
        <v>-0.34889999999999999</v>
      </c>
      <c r="AD542" s="30">
        <v>-7301.4779944443999</v>
      </c>
      <c r="AE542" s="27">
        <v>-9.3290000000000006</v>
      </c>
      <c r="AF542" s="30">
        <v>-8095.6949193778</v>
      </c>
      <c r="AG542" s="27">
        <v>14.04</v>
      </c>
      <c r="AH542" s="25">
        <v>2.0352173000000001E-2</v>
      </c>
      <c r="AI542" s="25">
        <v>-0.26156588819999999</v>
      </c>
      <c r="AJ542" s="25">
        <v>-0.52387282840000005</v>
      </c>
      <c r="AK542" s="25">
        <v>4.8483548199999997E-2</v>
      </c>
      <c r="AL542" s="25">
        <v>-0.53159227880000004</v>
      </c>
      <c r="AM542" s="25">
        <v>-0.76958016100000004</v>
      </c>
      <c r="AN542" s="47">
        <v>8.26202833E-2</v>
      </c>
      <c r="AO542" s="47">
        <v>-9.0533290099999997E-2</v>
      </c>
      <c r="AP542" s="47">
        <v>-0.3563898412</v>
      </c>
      <c r="AQ542" s="47">
        <v>1.2737613208080401</v>
      </c>
      <c r="AR542" s="47">
        <v>0.59729991119394898</v>
      </c>
      <c r="AS542" s="47">
        <v>0.46902095166450303</v>
      </c>
      <c r="AT542" s="28">
        <v>800</v>
      </c>
      <c r="AU542" s="28">
        <v>0</v>
      </c>
      <c r="AV542" s="28">
        <v>0</v>
      </c>
    </row>
    <row r="543" spans="1:48" x14ac:dyDescent="0.25">
      <c r="A543" s="159">
        <v>540</v>
      </c>
      <c r="B543" s="3" t="s">
        <v>470</v>
      </c>
      <c r="C543" s="3" t="s">
        <v>693</v>
      </c>
      <c r="D543" s="28" t="s">
        <v>4501</v>
      </c>
      <c r="E543" s="25" t="s">
        <v>4501</v>
      </c>
      <c r="F543" s="25" t="s">
        <v>4501</v>
      </c>
      <c r="G543" s="25" t="s">
        <v>4501</v>
      </c>
      <c r="H543" s="28" t="s">
        <v>4501</v>
      </c>
      <c r="I543" s="49">
        <v>4.9861199999999997</v>
      </c>
      <c r="J543" s="49">
        <v>52.023319999999998</v>
      </c>
      <c r="K543" s="28">
        <v>0</v>
      </c>
      <c r="L543" s="28" t="s">
        <v>4501</v>
      </c>
      <c r="M543" s="49" t="s">
        <v>4501</v>
      </c>
      <c r="N543" s="49" t="s">
        <v>4501</v>
      </c>
      <c r="O543" s="49" t="s">
        <v>4501</v>
      </c>
      <c r="P543" s="30">
        <v>55.139419031999999</v>
      </c>
      <c r="Q543" s="27">
        <v>1.4E-2</v>
      </c>
      <c r="R543" s="30">
        <v>88.811414217999996</v>
      </c>
      <c r="S543" s="27">
        <v>0.61070000000000002</v>
      </c>
      <c r="T543" s="30">
        <v>86.589995928999997</v>
      </c>
      <c r="U543" s="27">
        <v>9.9400000000000002E-2</v>
      </c>
      <c r="V543" s="30">
        <v>7.1943267750000004</v>
      </c>
      <c r="W543" s="32">
        <v>-0.38219999999999998</v>
      </c>
      <c r="X543" s="30">
        <v>4.9004369030000001</v>
      </c>
      <c r="Y543" s="32">
        <v>-0.31879999999999997</v>
      </c>
      <c r="Z543" s="30">
        <v>5.9880644859999999</v>
      </c>
      <c r="AA543" s="32">
        <v>0.13869999999999999</v>
      </c>
      <c r="AB543" s="30">
        <v>1290.8161953332999</v>
      </c>
      <c r="AC543" s="27">
        <v>-0.38219999999999998</v>
      </c>
      <c r="AD543" s="30">
        <v>879.24325893859998</v>
      </c>
      <c r="AE543" s="27">
        <v>-0.31900000000000001</v>
      </c>
      <c r="AF543" s="30">
        <v>1200.9457618783999</v>
      </c>
      <c r="AG543" s="27">
        <v>1.1399999999999999</v>
      </c>
      <c r="AH543" s="25">
        <v>8.4031181999999996E-2</v>
      </c>
      <c r="AI543" s="25">
        <v>5.4572426399999999E-2</v>
      </c>
      <c r="AJ543" s="25">
        <v>7.1341356699999997E-2</v>
      </c>
      <c r="AK543" s="25">
        <v>0.1059910409</v>
      </c>
      <c r="AL543" s="25">
        <v>7.0544132199999998E-2</v>
      </c>
      <c r="AM543" s="25">
        <v>8.5904848800000003E-2</v>
      </c>
      <c r="AN543" s="47">
        <v>0.24656686019999999</v>
      </c>
      <c r="AO543" s="47">
        <v>0.15395070869999999</v>
      </c>
      <c r="AP543" s="47">
        <v>0.1750193404</v>
      </c>
      <c r="AQ543" s="47">
        <v>0.39417534039340502</v>
      </c>
      <c r="AR543" s="47">
        <v>0.19209453693212</v>
      </c>
      <c r="AS543" s="47">
        <v>0.20413814318064599</v>
      </c>
      <c r="AT543" s="28">
        <v>700</v>
      </c>
      <c r="AU543" s="28">
        <v>600</v>
      </c>
      <c r="AV543" s="28">
        <v>300</v>
      </c>
    </row>
    <row r="544" spans="1:48" x14ac:dyDescent="0.25">
      <c r="A544" s="159">
        <v>541</v>
      </c>
      <c r="B544" s="3" t="s">
        <v>471</v>
      </c>
      <c r="C544" s="3" t="s">
        <v>693</v>
      </c>
      <c r="D544" s="28">
        <v>10600</v>
      </c>
      <c r="E544" s="25">
        <v>6</v>
      </c>
      <c r="F544" s="25">
        <v>1.9230769999999999</v>
      </c>
      <c r="G544" s="25">
        <v>-10.16949</v>
      </c>
      <c r="H544" s="28">
        <v>114245082799.99998</v>
      </c>
      <c r="I544" s="49">
        <v>10.777839999999999</v>
      </c>
      <c r="J544" s="49">
        <v>37.630119999999998</v>
      </c>
      <c r="K544" s="28">
        <v>275.39999999999998</v>
      </c>
      <c r="L544" s="28">
        <v>2700500</v>
      </c>
      <c r="M544" s="49">
        <v>11.392990143810296</v>
      </c>
      <c r="N544" s="49">
        <v>0.98123012431777512</v>
      </c>
      <c r="O544" s="49" t="s">
        <v>4501</v>
      </c>
      <c r="P544" s="30">
        <v>368.68528171000003</v>
      </c>
      <c r="Q544" s="27">
        <v>-0.12790000000000001</v>
      </c>
      <c r="R544" s="30">
        <v>547.58550502100002</v>
      </c>
      <c r="S544" s="27">
        <v>0.48520000000000002</v>
      </c>
      <c r="T544" s="30">
        <v>482.74321552399999</v>
      </c>
      <c r="U544" s="27">
        <v>6.6000000000000003E-2</v>
      </c>
      <c r="V544" s="30">
        <v>9.9203575859999997</v>
      </c>
      <c r="W544" s="32">
        <v>-0.22620000000000001</v>
      </c>
      <c r="X544" s="30">
        <v>10.011317306</v>
      </c>
      <c r="Y544" s="32">
        <v>9.1999999999999998E-3</v>
      </c>
      <c r="Z544" s="30">
        <v>10.448170665999999</v>
      </c>
      <c r="AA544" s="32">
        <v>0.24529999999999999</v>
      </c>
      <c r="AB544" s="30">
        <v>1104.16719825</v>
      </c>
      <c r="AC544" s="27">
        <v>-0.23619999999999999</v>
      </c>
      <c r="AD544" s="30">
        <v>795.06829718539996</v>
      </c>
      <c r="AE544" s="27">
        <v>-0.28000000000000003</v>
      </c>
      <c r="AF544" s="30">
        <v>969.41248012819995</v>
      </c>
      <c r="AG544" s="27">
        <v>1.25</v>
      </c>
      <c r="AH544" s="25">
        <v>6.24779419E-2</v>
      </c>
      <c r="AI544" s="25">
        <v>6.1783070699999998E-2</v>
      </c>
      <c r="AJ544" s="25">
        <v>4.4069747999999999E-2</v>
      </c>
      <c r="AK544" s="25">
        <v>8.4407742800000005E-2</v>
      </c>
      <c r="AL544" s="25">
        <v>8.52981295E-2</v>
      </c>
      <c r="AM544" s="25">
        <v>8.9515701200000006E-2</v>
      </c>
      <c r="AN544" s="47">
        <v>0.1236909697</v>
      </c>
      <c r="AO544" s="47">
        <v>0.1009535089</v>
      </c>
      <c r="AP544" s="47">
        <v>0.11651645319999999</v>
      </c>
      <c r="AQ544" s="47">
        <v>0.27222532946238198</v>
      </c>
      <c r="AR544" s="47">
        <v>0.48845958236956899</v>
      </c>
      <c r="AS544" s="47">
        <v>1.0312278899424201</v>
      </c>
      <c r="AT544" s="28">
        <v>1005</v>
      </c>
      <c r="AU544" s="28">
        <v>668</v>
      </c>
      <c r="AV544" s="28">
        <v>0</v>
      </c>
    </row>
    <row r="545" spans="1:48" x14ac:dyDescent="0.25">
      <c r="A545" s="159">
        <v>542</v>
      </c>
      <c r="B545" s="3" t="s">
        <v>472</v>
      </c>
      <c r="C545" s="3" t="s">
        <v>693</v>
      </c>
      <c r="D545" s="28">
        <v>2200</v>
      </c>
      <c r="E545" s="25">
        <v>4.7619049999999996</v>
      </c>
      <c r="F545" s="25">
        <v>-4.3478260000000004</v>
      </c>
      <c r="G545" s="25">
        <v>57.142859999999999</v>
      </c>
      <c r="H545" s="28">
        <v>9028643800</v>
      </c>
      <c r="I545" s="49">
        <v>4.1039199999999996</v>
      </c>
      <c r="J545" s="49">
        <v>50.393070000000002</v>
      </c>
      <c r="K545" s="28">
        <v>305</v>
      </c>
      <c r="L545" s="28">
        <v>679000</v>
      </c>
      <c r="M545" s="49">
        <v>87.276896944511208</v>
      </c>
      <c r="N545" s="49">
        <v>0.17287130483642063</v>
      </c>
      <c r="O545" s="49">
        <v>0.67575689999999999</v>
      </c>
      <c r="P545" s="30">
        <v>35.175992633</v>
      </c>
      <c r="Q545" s="27">
        <v>-0.51639999999999997</v>
      </c>
      <c r="R545" s="30">
        <v>16.641660197</v>
      </c>
      <c r="S545" s="27">
        <v>-0.52690000000000003</v>
      </c>
      <c r="T545" s="30">
        <v>15.153697274000001</v>
      </c>
      <c r="U545" s="27">
        <v>-0.62250000000000005</v>
      </c>
      <c r="V545" s="30">
        <v>3.8525187000000002E-2</v>
      </c>
      <c r="W545" s="32">
        <v>-0.52649999999999997</v>
      </c>
      <c r="X545" s="30">
        <v>5.7863471999999999E-2</v>
      </c>
      <c r="Y545" s="32">
        <v>0.502</v>
      </c>
      <c r="Z545" s="30">
        <v>6.5295614000000002E-2</v>
      </c>
      <c r="AA545" s="32">
        <v>-0.3382</v>
      </c>
      <c r="AB545" s="30">
        <v>9.3873912049000001</v>
      </c>
      <c r="AC545" s="27">
        <v>-0.52649999999999997</v>
      </c>
      <c r="AD545" s="30">
        <v>14.0995304743</v>
      </c>
      <c r="AE545" s="27">
        <v>0.502</v>
      </c>
      <c r="AF545" s="30">
        <v>15.910512584399999</v>
      </c>
      <c r="AG545" s="27">
        <v>0.66</v>
      </c>
      <c r="AH545" s="25">
        <v>2.6138430000000002E-4</v>
      </c>
      <c r="AI545" s="25">
        <v>4.2228470000000001E-4</v>
      </c>
      <c r="AJ545" s="25">
        <v>4.8230639999999997E-4</v>
      </c>
      <c r="AK545" s="25">
        <v>7.3903130000000001E-4</v>
      </c>
      <c r="AL545" s="25">
        <v>1.1089737000000001E-3</v>
      </c>
      <c r="AM545" s="25">
        <v>1.2499767999999999E-3</v>
      </c>
      <c r="AN545" s="47">
        <v>0.10980480450000001</v>
      </c>
      <c r="AO545" s="47">
        <v>-3.70772215E-2</v>
      </c>
      <c r="AP545" s="47">
        <v>8.9722106199999999E-2</v>
      </c>
      <c r="AQ545" s="47">
        <v>1.6405868648862101</v>
      </c>
      <c r="AR545" s="47">
        <v>1.61168493560836</v>
      </c>
      <c r="AS545" s="47">
        <v>1.5916655602161101</v>
      </c>
      <c r="AT545" s="28">
        <v>0</v>
      </c>
      <c r="AU545" s="28">
        <v>0</v>
      </c>
      <c r="AV545" s="28">
        <v>0</v>
      </c>
    </row>
    <row r="546" spans="1:48" x14ac:dyDescent="0.25">
      <c r="A546" s="159">
        <v>543</v>
      </c>
      <c r="B546" s="3" t="s">
        <v>473</v>
      </c>
      <c r="C546" s="3" t="s">
        <v>693</v>
      </c>
      <c r="D546" s="28">
        <v>7100</v>
      </c>
      <c r="E546" s="25">
        <v>1.428571</v>
      </c>
      <c r="F546" s="25">
        <v>-6.5789470000000003</v>
      </c>
      <c r="G546" s="25">
        <v>47.916670000000003</v>
      </c>
      <c r="H546" s="28">
        <v>152070256600</v>
      </c>
      <c r="I546" s="49">
        <v>21.41835</v>
      </c>
      <c r="J546" s="49">
        <v>23.038540000000001</v>
      </c>
      <c r="K546" s="28">
        <v>150</v>
      </c>
      <c r="L546" s="28">
        <v>1067500</v>
      </c>
      <c r="M546" s="49">
        <v>10.857781532388437</v>
      </c>
      <c r="N546" s="49">
        <v>0.67611465070741916</v>
      </c>
      <c r="O546" s="49" t="s">
        <v>4501</v>
      </c>
      <c r="P546" s="30">
        <v>1444.346612605</v>
      </c>
      <c r="Q546" s="27">
        <v>-9.1899999999999996E-2</v>
      </c>
      <c r="R546" s="30">
        <v>1957.1783687720001</v>
      </c>
      <c r="S546" s="27">
        <v>0.35510000000000003</v>
      </c>
      <c r="T546" s="30">
        <v>1967.257828945</v>
      </c>
      <c r="U546" s="27">
        <v>0.22159999999999999</v>
      </c>
      <c r="V546" s="30">
        <v>11.307436327</v>
      </c>
      <c r="W546" s="32">
        <v>-0.48770000000000002</v>
      </c>
      <c r="X546" s="30">
        <v>21.748793422999999</v>
      </c>
      <c r="Y546" s="32">
        <v>0.9234</v>
      </c>
      <c r="Z546" s="30">
        <v>13.458366441000001</v>
      </c>
      <c r="AA546" s="32">
        <v>-0.23669999999999999</v>
      </c>
      <c r="AB546" s="30">
        <v>408.58045836029999</v>
      </c>
      <c r="AC546" s="27">
        <v>-0.4526</v>
      </c>
      <c r="AD546" s="30">
        <v>616.68808833319997</v>
      </c>
      <c r="AE546" s="27">
        <v>0.50900000000000001</v>
      </c>
      <c r="AF546" s="30">
        <v>628.35694413559997</v>
      </c>
      <c r="AG546" s="27">
        <v>0.76</v>
      </c>
      <c r="AH546" s="25">
        <v>8.5651751000000009E-3</v>
      </c>
      <c r="AI546" s="25">
        <v>1.5834133600000001E-2</v>
      </c>
      <c r="AJ546" s="25">
        <v>1.02418075E-2</v>
      </c>
      <c r="AK546" s="25">
        <v>4.7052645900000002E-2</v>
      </c>
      <c r="AL546" s="25">
        <v>9.1452694400000006E-2</v>
      </c>
      <c r="AM546" s="25">
        <v>5.70217955E-2</v>
      </c>
      <c r="AN546" s="47">
        <v>0.1494022424</v>
      </c>
      <c r="AO546" s="47">
        <v>0.11071333179999999</v>
      </c>
      <c r="AP546" s="47">
        <v>0.1178148084</v>
      </c>
      <c r="AQ546" s="47">
        <v>4.5989736135447803</v>
      </c>
      <c r="AR546" s="47">
        <v>4.9494618195336697</v>
      </c>
      <c r="AS546" s="47">
        <v>4.5675519615920601</v>
      </c>
      <c r="AT546" s="28">
        <v>400</v>
      </c>
      <c r="AU546" s="28">
        <v>0</v>
      </c>
      <c r="AV546" s="28">
        <v>0</v>
      </c>
    </row>
    <row r="547" spans="1:48" x14ac:dyDescent="0.25">
      <c r="A547" s="159">
        <v>544</v>
      </c>
      <c r="B547" s="3" t="s">
        <v>474</v>
      </c>
      <c r="C547" s="3" t="s">
        <v>693</v>
      </c>
      <c r="D547" s="28">
        <v>1700</v>
      </c>
      <c r="E547" s="25">
        <v>0</v>
      </c>
      <c r="F547" s="25">
        <v>0</v>
      </c>
      <c r="G547" s="25">
        <v>-41.379309999999997</v>
      </c>
      <c r="H547" s="28">
        <v>14201153999.999998</v>
      </c>
      <c r="I547" s="49">
        <v>8.3536199999999994</v>
      </c>
      <c r="J547" s="49">
        <v>49.934199999999997</v>
      </c>
      <c r="K547" s="28">
        <v>1205</v>
      </c>
      <c r="L547" s="28">
        <v>1921500</v>
      </c>
      <c r="M547" s="49" t="s">
        <v>4501</v>
      </c>
      <c r="N547" s="49">
        <v>0.22862189329143009</v>
      </c>
      <c r="O547" s="49">
        <v>0.21645880000000001</v>
      </c>
      <c r="P547" s="30">
        <v>166.68261796600001</v>
      </c>
      <c r="Q547" s="27">
        <v>-0.498</v>
      </c>
      <c r="R547" s="30">
        <v>110.96314593300001</v>
      </c>
      <c r="S547" s="27">
        <v>-0.33429999999999999</v>
      </c>
      <c r="T547" s="30">
        <v>79.63113851</v>
      </c>
      <c r="U547" s="27">
        <v>-0.44490000000000002</v>
      </c>
      <c r="V547" s="30">
        <v>1.170804331</v>
      </c>
      <c r="W547" s="32">
        <v>-1.206</v>
      </c>
      <c r="X547" s="30">
        <v>-45.117140538000001</v>
      </c>
      <c r="Y547" s="32">
        <v>-39.535200000000003</v>
      </c>
      <c r="Z547" s="30">
        <v>-44.436177350000001</v>
      </c>
      <c r="AA547" s="32">
        <v>-432.19310000000002</v>
      </c>
      <c r="AB547" s="30">
        <v>136.04026230540001</v>
      </c>
      <c r="AC547" s="27">
        <v>-1.2041999999999999</v>
      </c>
      <c r="AD547" s="30">
        <v>-5323.0166060941001</v>
      </c>
      <c r="AE547" s="27">
        <v>-40.128</v>
      </c>
      <c r="AF547" s="30">
        <v>0</v>
      </c>
      <c r="AG547" s="27">
        <v>0</v>
      </c>
      <c r="AH547" s="25">
        <v>1.1049032E-3</v>
      </c>
      <c r="AI547" s="25">
        <v>-4.7250316299999998E-2</v>
      </c>
      <c r="AJ547" s="25">
        <v>0</v>
      </c>
      <c r="AK547" s="25">
        <v>7.9778112000000005E-3</v>
      </c>
      <c r="AL547" s="25">
        <v>-0.36830960600000001</v>
      </c>
      <c r="AM547" s="25">
        <v>0</v>
      </c>
      <c r="AN547" s="47">
        <v>0.27069582269999998</v>
      </c>
      <c r="AO547" s="47">
        <v>0.1079641908</v>
      </c>
      <c r="AP547" s="47">
        <v>0</v>
      </c>
      <c r="AQ547" s="47">
        <v>5.7173596118104397</v>
      </c>
      <c r="AR547" s="47">
        <v>8.3769109926137695</v>
      </c>
      <c r="AS547" s="47">
        <v>7.2646206942679603</v>
      </c>
      <c r="AT547" s="28">
        <v>0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2130</v>
      </c>
      <c r="C548" s="3" t="s">
        <v>693</v>
      </c>
      <c r="D548" s="28">
        <v>8800</v>
      </c>
      <c r="E548" s="25">
        <v>0</v>
      </c>
      <c r="F548" s="25">
        <v>1.1494249999999999</v>
      </c>
      <c r="G548" s="25">
        <v>1.1494249999999999</v>
      </c>
      <c r="H548" s="28">
        <v>132000000000</v>
      </c>
      <c r="I548" s="49">
        <v>15</v>
      </c>
      <c r="J548" s="49">
        <v>100</v>
      </c>
      <c r="K548" s="28">
        <v>0</v>
      </c>
      <c r="L548" s="28" t="s">
        <v>4501</v>
      </c>
      <c r="M548" s="49">
        <v>14.167285096834721</v>
      </c>
      <c r="N548" s="49">
        <v>0.71955668168966525</v>
      </c>
      <c r="O548" s="49" t="s">
        <v>4501</v>
      </c>
      <c r="P548" s="30">
        <v>1222.335995684</v>
      </c>
      <c r="Q548" s="27">
        <v>0.14760000000000001</v>
      </c>
      <c r="R548" s="30">
        <v>1024.325432249</v>
      </c>
      <c r="S548" s="27">
        <v>-0.16200000000000001</v>
      </c>
      <c r="T548" s="30">
        <v>1040.2067430279999</v>
      </c>
      <c r="U548" s="27">
        <v>-5.7799999999999997E-2</v>
      </c>
      <c r="V548" s="30">
        <v>24.823240248000001</v>
      </c>
      <c r="W548" s="32">
        <v>0.30309999999999998</v>
      </c>
      <c r="X548" s="30">
        <v>14.203160467</v>
      </c>
      <c r="Y548" s="32">
        <v>-0.42780000000000001</v>
      </c>
      <c r="Z548" s="30">
        <v>10.160635358</v>
      </c>
      <c r="AA548" s="32">
        <v>-0.46899999999999997</v>
      </c>
      <c r="AB548" s="30">
        <v>1654.8826832</v>
      </c>
      <c r="AC548" s="27">
        <v>0.30309999999999998</v>
      </c>
      <c r="AD548" s="30">
        <v>946.87736446669999</v>
      </c>
      <c r="AE548" s="27">
        <v>-0.42799999999999999</v>
      </c>
      <c r="AF548" s="30">
        <v>677.37569053330003</v>
      </c>
      <c r="AG548" s="27">
        <v>0.53</v>
      </c>
      <c r="AH548" s="25">
        <v>3.4950393599999997E-2</v>
      </c>
      <c r="AI548" s="25">
        <v>1.9762125200000001E-2</v>
      </c>
      <c r="AJ548" s="25">
        <v>1.4404050099999999E-2</v>
      </c>
      <c r="AK548" s="25">
        <v>0.14933671840000001</v>
      </c>
      <c r="AL548" s="25">
        <v>7.9687165399999996E-2</v>
      </c>
      <c r="AM548" s="25">
        <v>5.7139956200000001E-2</v>
      </c>
      <c r="AN548" s="47">
        <v>6.6576412599999996E-2</v>
      </c>
      <c r="AO548" s="47">
        <v>7.8750449599999994E-2</v>
      </c>
      <c r="AP548" s="47">
        <v>6.5396472400000003E-2</v>
      </c>
      <c r="AQ548" s="47">
        <v>3.06347052133053</v>
      </c>
      <c r="AR548" s="47">
        <v>3.0010251091520002</v>
      </c>
      <c r="AS548" s="47">
        <v>2.9669367717930002</v>
      </c>
      <c r="AT548" s="28">
        <v>1000</v>
      </c>
      <c r="AU548" s="28">
        <v>0</v>
      </c>
      <c r="AV548" s="28">
        <v>0</v>
      </c>
    </row>
    <row r="549" spans="1:48" x14ac:dyDescent="0.25">
      <c r="A549" s="159">
        <v>546</v>
      </c>
      <c r="B549" s="3" t="s">
        <v>475</v>
      </c>
      <c r="C549" s="3" t="s">
        <v>693</v>
      </c>
      <c r="D549" s="28" t="s">
        <v>4501</v>
      </c>
      <c r="E549" s="25" t="s">
        <v>4501</v>
      </c>
      <c r="F549" s="25" t="s">
        <v>4501</v>
      </c>
      <c r="G549" s="25" t="s">
        <v>4501</v>
      </c>
      <c r="H549" s="28" t="s">
        <v>4501</v>
      </c>
      <c r="I549" s="49">
        <v>5.2886199999999999</v>
      </c>
      <c r="J549" s="49">
        <v>20.10051</v>
      </c>
      <c r="K549" s="28">
        <v>0</v>
      </c>
      <c r="L549" s="28" t="s">
        <v>4501</v>
      </c>
      <c r="M549" s="49" t="s">
        <v>4501</v>
      </c>
      <c r="N549" s="49" t="s">
        <v>4501</v>
      </c>
      <c r="O549" s="49" t="s">
        <v>4501</v>
      </c>
      <c r="P549" s="30">
        <v>433.52182920000001</v>
      </c>
      <c r="Q549" s="27">
        <v>-6.5000000000000002E-2</v>
      </c>
      <c r="R549" s="30">
        <v>430.74141653200002</v>
      </c>
      <c r="S549" s="27">
        <v>-6.4000000000000003E-3</v>
      </c>
      <c r="T549" s="30">
        <v>401.53404284999999</v>
      </c>
      <c r="U549" s="27">
        <v>-0.1215</v>
      </c>
      <c r="V549" s="30">
        <v>0.74000752199999997</v>
      </c>
      <c r="W549" s="32">
        <v>-0.93589999999999995</v>
      </c>
      <c r="X549" s="30">
        <v>3.8886973029999998</v>
      </c>
      <c r="Y549" s="32">
        <v>4.2549000000000001</v>
      </c>
      <c r="Z549" s="30">
        <v>-0.65863371299999995</v>
      </c>
      <c r="AA549" s="32">
        <v>-5.9157000000000002</v>
      </c>
      <c r="AB549" s="30">
        <v>7.3666155826999997</v>
      </c>
      <c r="AC549" s="27">
        <v>-0.99660000000000004</v>
      </c>
      <c r="AD549" s="30">
        <v>716.02880449600002</v>
      </c>
      <c r="AE549" s="27">
        <v>96.198999999999998</v>
      </c>
      <c r="AF549" s="30">
        <v>-124.53784529550001</v>
      </c>
      <c r="AG549" s="27">
        <v>-4.92</v>
      </c>
      <c r="AH549" s="25">
        <v>4.1236492000000001E-3</v>
      </c>
      <c r="AI549" s="25">
        <v>1.81303204E-2</v>
      </c>
      <c r="AJ549" s="25">
        <v>-2.897256E-3</v>
      </c>
      <c r="AK549" s="25">
        <v>1.1743419999999999E-2</v>
      </c>
      <c r="AL549" s="25">
        <v>6.02112406E-2</v>
      </c>
      <c r="AM549" s="25">
        <v>-1.0426059200000001E-2</v>
      </c>
      <c r="AN549" s="47">
        <v>7.9613086099999994E-2</v>
      </c>
      <c r="AO549" s="47">
        <v>9.1393156200000006E-2</v>
      </c>
      <c r="AP549" s="47">
        <v>9.7695504599999997E-2</v>
      </c>
      <c r="AQ549" s="47">
        <v>2.1607355435904201</v>
      </c>
      <c r="AR549" s="47">
        <v>2.4735904815600298</v>
      </c>
      <c r="AS549" s="47">
        <v>2.5985978938105401</v>
      </c>
      <c r="AT549" s="28">
        <v>0</v>
      </c>
      <c r="AU549" s="28">
        <v>0</v>
      </c>
      <c r="AV549" s="28">
        <v>0</v>
      </c>
    </row>
    <row r="550" spans="1:48" x14ac:dyDescent="0.25">
      <c r="A550" s="159">
        <v>547</v>
      </c>
      <c r="B550" s="3" t="s">
        <v>476</v>
      </c>
      <c r="C550" s="3" t="s">
        <v>693</v>
      </c>
      <c r="D550" s="28" t="s">
        <v>4501</v>
      </c>
      <c r="E550" s="25" t="s">
        <v>4501</v>
      </c>
      <c r="F550" s="25" t="s">
        <v>4501</v>
      </c>
      <c r="G550" s="25" t="s">
        <v>4501</v>
      </c>
      <c r="H550" s="28" t="s">
        <v>4501</v>
      </c>
      <c r="I550" s="49">
        <v>3.4098599999999997</v>
      </c>
      <c r="J550" s="49">
        <v>32.113079999999997</v>
      </c>
      <c r="K550" s="28">
        <v>0</v>
      </c>
      <c r="L550" s="28" t="s">
        <v>4501</v>
      </c>
      <c r="M550" s="49" t="s">
        <v>4501</v>
      </c>
      <c r="N550" s="49" t="s">
        <v>4501</v>
      </c>
      <c r="O550" s="49" t="s">
        <v>4501</v>
      </c>
      <c r="P550" s="30">
        <v>166.153466837</v>
      </c>
      <c r="Q550" s="27">
        <v>1.3176000000000001</v>
      </c>
      <c r="R550" s="30">
        <v>105.19729519800001</v>
      </c>
      <c r="S550" s="27">
        <v>-0.3669</v>
      </c>
      <c r="T550" s="30">
        <v>84.945881710999998</v>
      </c>
      <c r="U550" s="27">
        <v>-0.45710000000000001</v>
      </c>
      <c r="V550" s="30">
        <v>13.832806871000001</v>
      </c>
      <c r="W550" s="32">
        <v>8.4131</v>
      </c>
      <c r="X550" s="30">
        <v>2.153615909</v>
      </c>
      <c r="Y550" s="32">
        <v>-0.84430000000000005</v>
      </c>
      <c r="Z550" s="30">
        <v>-1.9603946889999999</v>
      </c>
      <c r="AA550" s="32">
        <v>-1.2048000000000001</v>
      </c>
      <c r="AB550" s="30">
        <v>3999.9775234173999</v>
      </c>
      <c r="AC550" s="27">
        <v>8.2814999999999994</v>
      </c>
      <c r="AD550" s="30">
        <v>607.31247441239998</v>
      </c>
      <c r="AE550" s="27">
        <v>-0.84799999999999998</v>
      </c>
      <c r="AF550" s="30">
        <v>-574.91940695510004</v>
      </c>
      <c r="AG550" s="27">
        <v>-0.2</v>
      </c>
      <c r="AH550" s="25">
        <v>0.13890014949999999</v>
      </c>
      <c r="AI550" s="25">
        <v>2.1928623599999999E-2</v>
      </c>
      <c r="AJ550" s="25">
        <v>-1.8924007600000001E-2</v>
      </c>
      <c r="AK550" s="25">
        <v>0.44932863969999998</v>
      </c>
      <c r="AL550" s="25">
        <v>5.8637046300000002E-2</v>
      </c>
      <c r="AM550" s="25">
        <v>-5.53344391E-2</v>
      </c>
      <c r="AN550" s="47">
        <v>0.14341768560000001</v>
      </c>
      <c r="AO550" s="47">
        <v>0.1240147379</v>
      </c>
      <c r="AP550" s="47">
        <v>8.65673993E-2</v>
      </c>
      <c r="AQ550" s="47">
        <v>1.5412983147644801</v>
      </c>
      <c r="AR550" s="47">
        <v>1.8139229947693301</v>
      </c>
      <c r="AS550" s="47">
        <v>1.9240338676675799</v>
      </c>
      <c r="AT550" s="28">
        <v>1000</v>
      </c>
      <c r="AU550" s="28">
        <v>0</v>
      </c>
      <c r="AV550" s="28">
        <v>0</v>
      </c>
    </row>
    <row r="551" spans="1:48" x14ac:dyDescent="0.25">
      <c r="A551" s="159">
        <v>548</v>
      </c>
      <c r="B551" s="3" t="s">
        <v>477</v>
      </c>
      <c r="C551" s="3" t="s">
        <v>693</v>
      </c>
      <c r="D551" s="28" t="s">
        <v>4501</v>
      </c>
      <c r="E551" s="25" t="s">
        <v>4501</v>
      </c>
      <c r="F551" s="25" t="s">
        <v>4501</v>
      </c>
      <c r="G551" s="25" t="s">
        <v>4501</v>
      </c>
      <c r="H551" s="28" t="s">
        <v>4501</v>
      </c>
      <c r="I551" s="49">
        <v>5</v>
      </c>
      <c r="J551" s="49">
        <v>16.024159999999998</v>
      </c>
      <c r="K551" s="28">
        <v>0</v>
      </c>
      <c r="L551" s="28" t="s">
        <v>4501</v>
      </c>
      <c r="M551" s="49" t="s">
        <v>4501</v>
      </c>
      <c r="N551" s="49" t="s">
        <v>4501</v>
      </c>
      <c r="O551" s="49" t="s">
        <v>4501</v>
      </c>
      <c r="P551" s="30">
        <v>141.35104005599999</v>
      </c>
      <c r="Q551" s="27">
        <v>0.2621</v>
      </c>
      <c r="R551" s="30">
        <v>163.20812338900001</v>
      </c>
      <c r="S551" s="27">
        <v>0.15459999999999999</v>
      </c>
      <c r="T551" s="30">
        <v>167.94668425699999</v>
      </c>
      <c r="U551" s="27">
        <v>0.1041</v>
      </c>
      <c r="V551" s="30">
        <v>0.19178303899999999</v>
      </c>
      <c r="W551" s="32">
        <v>-0.90880000000000005</v>
      </c>
      <c r="X551" s="30">
        <v>-0.217543863</v>
      </c>
      <c r="Y551" s="32">
        <v>-2.1343000000000001</v>
      </c>
      <c r="Z551" s="30">
        <v>0.67515460400000005</v>
      </c>
      <c r="AA551" s="32">
        <v>-0.77710000000000001</v>
      </c>
      <c r="AB551" s="30">
        <v>38.356316292000002</v>
      </c>
      <c r="AC551" s="27">
        <v>-0.90880000000000005</v>
      </c>
      <c r="AD551" s="30">
        <v>-43.508441935800001</v>
      </c>
      <c r="AE551" s="27">
        <v>-2.1339999999999999</v>
      </c>
      <c r="AF551" s="30">
        <v>135.03070475089999</v>
      </c>
      <c r="AG551" s="27">
        <v>0.22</v>
      </c>
      <c r="AH551" s="25">
        <v>1.4463529E-3</v>
      </c>
      <c r="AI551" s="25">
        <v>-1.6562839E-3</v>
      </c>
      <c r="AJ551" s="25">
        <v>5.4445672000000001E-3</v>
      </c>
      <c r="AK551" s="25">
        <v>3.6442452E-3</v>
      </c>
      <c r="AL551" s="25">
        <v>-4.1945552999999997E-3</v>
      </c>
      <c r="AM551" s="25">
        <v>1.29504628E-2</v>
      </c>
      <c r="AN551" s="47">
        <v>0.25753104669999999</v>
      </c>
      <c r="AO551" s="47">
        <v>0.2078144166</v>
      </c>
      <c r="AP551" s="47">
        <v>0.22357683819999999</v>
      </c>
      <c r="AQ551" s="47">
        <v>1.58714969690091</v>
      </c>
      <c r="AR551" s="47">
        <v>1.4776404618316601</v>
      </c>
      <c r="AS551" s="47">
        <v>1.37860277550322</v>
      </c>
      <c r="AT551" s="28">
        <v>0</v>
      </c>
      <c r="AU551" s="28">
        <v>0</v>
      </c>
      <c r="AV551" s="28">
        <v>0</v>
      </c>
    </row>
    <row r="552" spans="1:48" x14ac:dyDescent="0.25">
      <c r="A552" s="159">
        <v>549</v>
      </c>
      <c r="B552" s="3" t="s">
        <v>478</v>
      </c>
      <c r="C552" s="3" t="s">
        <v>693</v>
      </c>
      <c r="D552" s="28">
        <v>1700</v>
      </c>
      <c r="E552" s="25">
        <v>0</v>
      </c>
      <c r="F552" s="25">
        <v>-19.047619999999998</v>
      </c>
      <c r="G552" s="25">
        <v>-70.317459999999997</v>
      </c>
      <c r="H552" s="28">
        <v>29082178800</v>
      </c>
      <c r="I552" s="49">
        <v>17.10716</v>
      </c>
      <c r="J552" s="49">
        <v>74.148809999999997</v>
      </c>
      <c r="K552" s="28">
        <v>73997.100000000006</v>
      </c>
      <c r="L552" s="28">
        <v>126212000</v>
      </c>
      <c r="M552" s="49">
        <v>1.2957181052481299</v>
      </c>
      <c r="N552" s="49">
        <v>0.15378873729738268</v>
      </c>
      <c r="O552" s="49">
        <v>0.67985079999999998</v>
      </c>
      <c r="P552" s="30">
        <v>105.74441308999999</v>
      </c>
      <c r="Q552" s="27">
        <v>-0.11840000000000001</v>
      </c>
      <c r="R552" s="30">
        <v>116.218227021</v>
      </c>
      <c r="S552" s="27">
        <v>9.9000000000000005E-2</v>
      </c>
      <c r="T552" s="30">
        <v>110.946109999</v>
      </c>
      <c r="U552" s="27">
        <v>-4.4299999999999999E-2</v>
      </c>
      <c r="V552" s="30">
        <v>4.0290911039999999</v>
      </c>
      <c r="W552" s="32">
        <v>-0.33510000000000001</v>
      </c>
      <c r="X552" s="30">
        <v>26.318864867999999</v>
      </c>
      <c r="Y552" s="32">
        <v>5.5321999999999996</v>
      </c>
      <c r="Z552" s="30">
        <v>25.121015680999999</v>
      </c>
      <c r="AA552" s="32">
        <v>6.0359999999999996</v>
      </c>
      <c r="AB552" s="30">
        <v>259.07221604940003</v>
      </c>
      <c r="AC552" s="27">
        <v>-0.24260000000000001</v>
      </c>
      <c r="AD552" s="30">
        <v>1692.3138418210001</v>
      </c>
      <c r="AE552" s="27">
        <v>5.532</v>
      </c>
      <c r="AF552" s="30">
        <v>1468.4500412225</v>
      </c>
      <c r="AG552" s="27">
        <v>6.4</v>
      </c>
      <c r="AH552" s="25">
        <v>1.4374484599999999E-2</v>
      </c>
      <c r="AI552" s="25">
        <v>0.1048393266</v>
      </c>
      <c r="AJ552" s="25">
        <v>0.10104078349999999</v>
      </c>
      <c r="AK552" s="25">
        <v>2.40113237E-2</v>
      </c>
      <c r="AL552" s="25">
        <v>0.1513622953</v>
      </c>
      <c r="AM552" s="25">
        <v>0.13751655900000001</v>
      </c>
      <c r="AN552" s="47">
        <v>0.1203166427</v>
      </c>
      <c r="AO552" s="47">
        <v>0.13076907770000001</v>
      </c>
      <c r="AP552" s="47">
        <v>9.6387521200000006E-2</v>
      </c>
      <c r="AQ552" s="47">
        <v>0.49083625100499301</v>
      </c>
      <c r="AR552" s="47">
        <v>0.40329857336833902</v>
      </c>
      <c r="AS552" s="47">
        <v>0.36100052117708198</v>
      </c>
      <c r="AT552" s="28">
        <v>0</v>
      </c>
      <c r="AU552" s="28">
        <v>0</v>
      </c>
      <c r="AV552" s="28">
        <v>0</v>
      </c>
    </row>
    <row r="553" spans="1:48" x14ac:dyDescent="0.25">
      <c r="A553" s="159">
        <v>550</v>
      </c>
      <c r="B553" s="3" t="s">
        <v>714</v>
      </c>
      <c r="C553" s="3" t="s">
        <v>693</v>
      </c>
      <c r="D553" s="28">
        <v>4600</v>
      </c>
      <c r="E553" s="25">
        <v>27.77778</v>
      </c>
      <c r="F553" s="25">
        <v>64.285709999999995</v>
      </c>
      <c r="G553" s="25">
        <v>-14.032780000000001</v>
      </c>
      <c r="H553" s="28">
        <v>163391935600.00003</v>
      </c>
      <c r="I553" s="49">
        <v>35.51999</v>
      </c>
      <c r="J553" s="49">
        <v>66.620279999999994</v>
      </c>
      <c r="K553" s="28">
        <v>429580.1</v>
      </c>
      <c r="L553" s="28">
        <v>1688211000</v>
      </c>
      <c r="M553" s="49">
        <v>20.540390433974022</v>
      </c>
      <c r="N553" s="49">
        <v>0.44377829395316465</v>
      </c>
      <c r="O553" s="49">
        <v>0.95918389999999998</v>
      </c>
      <c r="P553" s="30">
        <v>93.392086965999994</v>
      </c>
      <c r="Q553" s="27">
        <v>-0.37540000000000001</v>
      </c>
      <c r="R553" s="30">
        <v>122.828022308</v>
      </c>
      <c r="S553" s="27">
        <v>0.31519999999999998</v>
      </c>
      <c r="T553" s="30">
        <v>116.46277771299999</v>
      </c>
      <c r="U553" s="27">
        <v>0.24940000000000001</v>
      </c>
      <c r="V553" s="30">
        <v>8.2526509459999993</v>
      </c>
      <c r="W553" s="32">
        <v>2.1700000000000001E-2</v>
      </c>
      <c r="X553" s="30">
        <v>7.4923743180000004</v>
      </c>
      <c r="Y553" s="32">
        <v>-9.2100000000000001E-2</v>
      </c>
      <c r="Z553" s="30">
        <v>10.392808348000001</v>
      </c>
      <c r="AA553" s="32">
        <v>0.27089999999999997</v>
      </c>
      <c r="AB553" s="30">
        <v>458.48060811110003</v>
      </c>
      <c r="AC553" s="27">
        <v>2.1700000000000001E-2</v>
      </c>
      <c r="AD553" s="30">
        <v>365.12570320470002</v>
      </c>
      <c r="AE553" s="27">
        <v>-0.20399999999999999</v>
      </c>
      <c r="AF553" s="30">
        <v>408.5761001729</v>
      </c>
      <c r="AG553" s="27">
        <v>0.9</v>
      </c>
      <c r="AH553" s="25">
        <v>3.6188966099999997E-2</v>
      </c>
      <c r="AI553" s="25">
        <v>2.82206586E-2</v>
      </c>
      <c r="AJ553" s="25">
        <v>2.8606026900000001E-2</v>
      </c>
      <c r="AK553" s="25">
        <v>4.0902920699999998E-2</v>
      </c>
      <c r="AL553" s="25">
        <v>3.5765784500000002E-2</v>
      </c>
      <c r="AM553" s="25">
        <v>3.5901402999999998E-2</v>
      </c>
      <c r="AN553" s="47">
        <v>3.9916618299999998E-2</v>
      </c>
      <c r="AO553" s="47">
        <v>6.3246896499999997E-2</v>
      </c>
      <c r="AP553" s="47">
        <v>9.4714263000000007E-2</v>
      </c>
      <c r="AQ553" s="47">
        <v>0.21221224030570901</v>
      </c>
      <c r="AR553" s="47">
        <v>0.320649815449642</v>
      </c>
      <c r="AS553" s="47">
        <v>0.25502934073524802</v>
      </c>
      <c r="AT553" s="28">
        <v>0</v>
      </c>
      <c r="AU553" s="28">
        <v>0</v>
      </c>
      <c r="AV553" s="28">
        <v>0</v>
      </c>
    </row>
    <row r="554" spans="1:48" x14ac:dyDescent="0.25">
      <c r="A554" s="159">
        <v>551</v>
      </c>
      <c r="B554" s="3" t="s">
        <v>479</v>
      </c>
      <c r="C554" s="3" t="s">
        <v>693</v>
      </c>
      <c r="D554" s="6">
        <v>4500</v>
      </c>
      <c r="E554" s="168">
        <v>-4.2553190000000001</v>
      </c>
      <c r="F554" s="168">
        <v>-3.6999949999999999</v>
      </c>
      <c r="G554" s="168">
        <v>-9.1509429999999998</v>
      </c>
      <c r="H554" s="6">
        <v>71498853000</v>
      </c>
      <c r="I554" s="151">
        <v>15.888629999999999</v>
      </c>
      <c r="J554" s="151">
        <v>61.113199999999999</v>
      </c>
      <c r="K554" s="6">
        <v>3753.1</v>
      </c>
      <c r="L554" s="6">
        <v>17015000</v>
      </c>
      <c r="M554" s="151">
        <v>4.9091442912884853</v>
      </c>
      <c r="N554" s="151">
        <v>0.36828406085315335</v>
      </c>
      <c r="O554" s="151">
        <v>0.3658072</v>
      </c>
      <c r="P554" s="169">
        <v>509.10819275599999</v>
      </c>
      <c r="Q554" s="165">
        <v>0.30359999999999998</v>
      </c>
      <c r="R554" s="169">
        <v>767.82972523900003</v>
      </c>
      <c r="S554" s="165">
        <v>0.50819999999999999</v>
      </c>
      <c r="T554" s="169">
        <v>1010.918696049</v>
      </c>
      <c r="U554" s="165">
        <v>0.82230000000000003</v>
      </c>
      <c r="V554" s="169">
        <v>16.035861576999999</v>
      </c>
      <c r="W554" s="170">
        <v>0.38679999999999998</v>
      </c>
      <c r="X554" s="169">
        <v>10.121802052</v>
      </c>
      <c r="Y554" s="170">
        <v>-0.36880000000000002</v>
      </c>
      <c r="Z554" s="169">
        <v>12.622929600999999</v>
      </c>
      <c r="AA554" s="170">
        <v>0.50509999999999999</v>
      </c>
      <c r="AB554" s="169">
        <v>1033.1832942323001</v>
      </c>
      <c r="AC554" s="165">
        <v>0.35499999999999998</v>
      </c>
      <c r="AD554" s="169">
        <v>723.81933863710003</v>
      </c>
      <c r="AE554" s="165">
        <v>-0.29899999999999999</v>
      </c>
      <c r="AF554" s="169">
        <v>826.09485711100001</v>
      </c>
      <c r="AG554" s="165">
        <v>1.42</v>
      </c>
      <c r="AH554" s="168">
        <v>4.4545591199999998E-2</v>
      </c>
      <c r="AI554" s="168">
        <v>2.2056969999999999E-2</v>
      </c>
      <c r="AJ554" s="168">
        <v>2.08408697E-2</v>
      </c>
      <c r="AK554" s="168">
        <v>8.4519238900000002E-2</v>
      </c>
      <c r="AL554" s="168">
        <v>5.5146947600000003E-2</v>
      </c>
      <c r="AM554" s="168">
        <v>6.4582180399999994E-2</v>
      </c>
      <c r="AN554" s="167">
        <v>0.1993994298</v>
      </c>
      <c r="AO554" s="167">
        <v>0.1775120154</v>
      </c>
      <c r="AP554" s="167">
        <v>0.13217254719999999</v>
      </c>
      <c r="AQ554" s="167">
        <v>0.90842002930200705</v>
      </c>
      <c r="AR554" s="167">
        <v>2.0575225361832201</v>
      </c>
      <c r="AS554" s="167">
        <v>2.0988236760489398</v>
      </c>
      <c r="AT554" s="6">
        <v>500</v>
      </c>
      <c r="AU554" s="6">
        <v>0</v>
      </c>
      <c r="AV554" s="6">
        <v>0</v>
      </c>
    </row>
    <row r="555" spans="1:48" x14ac:dyDescent="0.25">
      <c r="A555" s="159">
        <v>552</v>
      </c>
      <c r="B555" s="3" t="s">
        <v>4483</v>
      </c>
      <c r="C555" s="3" t="s">
        <v>693</v>
      </c>
      <c r="D555" s="28">
        <v>12000</v>
      </c>
      <c r="E555" s="25">
        <v>-5.5118109999999998</v>
      </c>
      <c r="F555" s="25">
        <v>-25</v>
      </c>
      <c r="G555" s="25">
        <v>7.1428570000000002</v>
      </c>
      <c r="H555" s="28">
        <v>258206400000</v>
      </c>
      <c r="I555" s="49">
        <v>21.517199999999999</v>
      </c>
      <c r="J555" s="49">
        <v>48.440840000000001</v>
      </c>
      <c r="K555" s="28">
        <v>0</v>
      </c>
      <c r="L555" s="28" t="s">
        <v>4501</v>
      </c>
      <c r="M555" s="49">
        <v>25.002483267473529</v>
      </c>
      <c r="N555" s="49">
        <v>1.161456835926945</v>
      </c>
      <c r="O555" s="49" t="s">
        <v>4501</v>
      </c>
      <c r="P555" s="30">
        <v>165.84348176500001</v>
      </c>
      <c r="Q555" s="27">
        <v>1.0200000000000001E-2</v>
      </c>
      <c r="R555" s="30">
        <v>174.73039782500001</v>
      </c>
      <c r="S555" s="27">
        <v>5.3600000000000002E-2</v>
      </c>
      <c r="T555" s="30">
        <v>173.80421292899999</v>
      </c>
      <c r="U555" s="27">
        <v>1.2999999999999999E-2</v>
      </c>
      <c r="V555" s="30">
        <v>20.941825071</v>
      </c>
      <c r="W555" s="32">
        <v>5.4199999999999998E-2</v>
      </c>
      <c r="X555" s="30">
        <v>16.084461879999999</v>
      </c>
      <c r="Y555" s="32">
        <v>-0.2319</v>
      </c>
      <c r="Z555" s="30">
        <v>12.181380985000001</v>
      </c>
      <c r="AA555" s="32">
        <v>-0.42330000000000001</v>
      </c>
      <c r="AB555" s="30">
        <v>827.27079132040001</v>
      </c>
      <c r="AC555" s="27">
        <v>-4.4000000000000003E-3</v>
      </c>
      <c r="AD555" s="30">
        <v>598.0131942818</v>
      </c>
      <c r="AE555" s="27">
        <v>-0.27700000000000002</v>
      </c>
      <c r="AF555" s="30">
        <v>566.12296139830005</v>
      </c>
      <c r="AG555" s="27">
        <v>0.57999999999999996</v>
      </c>
      <c r="AH555" s="25">
        <v>8.10047827E-2</v>
      </c>
      <c r="AI555" s="25">
        <v>6.2735483100000003E-2</v>
      </c>
      <c r="AJ555" s="25">
        <v>4.7494245099999999E-2</v>
      </c>
      <c r="AK555" s="25">
        <v>8.8855672999999996E-2</v>
      </c>
      <c r="AL555" s="25">
        <v>6.8724890100000005E-2</v>
      </c>
      <c r="AM555" s="25">
        <v>5.2595502199999998E-2</v>
      </c>
      <c r="AN555" s="47">
        <v>0.24801368530000001</v>
      </c>
      <c r="AO555" s="47">
        <v>0.19622734999999999</v>
      </c>
      <c r="AP555" s="47">
        <v>0.16602630099999999</v>
      </c>
      <c r="AQ555" s="47">
        <v>8.3914729894904894E-2</v>
      </c>
      <c r="AR555" s="47">
        <v>0.107249373254696</v>
      </c>
      <c r="AS555" s="47">
        <v>0.10740790057050401</v>
      </c>
      <c r="AT555" s="28">
        <v>800</v>
      </c>
      <c r="AU555" s="28">
        <v>600</v>
      </c>
      <c r="AV555" s="28">
        <v>0</v>
      </c>
    </row>
    <row r="556" spans="1:48" x14ac:dyDescent="0.25">
      <c r="A556" s="159">
        <v>553</v>
      </c>
      <c r="B556" s="3" t="s">
        <v>480</v>
      </c>
      <c r="C556" s="3" t="s">
        <v>693</v>
      </c>
      <c r="D556" s="6">
        <v>6100</v>
      </c>
      <c r="E556" s="168">
        <v>1.6666669999999999</v>
      </c>
      <c r="F556" s="168">
        <v>1.6666669999999999</v>
      </c>
      <c r="G556" s="168">
        <v>-4.6875</v>
      </c>
      <c r="H556" s="6">
        <v>225694656400</v>
      </c>
      <c r="I556" s="151">
        <v>36.999119999999998</v>
      </c>
      <c r="J556" s="151">
        <v>30.65457</v>
      </c>
      <c r="K556" s="6">
        <v>10680</v>
      </c>
      <c r="L556" s="6">
        <v>65640000</v>
      </c>
      <c r="M556" s="151">
        <v>2.6654437750453317</v>
      </c>
      <c r="N556" s="151">
        <v>0.49783497778053559</v>
      </c>
      <c r="O556" s="151">
        <v>0.57658640000000005</v>
      </c>
      <c r="P556" s="169">
        <v>1490.969566317</v>
      </c>
      <c r="Q556" s="165">
        <v>0.22600000000000001</v>
      </c>
      <c r="R556" s="169">
        <v>2164.0677870979998</v>
      </c>
      <c r="S556" s="165">
        <v>0.45150000000000001</v>
      </c>
      <c r="T556" s="169">
        <v>2328.556935612</v>
      </c>
      <c r="U556" s="165">
        <v>0.27829999999999999</v>
      </c>
      <c r="V556" s="169">
        <v>87.216900214000006</v>
      </c>
      <c r="W556" s="170">
        <v>1.2541</v>
      </c>
      <c r="X556" s="169">
        <v>86.996418378000001</v>
      </c>
      <c r="Y556" s="170">
        <v>-2.5000000000000001E-3</v>
      </c>
      <c r="Z556" s="169">
        <v>63.594139497</v>
      </c>
      <c r="AA556" s="170">
        <v>-0.25979999999999998</v>
      </c>
      <c r="AB556" s="169">
        <v>1416.8567035263</v>
      </c>
      <c r="AC556" s="165">
        <v>0.65449999999999997</v>
      </c>
      <c r="AD556" s="169">
        <v>1415.6095239714</v>
      </c>
      <c r="AE556" s="165">
        <v>-1E-3</v>
      </c>
      <c r="AF556" s="169">
        <v>1718.8012207262</v>
      </c>
      <c r="AG556" s="165">
        <v>0.74</v>
      </c>
      <c r="AH556" s="168">
        <v>3.7883667500000003E-2</v>
      </c>
      <c r="AI556" s="168">
        <v>2.9782944299999999E-2</v>
      </c>
      <c r="AJ556" s="168">
        <v>2.00044905E-2</v>
      </c>
      <c r="AK556" s="168">
        <v>0.19326104559999999</v>
      </c>
      <c r="AL556" s="168">
        <v>0.17809682660000001</v>
      </c>
      <c r="AM556" s="168">
        <v>0.1366380539</v>
      </c>
      <c r="AN556" s="167">
        <v>0.25153640290000001</v>
      </c>
      <c r="AO556" s="167">
        <v>0.1870376074</v>
      </c>
      <c r="AP556" s="167">
        <v>0.1983761392</v>
      </c>
      <c r="AQ556" s="167">
        <v>4.6299184617668603</v>
      </c>
      <c r="AR556" s="167">
        <v>5.3192591258206399</v>
      </c>
      <c r="AS556" s="167">
        <v>5.8303691134619902</v>
      </c>
      <c r="AT556" s="6">
        <v>1000</v>
      </c>
      <c r="AU556" s="6">
        <v>1000</v>
      </c>
      <c r="AV556" s="6">
        <v>0</v>
      </c>
    </row>
    <row r="557" spans="1:48" x14ac:dyDescent="0.25">
      <c r="A557" s="159">
        <v>554</v>
      </c>
      <c r="B557" s="3" t="s">
        <v>481</v>
      </c>
      <c r="C557" s="3" t="s">
        <v>693</v>
      </c>
      <c r="D557" s="6">
        <v>12300</v>
      </c>
      <c r="E557" s="168">
        <v>-8.8888890000000007</v>
      </c>
      <c r="F557" s="168">
        <v>-20.12987</v>
      </c>
      <c r="G557" s="168">
        <v>-6.8181820000000002</v>
      </c>
      <c r="H557" s="6">
        <v>158245650000.00003</v>
      </c>
      <c r="I557" s="151">
        <v>12.865499999999999</v>
      </c>
      <c r="J557" s="151">
        <v>99.855419999999995</v>
      </c>
      <c r="K557" s="6">
        <v>4105</v>
      </c>
      <c r="L557" s="6">
        <v>49883500</v>
      </c>
      <c r="M557" s="151">
        <v>4.19473994384711</v>
      </c>
      <c r="N557" s="151">
        <v>0.63739413160587999</v>
      </c>
      <c r="O557" s="151" t="s">
        <v>4501</v>
      </c>
      <c r="P557" s="169">
        <v>703.23186107100003</v>
      </c>
      <c r="Q557" s="165">
        <v>5.5300000000000002E-2</v>
      </c>
      <c r="R557" s="169">
        <v>756.06586542399998</v>
      </c>
      <c r="S557" s="165">
        <v>7.51E-2</v>
      </c>
      <c r="T557" s="169">
        <v>960.65936129500005</v>
      </c>
      <c r="U557" s="165">
        <v>0.32400000000000001</v>
      </c>
      <c r="V557" s="169">
        <v>37.878239860000001</v>
      </c>
      <c r="W557" s="170">
        <v>0.75019999999999998</v>
      </c>
      <c r="X557" s="169">
        <v>26.506639496999998</v>
      </c>
      <c r="Y557" s="170">
        <v>-0.30020000000000002</v>
      </c>
      <c r="Z557" s="169">
        <v>35.879413790999998</v>
      </c>
      <c r="AA557" s="170">
        <v>-0.15989999999999999</v>
      </c>
      <c r="AB557" s="169">
        <v>2304.6317562473</v>
      </c>
      <c r="AC557" s="165">
        <v>0.61180000000000001</v>
      </c>
      <c r="AD557" s="169">
        <v>1562.4709103416001</v>
      </c>
      <c r="AE557" s="165">
        <v>-0.32200000000000001</v>
      </c>
      <c r="AF557" s="169">
        <v>2788.8083472076</v>
      </c>
      <c r="AG557" s="165">
        <v>0.84</v>
      </c>
      <c r="AH557" s="168">
        <v>9.8172399800000004E-2</v>
      </c>
      <c r="AI557" s="168">
        <v>6.7753498100000004E-2</v>
      </c>
      <c r="AJ557" s="168">
        <v>8.5941113999999999E-2</v>
      </c>
      <c r="AK557" s="168">
        <v>0.1416309214</v>
      </c>
      <c r="AL557" s="168">
        <v>0.1009484138</v>
      </c>
      <c r="AM557" s="168">
        <v>0.14491166150000001</v>
      </c>
      <c r="AN557" s="167">
        <v>0.12530638450000001</v>
      </c>
      <c r="AO557" s="167">
        <v>8.5380004199999998E-2</v>
      </c>
      <c r="AP557" s="167">
        <v>7.7671735199999994E-2</v>
      </c>
      <c r="AQ557" s="167">
        <v>0.44570628699348103</v>
      </c>
      <c r="AR557" s="167">
        <v>0.53784114132766503</v>
      </c>
      <c r="AS557" s="167">
        <v>0.68617387945511699</v>
      </c>
      <c r="AT557" s="6">
        <v>2220</v>
      </c>
      <c r="AU557" s="6">
        <v>1200</v>
      </c>
      <c r="AV557" s="6">
        <v>0</v>
      </c>
    </row>
    <row r="558" spans="1:48" x14ac:dyDescent="0.25">
      <c r="A558" s="159">
        <v>555</v>
      </c>
      <c r="B558" s="3" t="s">
        <v>3987</v>
      </c>
      <c r="C558" s="3" t="s">
        <v>693</v>
      </c>
      <c r="D558" s="28">
        <v>31800</v>
      </c>
      <c r="E558" s="25">
        <v>9.6551720000000003</v>
      </c>
      <c r="F558" s="25">
        <v>19.548870000000001</v>
      </c>
      <c r="G558" s="25">
        <v>87.058819999999997</v>
      </c>
      <c r="H558" s="28">
        <v>346620000000</v>
      </c>
      <c r="I558" s="49">
        <v>10.9</v>
      </c>
      <c r="J558" s="49">
        <v>26.370920000000002</v>
      </c>
      <c r="K558" s="28">
        <v>5</v>
      </c>
      <c r="L558" s="28">
        <v>159000</v>
      </c>
      <c r="M558" s="49">
        <v>30.085146641438033</v>
      </c>
      <c r="N558" s="49">
        <v>2.129416148058362</v>
      </c>
      <c r="O558" s="49" t="s">
        <v>4501</v>
      </c>
      <c r="P558" s="30">
        <v>603.31775624700003</v>
      </c>
      <c r="Q558" s="27">
        <v>7.9299999999999995E-2</v>
      </c>
      <c r="R558" s="30">
        <v>641.78951216099995</v>
      </c>
      <c r="S558" s="27">
        <v>6.3799999999999996E-2</v>
      </c>
      <c r="T558" s="30">
        <v>655.21212425099998</v>
      </c>
      <c r="U558" s="27">
        <v>5.7299999999999997E-2</v>
      </c>
      <c r="V558" s="30">
        <v>11.456557301</v>
      </c>
      <c r="W558" s="32">
        <v>2.9700000000000001E-2</v>
      </c>
      <c r="X558" s="30">
        <v>11.523128053000001</v>
      </c>
      <c r="Y558" s="32">
        <v>5.7999999999999996E-3</v>
      </c>
      <c r="Z558" s="30">
        <v>12.737293862</v>
      </c>
      <c r="AA558" s="32">
        <v>-0.15140000000000001</v>
      </c>
      <c r="AB558" s="30">
        <v>775.83094504589997</v>
      </c>
      <c r="AC558" s="27">
        <v>2.52E-2</v>
      </c>
      <c r="AD558" s="30">
        <v>775.64910577980004</v>
      </c>
      <c r="AE558" s="27">
        <v>0</v>
      </c>
      <c r="AF558" s="30">
        <v>1168.5590699083</v>
      </c>
      <c r="AG558" s="27" t="s">
        <v>1989</v>
      </c>
      <c r="AH558" s="25">
        <v>4.6379078800000001E-2</v>
      </c>
      <c r="AI558" s="25">
        <v>4.5697744999999998E-2</v>
      </c>
      <c r="AJ558" s="25">
        <v>4.9979889E-2</v>
      </c>
      <c r="AK558" s="25">
        <v>7.0843129399999996E-2</v>
      </c>
      <c r="AL558" s="25">
        <v>7.0972938900000004E-2</v>
      </c>
      <c r="AM558" s="25">
        <v>7.8770944400000001E-2</v>
      </c>
      <c r="AN558" s="47">
        <v>0.29590352170000001</v>
      </c>
      <c r="AO558" s="47">
        <v>0.29503801369999999</v>
      </c>
      <c r="AP558" s="47">
        <v>0.31609077089999998</v>
      </c>
      <c r="AQ558" s="47">
        <v>0.58980629594469702</v>
      </c>
      <c r="AR558" s="47">
        <v>0.51657203324290002</v>
      </c>
      <c r="AS558" s="47">
        <v>0.57605280772196699</v>
      </c>
      <c r="AT558" s="28">
        <v>800</v>
      </c>
      <c r="AU558" s="28">
        <v>800</v>
      </c>
      <c r="AV558" s="28">
        <v>0</v>
      </c>
    </row>
    <row r="559" spans="1:48" x14ac:dyDescent="0.25">
      <c r="A559" s="159">
        <v>556</v>
      </c>
      <c r="B559" s="3" t="s">
        <v>482</v>
      </c>
      <c r="C559" s="3" t="s">
        <v>693</v>
      </c>
      <c r="D559" s="28">
        <v>1400</v>
      </c>
      <c r="E559" s="25">
        <v>0</v>
      </c>
      <c r="F559" s="25">
        <v>0</v>
      </c>
      <c r="G559" s="25">
        <v>0</v>
      </c>
      <c r="H559" s="28">
        <v>10995320000</v>
      </c>
      <c r="I559" s="49">
        <v>7.8537999999999997</v>
      </c>
      <c r="J559" s="49">
        <v>67.005080000000007</v>
      </c>
      <c r="K559" s="28">
        <v>305</v>
      </c>
      <c r="L559" s="28">
        <v>386500</v>
      </c>
      <c r="M559" s="49">
        <v>1.575800750242339</v>
      </c>
      <c r="N559" s="49">
        <v>0.12624400575862041</v>
      </c>
      <c r="O559" s="49" t="s">
        <v>4501</v>
      </c>
      <c r="P559" s="30">
        <v>0</v>
      </c>
      <c r="Q559" s="27">
        <v>-1</v>
      </c>
      <c r="R559" s="30">
        <v>0</v>
      </c>
      <c r="S559" s="27" t="s">
        <v>1989</v>
      </c>
      <c r="T559" s="30">
        <v>0</v>
      </c>
      <c r="U559" s="27">
        <v>-1</v>
      </c>
      <c r="V559" s="30">
        <v>0</v>
      </c>
      <c r="W559" s="32">
        <v>-1</v>
      </c>
      <c r="X559" s="30">
        <v>0</v>
      </c>
      <c r="Y559" s="32" t="s">
        <v>1989</v>
      </c>
      <c r="Z559" s="30">
        <v>0</v>
      </c>
      <c r="AA559" s="32">
        <v>-1</v>
      </c>
      <c r="AB559" s="30">
        <v>0</v>
      </c>
      <c r="AC559" s="27">
        <v>-1</v>
      </c>
      <c r="AD559" s="30">
        <v>0</v>
      </c>
      <c r="AE559" s="27" t="s">
        <v>1989</v>
      </c>
      <c r="AF559" s="30">
        <v>0</v>
      </c>
      <c r="AG559" s="27" t="s">
        <v>1989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47">
        <v>0</v>
      </c>
      <c r="AO559" s="47">
        <v>0</v>
      </c>
      <c r="AP559" s="47">
        <v>0</v>
      </c>
      <c r="AQ559" s="47" t="s">
        <v>1989</v>
      </c>
      <c r="AR559" s="47" t="s">
        <v>1989</v>
      </c>
      <c r="AS559" s="47" t="s">
        <v>1989</v>
      </c>
      <c r="AT559" s="28">
        <v>0</v>
      </c>
      <c r="AU559" s="28">
        <v>0</v>
      </c>
      <c r="AV559" s="28">
        <v>0</v>
      </c>
    </row>
    <row r="560" spans="1:48" x14ac:dyDescent="0.25">
      <c r="A560" s="159">
        <v>557</v>
      </c>
      <c r="B560" s="3" t="s">
        <v>483</v>
      </c>
      <c r="C560" s="3" t="s">
        <v>693</v>
      </c>
      <c r="D560" s="28">
        <v>16400</v>
      </c>
      <c r="E560" s="25">
        <v>-1.2048190000000001</v>
      </c>
      <c r="F560" s="25">
        <v>-11.35135</v>
      </c>
      <c r="G560" s="25">
        <v>35.537190000000002</v>
      </c>
      <c r="H560" s="28">
        <v>786091327200</v>
      </c>
      <c r="I560" s="49">
        <v>47.932400000000001</v>
      </c>
      <c r="J560" s="49">
        <v>88.885670000000005</v>
      </c>
      <c r="K560" s="28">
        <v>242688.1</v>
      </c>
      <c r="L560" s="28">
        <v>4036820000</v>
      </c>
      <c r="M560" s="49">
        <v>12.715505774264299</v>
      </c>
      <c r="N560" s="49">
        <v>1.2229199482284954</v>
      </c>
      <c r="O560" s="49">
        <v>0.91674290000000003</v>
      </c>
      <c r="P560" s="30">
        <v>228.18919281199999</v>
      </c>
      <c r="Q560" s="27">
        <v>-0.1903</v>
      </c>
      <c r="R560" s="30">
        <v>171.37509405200001</v>
      </c>
      <c r="S560" s="27">
        <v>-0.249</v>
      </c>
      <c r="T560" s="30">
        <v>51.86996019</v>
      </c>
      <c r="U560" s="27">
        <v>-0.82979999999999998</v>
      </c>
      <c r="V560" s="30">
        <v>95.388425265999999</v>
      </c>
      <c r="W560" s="32">
        <v>1.1597</v>
      </c>
      <c r="X560" s="30">
        <v>88.593762557999995</v>
      </c>
      <c r="Y560" s="32">
        <v>-7.1199999999999999E-2</v>
      </c>
      <c r="Z560" s="30">
        <v>86.355561393000002</v>
      </c>
      <c r="AA560" s="32">
        <v>-0.21329999999999999</v>
      </c>
      <c r="AB560" s="30">
        <v>2033.3935679179999</v>
      </c>
      <c r="AC560" s="27">
        <v>1.1537999999999999</v>
      </c>
      <c r="AD560" s="30">
        <v>1836.4070131021001</v>
      </c>
      <c r="AE560" s="27">
        <v>-9.7000000000000003E-2</v>
      </c>
      <c r="AF560" s="30">
        <v>1921.8575812863</v>
      </c>
      <c r="AG560" s="27">
        <v>0.8</v>
      </c>
      <c r="AH560" s="25">
        <v>0.13104779750000001</v>
      </c>
      <c r="AI560" s="25">
        <v>7.10841948E-2</v>
      </c>
      <c r="AJ560" s="25">
        <v>4.6709050500000002E-2</v>
      </c>
      <c r="AK560" s="25">
        <v>0.1760991442</v>
      </c>
      <c r="AL560" s="25">
        <v>0.1554716957</v>
      </c>
      <c r="AM560" s="25">
        <v>0.1414346209</v>
      </c>
      <c r="AN560" s="47">
        <v>0.23801292730000001</v>
      </c>
      <c r="AO560" s="47">
        <v>0.26129663009999998</v>
      </c>
      <c r="AP560" s="47">
        <v>0.2599071</v>
      </c>
      <c r="AQ560" s="47">
        <v>0.38411398894013798</v>
      </c>
      <c r="AR560" s="47">
        <v>1.9735666329097099</v>
      </c>
      <c r="AS560" s="47">
        <v>2.0279917797263902</v>
      </c>
      <c r="AT560" s="28">
        <v>0</v>
      </c>
      <c r="AU560" s="28">
        <v>1600</v>
      </c>
      <c r="AV560" s="28">
        <v>0</v>
      </c>
    </row>
    <row r="561" spans="1:48" x14ac:dyDescent="0.25">
      <c r="A561" s="159">
        <v>558</v>
      </c>
      <c r="B561" s="3" t="s">
        <v>484</v>
      </c>
      <c r="C561" s="3" t="s">
        <v>693</v>
      </c>
      <c r="D561" s="28">
        <v>12000</v>
      </c>
      <c r="E561" s="25">
        <v>-7.6923079999999997</v>
      </c>
      <c r="F561" s="25">
        <v>-4</v>
      </c>
      <c r="G561" s="25">
        <v>-4</v>
      </c>
      <c r="H561" s="28">
        <v>68250683999.999992</v>
      </c>
      <c r="I561" s="49">
        <v>5.6875499999999999</v>
      </c>
      <c r="J561" s="49">
        <v>67.898799999999994</v>
      </c>
      <c r="K561" s="28">
        <v>3315.5</v>
      </c>
      <c r="L561" s="28">
        <v>43419500</v>
      </c>
      <c r="M561" s="49">
        <v>7.2093932684448365</v>
      </c>
      <c r="N561" s="49">
        <v>0.92192590337321534</v>
      </c>
      <c r="O561" s="49">
        <v>0.41488789999999998</v>
      </c>
      <c r="P561" s="30">
        <v>137.26801936499999</v>
      </c>
      <c r="Q561" s="27">
        <v>-0.1915</v>
      </c>
      <c r="R561" s="30">
        <v>277.612856712</v>
      </c>
      <c r="S561" s="27">
        <v>1.0224</v>
      </c>
      <c r="T561" s="30">
        <v>232.63512969799999</v>
      </c>
      <c r="U561" s="27">
        <v>0.21429999999999999</v>
      </c>
      <c r="V561" s="30">
        <v>15.198740675</v>
      </c>
      <c r="W561" s="32">
        <v>0.68700000000000006</v>
      </c>
      <c r="X561" s="30">
        <v>15.733057059</v>
      </c>
      <c r="Y561" s="32">
        <v>3.5200000000000002E-2</v>
      </c>
      <c r="Z561" s="30">
        <v>11.910893638999999</v>
      </c>
      <c r="AA561" s="32">
        <v>-0.25769999999999998</v>
      </c>
      <c r="AB561" s="30">
        <v>2558.8316482242999</v>
      </c>
      <c r="AC561" s="27">
        <v>0.53369999999999995</v>
      </c>
      <c r="AD561" s="30">
        <v>2455.2384817094999</v>
      </c>
      <c r="AE561" s="27">
        <v>-0.04</v>
      </c>
      <c r="AF561" s="30">
        <v>2094.2020693595</v>
      </c>
      <c r="AG561" s="27">
        <v>0.79</v>
      </c>
      <c r="AH561" s="25">
        <v>9.2345592599999998E-2</v>
      </c>
      <c r="AI561" s="25">
        <v>9.3908714300000001E-2</v>
      </c>
      <c r="AJ561" s="25">
        <v>7.3977540699999997E-2</v>
      </c>
      <c r="AK561" s="25">
        <v>0.22858409730000001</v>
      </c>
      <c r="AL561" s="25">
        <v>0.2164973402</v>
      </c>
      <c r="AM561" s="25">
        <v>0.1621771618</v>
      </c>
      <c r="AN561" s="47">
        <v>0.14278261480000001</v>
      </c>
      <c r="AO561" s="47">
        <v>8.6451083600000006E-2</v>
      </c>
      <c r="AP561" s="47">
        <v>8.1132152599999993E-2</v>
      </c>
      <c r="AQ561" s="47">
        <v>1.26618932783612</v>
      </c>
      <c r="AR561" s="47">
        <v>1.3443499997969299</v>
      </c>
      <c r="AS561" s="47">
        <v>1.1922486237699901</v>
      </c>
      <c r="AT561" s="28">
        <v>0</v>
      </c>
      <c r="AU561" s="28">
        <v>2000</v>
      </c>
      <c r="AV561" s="28">
        <v>0</v>
      </c>
    </row>
    <row r="562" spans="1:48" x14ac:dyDescent="0.25">
      <c r="A562" s="159">
        <v>559</v>
      </c>
      <c r="B562" s="3" t="s">
        <v>485</v>
      </c>
      <c r="C562" s="3" t="s">
        <v>693</v>
      </c>
      <c r="D562" s="28">
        <v>31800</v>
      </c>
      <c r="E562" s="25">
        <v>6</v>
      </c>
      <c r="F562" s="25">
        <v>10.034599999999999</v>
      </c>
      <c r="G562" s="25">
        <v>16.058389999999999</v>
      </c>
      <c r="H562" s="28">
        <v>712268293200</v>
      </c>
      <c r="I562" s="49">
        <v>22.39837</v>
      </c>
      <c r="J562" s="49">
        <v>63.3705</v>
      </c>
      <c r="K562" s="28">
        <v>68958.100000000006</v>
      </c>
      <c r="L562" s="28">
        <v>94759000</v>
      </c>
      <c r="M562" s="49">
        <v>10.292686607108122</v>
      </c>
      <c r="N562" s="49">
        <v>2.3119019049006457</v>
      </c>
      <c r="O562" s="49">
        <v>0.39258759999999998</v>
      </c>
      <c r="P562" s="30">
        <v>1075.69899796</v>
      </c>
      <c r="Q562" s="27">
        <v>0.28160000000000002</v>
      </c>
      <c r="R562" s="30">
        <v>1117.335189334</v>
      </c>
      <c r="S562" s="27">
        <v>3.8699999999999998E-2</v>
      </c>
      <c r="T562" s="30">
        <v>1104.3909323390001</v>
      </c>
      <c r="U562" s="27">
        <v>0.03</v>
      </c>
      <c r="V562" s="30">
        <v>59.159601838999997</v>
      </c>
      <c r="W562" s="32">
        <v>-0.28770000000000001</v>
      </c>
      <c r="X562" s="30">
        <v>56.619734104999999</v>
      </c>
      <c r="Y562" s="32">
        <v>-4.2900000000000001E-2</v>
      </c>
      <c r="Z562" s="30">
        <v>63.108235960999998</v>
      </c>
      <c r="AA562" s="32">
        <v>0.20619999999999999</v>
      </c>
      <c r="AB562" s="30">
        <v>2482.7517318444998</v>
      </c>
      <c r="AC562" s="27">
        <v>-0.28770000000000001</v>
      </c>
      <c r="AD562" s="30">
        <v>2325.6033721466001</v>
      </c>
      <c r="AE562" s="27">
        <v>-6.3E-2</v>
      </c>
      <c r="AF562" s="30">
        <v>2817.5168620886998</v>
      </c>
      <c r="AG562" s="27">
        <v>1.21</v>
      </c>
      <c r="AH562" s="25">
        <v>0.1030756897</v>
      </c>
      <c r="AI562" s="25">
        <v>9.3234798999999993E-2</v>
      </c>
      <c r="AJ562" s="25">
        <v>0.1026825242</v>
      </c>
      <c r="AK562" s="25">
        <v>0.2105704394</v>
      </c>
      <c r="AL562" s="25">
        <v>0.19842681240000001</v>
      </c>
      <c r="AM562" s="25">
        <v>0.209388292</v>
      </c>
      <c r="AN562" s="47">
        <v>0.2208656993</v>
      </c>
      <c r="AO562" s="47">
        <v>0.17744008450000001</v>
      </c>
      <c r="AP562" s="47">
        <v>0.1824610552</v>
      </c>
      <c r="AQ562" s="47">
        <v>1.1535401607642299</v>
      </c>
      <c r="AR562" s="47">
        <v>1.1036671915541401</v>
      </c>
      <c r="AS562" s="47">
        <v>1.0391813850250999</v>
      </c>
      <c r="AT562" s="28">
        <v>2500</v>
      </c>
      <c r="AU562" s="28">
        <v>2000</v>
      </c>
      <c r="AV562" s="28">
        <v>0</v>
      </c>
    </row>
    <row r="563" spans="1:48" x14ac:dyDescent="0.25">
      <c r="A563" s="159">
        <v>560</v>
      </c>
      <c r="B563" s="3" t="s">
        <v>4486</v>
      </c>
      <c r="C563" s="3" t="s">
        <v>693</v>
      </c>
      <c r="D563" s="28">
        <v>16300</v>
      </c>
      <c r="E563" s="25">
        <v>-25.570779999999999</v>
      </c>
      <c r="F563" s="25">
        <v>-30.932200000000002</v>
      </c>
      <c r="G563" s="25">
        <v>-41.967370000000003</v>
      </c>
      <c r="H563" s="28">
        <v>391200000000</v>
      </c>
      <c r="I563" s="49">
        <v>24</v>
      </c>
      <c r="J563" s="49">
        <v>35.88917</v>
      </c>
      <c r="K563" s="28">
        <v>26046.5</v>
      </c>
      <c r="L563" s="28">
        <v>549866500</v>
      </c>
      <c r="M563" s="49">
        <v>4.0200044755030433</v>
      </c>
      <c r="N563" s="49">
        <v>1.409016663011172</v>
      </c>
      <c r="O563" s="49" t="s">
        <v>4501</v>
      </c>
      <c r="P563" s="30">
        <v>90.116375907000005</v>
      </c>
      <c r="Q563" s="27">
        <v>36.881300000000003</v>
      </c>
      <c r="R563" s="30">
        <v>176.74527775300001</v>
      </c>
      <c r="S563" s="27">
        <v>0.96130000000000004</v>
      </c>
      <c r="T563" s="30">
        <v>257.27555518999998</v>
      </c>
      <c r="U563" s="27">
        <v>0.56710000000000005</v>
      </c>
      <c r="V563" s="30">
        <v>33.214437598000004</v>
      </c>
      <c r="W563" s="32">
        <v>16.578900000000001</v>
      </c>
      <c r="X563" s="30">
        <v>72.117450082000005</v>
      </c>
      <c r="Y563" s="32">
        <v>1.1713</v>
      </c>
      <c r="Z563" s="30">
        <v>78.760327595999996</v>
      </c>
      <c r="AA563" s="32">
        <v>0.33960000000000001</v>
      </c>
      <c r="AB563" s="30">
        <v>2646.6236836666999</v>
      </c>
      <c r="AC563" s="27">
        <v>3.2021999999999999</v>
      </c>
      <c r="AD563" s="30">
        <v>5591.5118598333002</v>
      </c>
      <c r="AE563" s="27">
        <v>1.113</v>
      </c>
      <c r="AF563" s="30">
        <v>5049.3160995388998</v>
      </c>
      <c r="AG563" s="27" t="s">
        <v>1989</v>
      </c>
      <c r="AH563" s="25">
        <v>0.22103555759999999</v>
      </c>
      <c r="AI563" s="25">
        <v>0.18444286239999999</v>
      </c>
      <c r="AJ563" s="25">
        <v>0.1302286034</v>
      </c>
      <c r="AK563" s="25">
        <v>0.34191341730000002</v>
      </c>
      <c r="AL563" s="25">
        <v>0.38860220979999999</v>
      </c>
      <c r="AM563" s="25">
        <v>0.31290886629999998</v>
      </c>
      <c r="AN563" s="47">
        <v>0.61183092559999996</v>
      </c>
      <c r="AO563" s="47">
        <v>0.78771493169999995</v>
      </c>
      <c r="AP563" s="47">
        <v>0.57515603010000005</v>
      </c>
      <c r="AQ563" s="47">
        <v>0.65524958406234601</v>
      </c>
      <c r="AR563" s="47">
        <v>1.4532503381011901</v>
      </c>
      <c r="AS563" s="47">
        <v>1.4027660436982901</v>
      </c>
      <c r="AT563" s="28">
        <v>2000</v>
      </c>
      <c r="AU563" s="28">
        <v>0</v>
      </c>
      <c r="AV563" s="28">
        <v>0</v>
      </c>
    </row>
    <row r="564" spans="1:48" x14ac:dyDescent="0.25">
      <c r="A564" s="159">
        <v>561</v>
      </c>
      <c r="B564" s="3" t="s">
        <v>486</v>
      </c>
      <c r="C564" s="3" t="s">
        <v>693</v>
      </c>
      <c r="D564" s="28" t="s">
        <v>4501</v>
      </c>
      <c r="E564" s="25" t="s">
        <v>4501</v>
      </c>
      <c r="F564" s="25" t="s">
        <v>4501</v>
      </c>
      <c r="G564" s="25" t="s">
        <v>4501</v>
      </c>
      <c r="H564" s="28" t="s">
        <v>4501</v>
      </c>
      <c r="I564" s="49">
        <v>15.731259999999999</v>
      </c>
      <c r="J564" s="49">
        <v>24.33672</v>
      </c>
      <c r="K564" s="28">
        <v>0</v>
      </c>
      <c r="L564" s="28" t="s">
        <v>4501</v>
      </c>
      <c r="M564" s="49" t="s">
        <v>4501</v>
      </c>
      <c r="N564" s="49" t="s">
        <v>4501</v>
      </c>
      <c r="O564" s="49" t="s">
        <v>4501</v>
      </c>
      <c r="P564" s="30">
        <v>563.35730483700002</v>
      </c>
      <c r="Q564" s="27">
        <v>3.1300000000000001E-2</v>
      </c>
      <c r="R564" s="30">
        <v>573.83911195600001</v>
      </c>
      <c r="S564" s="27">
        <v>1.8599999999999998E-2</v>
      </c>
      <c r="T564" s="30">
        <v>490.17817681399998</v>
      </c>
      <c r="U564" s="27">
        <v>-0.1893</v>
      </c>
      <c r="V564" s="30">
        <v>19.690674496</v>
      </c>
      <c r="W564" s="32">
        <v>2.6700000000000002E-2</v>
      </c>
      <c r="X564" s="30">
        <v>20.291469425999999</v>
      </c>
      <c r="Y564" s="32">
        <v>3.0499999999999999E-2</v>
      </c>
      <c r="Z564" s="30">
        <v>12.423124060999999</v>
      </c>
      <c r="AA564" s="32">
        <v>-0.40579999999999999</v>
      </c>
      <c r="AB564" s="30">
        <v>1151.5555992336001</v>
      </c>
      <c r="AC564" s="27">
        <v>2.7400000000000001E-2</v>
      </c>
      <c r="AD564" s="30">
        <v>1160.8938179777001</v>
      </c>
      <c r="AE564" s="27">
        <v>8.0000000000000002E-3</v>
      </c>
      <c r="AF564" s="30">
        <v>789.70941049860005</v>
      </c>
      <c r="AG564" s="27">
        <v>0.59</v>
      </c>
      <c r="AH564" s="25">
        <v>7.9327203499999999E-2</v>
      </c>
      <c r="AI564" s="25">
        <v>6.9803590799999995E-2</v>
      </c>
      <c r="AJ564" s="25">
        <v>4.8140143099999998E-2</v>
      </c>
      <c r="AK564" s="25">
        <v>0.1063014847</v>
      </c>
      <c r="AL564" s="25">
        <v>0.1103325168</v>
      </c>
      <c r="AM564" s="25">
        <v>6.7308753499999999E-2</v>
      </c>
      <c r="AN564" s="47">
        <v>0.17543974770000001</v>
      </c>
      <c r="AO564" s="47">
        <v>0.16397034199999999</v>
      </c>
      <c r="AP564" s="47">
        <v>0.15791956269999999</v>
      </c>
      <c r="AQ564" s="47">
        <v>0.45482947259033002</v>
      </c>
      <c r="AR564" s="47">
        <v>0.70990513108333897</v>
      </c>
      <c r="AS564" s="47">
        <v>0.39818349322959001</v>
      </c>
      <c r="AT564" s="28">
        <v>1200</v>
      </c>
      <c r="AU564" s="28">
        <v>1200</v>
      </c>
      <c r="AV564" s="28">
        <v>0</v>
      </c>
    </row>
    <row r="565" spans="1:48" x14ac:dyDescent="0.25">
      <c r="A565" s="159">
        <v>562</v>
      </c>
      <c r="B565" s="3" t="s">
        <v>487</v>
      </c>
      <c r="C565" s="3" t="s">
        <v>693</v>
      </c>
      <c r="D565" s="28">
        <v>4400</v>
      </c>
      <c r="E565" s="25">
        <v>-15.38462</v>
      </c>
      <c r="F565" s="25">
        <v>-40.54054</v>
      </c>
      <c r="G565" s="25">
        <v>-54.639180000000003</v>
      </c>
      <c r="H565" s="28">
        <v>10119357600</v>
      </c>
      <c r="I565" s="49">
        <v>2.2998499999999997</v>
      </c>
      <c r="J565" s="49">
        <v>51.576970000000003</v>
      </c>
      <c r="K565" s="28">
        <v>280</v>
      </c>
      <c r="L565" s="28">
        <v>1283500</v>
      </c>
      <c r="M565" s="49" t="s">
        <v>4501</v>
      </c>
      <c r="N565" s="49">
        <v>0.45182023455368692</v>
      </c>
      <c r="O565" s="49" t="s">
        <v>4501</v>
      </c>
      <c r="P565" s="30">
        <v>210.348225297</v>
      </c>
      <c r="Q565" s="27">
        <v>-5.3499999999999999E-2</v>
      </c>
      <c r="R565" s="30">
        <v>179.503891646</v>
      </c>
      <c r="S565" s="27">
        <v>-0.14660000000000001</v>
      </c>
      <c r="T565" s="30">
        <v>191.181245136</v>
      </c>
      <c r="U565" s="27">
        <v>1.38E-2</v>
      </c>
      <c r="V565" s="30">
        <v>0.69144873799999995</v>
      </c>
      <c r="W565" s="32">
        <v>-0.77829999999999999</v>
      </c>
      <c r="X565" s="30">
        <v>1.523722413</v>
      </c>
      <c r="Y565" s="32">
        <v>1.2037</v>
      </c>
      <c r="Z565" s="30">
        <v>3.7959347760000002</v>
      </c>
      <c r="AA565" s="32">
        <v>-3.7934000000000001</v>
      </c>
      <c r="AB565" s="30">
        <v>278.35600946829999</v>
      </c>
      <c r="AC565" s="27">
        <v>-0.77690000000000003</v>
      </c>
      <c r="AD565" s="30">
        <v>536.42515568379997</v>
      </c>
      <c r="AE565" s="27">
        <v>0.92700000000000005</v>
      </c>
      <c r="AF565" s="30">
        <v>1650.5111959281001</v>
      </c>
      <c r="AG565" s="27">
        <v>-2.79</v>
      </c>
      <c r="AH565" s="25">
        <v>6.5592736999999998E-3</v>
      </c>
      <c r="AI565" s="25">
        <v>1.4243265999999999E-2</v>
      </c>
      <c r="AJ565" s="25">
        <v>3.55531756E-2</v>
      </c>
      <c r="AK565" s="25">
        <v>3.0100358300000001E-2</v>
      </c>
      <c r="AL565" s="25">
        <v>6.3881451199999995E-2</v>
      </c>
      <c r="AM565" s="25">
        <v>0.15552272070000001</v>
      </c>
      <c r="AN565" s="47">
        <v>7.6370925699999995E-2</v>
      </c>
      <c r="AO565" s="47">
        <v>9.0209085300000005E-2</v>
      </c>
      <c r="AP565" s="47">
        <v>9.78652577E-2</v>
      </c>
      <c r="AQ565" s="47">
        <v>3.58955862883484</v>
      </c>
      <c r="AR565" s="47">
        <v>3.38576824685186</v>
      </c>
      <c r="AS565" s="47">
        <v>3.3743693239114099</v>
      </c>
      <c r="AT565" s="28">
        <v>0</v>
      </c>
      <c r="AU565" s="28">
        <v>0</v>
      </c>
      <c r="AV565" s="28">
        <v>0</v>
      </c>
    </row>
    <row r="566" spans="1:48" x14ac:dyDescent="0.25">
      <c r="A566" s="159">
        <v>563</v>
      </c>
      <c r="B566" s="3" t="s">
        <v>488</v>
      </c>
      <c r="C566" s="3" t="s">
        <v>693</v>
      </c>
      <c r="D566" s="28">
        <v>7500</v>
      </c>
      <c r="E566" s="25">
        <v>0</v>
      </c>
      <c r="F566" s="25">
        <v>4.8192779999999997</v>
      </c>
      <c r="G566" s="25">
        <v>10.126580000000001</v>
      </c>
      <c r="H566" s="28">
        <v>130948267500.00002</v>
      </c>
      <c r="I566" s="49">
        <v>17.459769999999999</v>
      </c>
      <c r="J566" s="49">
        <v>56.932340000000003</v>
      </c>
      <c r="K566" s="28">
        <v>4355</v>
      </c>
      <c r="L566" s="28">
        <v>30151500</v>
      </c>
      <c r="M566" s="49">
        <v>4.1756187873838799</v>
      </c>
      <c r="N566" s="49">
        <v>0.65517047868421441</v>
      </c>
      <c r="O566" s="49">
        <v>0.5264856</v>
      </c>
      <c r="P566" s="30">
        <v>92.390940240000006</v>
      </c>
      <c r="Q566" s="27">
        <v>-0.38279999999999997</v>
      </c>
      <c r="R566" s="30">
        <v>104.674828448</v>
      </c>
      <c r="S566" s="27">
        <v>0.13300000000000001</v>
      </c>
      <c r="T566" s="30">
        <v>119.181390409</v>
      </c>
      <c r="U566" s="27">
        <v>0.47660000000000002</v>
      </c>
      <c r="V566" s="30">
        <v>23.255225801999998</v>
      </c>
      <c r="W566" s="32">
        <v>0.4224</v>
      </c>
      <c r="X566" s="30">
        <v>27.376531388</v>
      </c>
      <c r="Y566" s="32">
        <v>0.1772</v>
      </c>
      <c r="Z566" s="30">
        <v>30.481733268999999</v>
      </c>
      <c r="AA566" s="32">
        <v>0.60840000000000005</v>
      </c>
      <c r="AB566" s="30">
        <v>1822.5102875808</v>
      </c>
      <c r="AC566" s="27">
        <v>0.30109999999999998</v>
      </c>
      <c r="AD566" s="30">
        <v>1818.8543279169</v>
      </c>
      <c r="AE566" s="27">
        <v>-2E-3</v>
      </c>
      <c r="AF566" s="30">
        <v>2026.1874520896999</v>
      </c>
      <c r="AG566" s="27">
        <v>1.59</v>
      </c>
      <c r="AH566" s="25">
        <v>0.15404485060000001</v>
      </c>
      <c r="AI566" s="25">
        <v>0.1583080318</v>
      </c>
      <c r="AJ566" s="25">
        <v>0.15893244419999999</v>
      </c>
      <c r="AK566" s="25">
        <v>0.163660048</v>
      </c>
      <c r="AL566" s="25">
        <v>0.16628765070000001</v>
      </c>
      <c r="AM566" s="25">
        <v>0.16989804820000001</v>
      </c>
      <c r="AN566" s="47">
        <v>0.39211455280000002</v>
      </c>
      <c r="AO566" s="47">
        <v>0.39641129409999998</v>
      </c>
      <c r="AP566" s="47">
        <v>0.38196906289999999</v>
      </c>
      <c r="AQ566" s="47">
        <v>4.7633601909408699E-2</v>
      </c>
      <c r="AR566" s="47">
        <v>5.2754503814443701E-2</v>
      </c>
      <c r="AS566" s="47">
        <v>6.8995377713276504E-2</v>
      </c>
      <c r="AT566" s="28">
        <v>0</v>
      </c>
      <c r="AU566" s="28">
        <v>0</v>
      </c>
      <c r="AV566" s="28">
        <v>0</v>
      </c>
    </row>
    <row r="567" spans="1:48" x14ac:dyDescent="0.25">
      <c r="A567" s="159">
        <v>564</v>
      </c>
      <c r="B567" s="3" t="s">
        <v>489</v>
      </c>
      <c r="C567" s="3" t="s">
        <v>693</v>
      </c>
      <c r="D567" s="28">
        <v>31500</v>
      </c>
      <c r="E567" s="25">
        <v>-7.8947370000000001</v>
      </c>
      <c r="F567" s="25">
        <v>-8.4302329999999994</v>
      </c>
      <c r="G567" s="25">
        <v>-1.5625</v>
      </c>
      <c r="H567" s="28">
        <v>95808573000</v>
      </c>
      <c r="I567" s="49">
        <v>3.0415399999999999</v>
      </c>
      <c r="J567" s="49">
        <v>60.362340000000003</v>
      </c>
      <c r="K567" s="28">
        <v>985</v>
      </c>
      <c r="L567" s="28">
        <v>30834500</v>
      </c>
      <c r="M567" s="49">
        <v>11.364828739984464</v>
      </c>
      <c r="N567" s="49">
        <v>1.6107880223928777</v>
      </c>
      <c r="O567" s="49" t="s">
        <v>4501</v>
      </c>
      <c r="P567" s="30">
        <v>107.95540312599999</v>
      </c>
      <c r="Q567" s="27">
        <v>-6.6500000000000004E-2</v>
      </c>
      <c r="R567" s="30">
        <v>96.326355364999998</v>
      </c>
      <c r="S567" s="27">
        <v>-0.1077</v>
      </c>
      <c r="T567" s="30">
        <v>95.461786617000001</v>
      </c>
      <c r="U567" s="27">
        <v>-9.35E-2</v>
      </c>
      <c r="V567" s="30">
        <v>13.043315822</v>
      </c>
      <c r="W567" s="32">
        <v>4.41E-2</v>
      </c>
      <c r="X567" s="30">
        <v>11.913179002</v>
      </c>
      <c r="Y567" s="32">
        <v>-8.6599999999999996E-2</v>
      </c>
      <c r="Z567" s="30">
        <v>10.417243354</v>
      </c>
      <c r="AA567" s="32">
        <v>-0.2505</v>
      </c>
      <c r="AB567" s="30">
        <v>4533.1347842639998</v>
      </c>
      <c r="AC567" s="27">
        <v>0.1137</v>
      </c>
      <c r="AD567" s="30">
        <v>3683.28898368</v>
      </c>
      <c r="AE567" s="27">
        <v>-0.187</v>
      </c>
      <c r="AF567" s="30">
        <v>3378.8156430189001</v>
      </c>
      <c r="AG567" s="27">
        <v>0.73</v>
      </c>
      <c r="AH567" s="25">
        <v>0.1972365472</v>
      </c>
      <c r="AI567" s="25">
        <v>0.1664331862</v>
      </c>
      <c r="AJ567" s="25">
        <v>0.15263978489999999</v>
      </c>
      <c r="AK567" s="25">
        <v>0.23156992509999999</v>
      </c>
      <c r="AL567" s="25">
        <v>0.19049353350000001</v>
      </c>
      <c r="AM567" s="25">
        <v>0.17110241670000001</v>
      </c>
      <c r="AN567" s="47">
        <v>0.22607235440000001</v>
      </c>
      <c r="AO567" s="47">
        <v>0.210557995</v>
      </c>
      <c r="AP567" s="47">
        <v>0.21997818890000001</v>
      </c>
      <c r="AQ567" s="47">
        <v>0.173343055262559</v>
      </c>
      <c r="AR567" s="47">
        <v>0.115297546827348</v>
      </c>
      <c r="AS567" s="47">
        <v>0.12095556738958201</v>
      </c>
      <c r="AT567" s="28">
        <v>3000</v>
      </c>
      <c r="AU567" s="28">
        <v>2500</v>
      </c>
      <c r="AV567" s="28">
        <v>0</v>
      </c>
    </row>
    <row r="568" spans="1:48" x14ac:dyDescent="0.25">
      <c r="A568" s="159">
        <v>565</v>
      </c>
      <c r="B568" s="3" t="s">
        <v>490</v>
      </c>
      <c r="C568" s="3" t="s">
        <v>693</v>
      </c>
      <c r="D568" s="28">
        <v>500</v>
      </c>
      <c r="E568" s="25">
        <v>0</v>
      </c>
      <c r="F568" s="25">
        <v>0</v>
      </c>
      <c r="G568" s="25">
        <v>-44.44444</v>
      </c>
      <c r="H568" s="28">
        <v>13788244999.999998</v>
      </c>
      <c r="I568" s="49">
        <v>27.57649</v>
      </c>
      <c r="J568" s="49">
        <v>69.04083</v>
      </c>
      <c r="K568" s="28">
        <v>50477</v>
      </c>
      <c r="L568" s="28">
        <v>22891000</v>
      </c>
      <c r="M568" s="49" t="s">
        <v>4501</v>
      </c>
      <c r="N568" s="49">
        <v>7.1737491626059649E-2</v>
      </c>
      <c r="O568" s="49">
        <v>0.59210719999999994</v>
      </c>
      <c r="P568" s="30">
        <v>142.77345650999999</v>
      </c>
      <c r="Q568" s="27">
        <v>-0.2135</v>
      </c>
      <c r="R568" s="30">
        <v>57.965241628999998</v>
      </c>
      <c r="S568" s="27">
        <v>-0.59399999999999997</v>
      </c>
      <c r="T568" s="30">
        <v>28.010604831999999</v>
      </c>
      <c r="U568" s="27">
        <v>-0.69199999999999995</v>
      </c>
      <c r="V568" s="30">
        <v>0.231883852</v>
      </c>
      <c r="W568" s="32">
        <v>-0.96160000000000001</v>
      </c>
      <c r="X568" s="30">
        <v>-73.079832875999998</v>
      </c>
      <c r="Y568" s="32">
        <v>-316.15710000000001</v>
      </c>
      <c r="Z568" s="30">
        <v>-15.49274666</v>
      </c>
      <c r="AA568" s="32">
        <v>0.83189999999999997</v>
      </c>
      <c r="AB568" s="30">
        <v>7.7876166618999996</v>
      </c>
      <c r="AC568" s="27">
        <v>-0.96250000000000002</v>
      </c>
      <c r="AD568" s="30">
        <v>-2650.0773983926001</v>
      </c>
      <c r="AE568" s="27">
        <v>-341.29399999999998</v>
      </c>
      <c r="AF568" s="30">
        <v>0</v>
      </c>
      <c r="AG568" s="27">
        <v>0</v>
      </c>
      <c r="AH568" s="25">
        <v>5.9931549999999996E-4</v>
      </c>
      <c r="AI568" s="25">
        <v>-0.20744635149999999</v>
      </c>
      <c r="AJ568" s="25">
        <v>0</v>
      </c>
      <c r="AK568" s="25">
        <v>8.2377419999999995E-4</v>
      </c>
      <c r="AL568" s="25">
        <v>-0.30289059330000001</v>
      </c>
      <c r="AM568" s="25">
        <v>0</v>
      </c>
      <c r="AN568" s="47">
        <v>0.1097204871</v>
      </c>
      <c r="AO568" s="47">
        <v>-7.0913820700000005E-2</v>
      </c>
      <c r="AP568" s="47">
        <v>0</v>
      </c>
      <c r="AQ568" s="47">
        <v>0.39045104622878002</v>
      </c>
      <c r="AR568" s="47">
        <v>0.55545636213963101</v>
      </c>
      <c r="AS568" s="47">
        <v>0.47036642440119902</v>
      </c>
      <c r="AT568" s="28">
        <v>0</v>
      </c>
      <c r="AU568" s="28">
        <v>0</v>
      </c>
      <c r="AV568" s="28">
        <v>0</v>
      </c>
    </row>
    <row r="569" spans="1:48" x14ac:dyDescent="0.25">
      <c r="A569" s="159">
        <v>566</v>
      </c>
      <c r="B569" s="3" t="s">
        <v>511</v>
      </c>
      <c r="C569" s="3" t="s">
        <v>693</v>
      </c>
      <c r="D569" s="28">
        <v>6900</v>
      </c>
      <c r="E569" s="25">
        <v>13.114750000000001</v>
      </c>
      <c r="F569" s="25">
        <v>13.114750000000001</v>
      </c>
      <c r="G569" s="25">
        <v>-12.65823</v>
      </c>
      <c r="H569" s="28">
        <v>82800000000</v>
      </c>
      <c r="I569" s="49">
        <v>12</v>
      </c>
      <c r="J569" s="49">
        <v>24.428750000000001</v>
      </c>
      <c r="K569" s="28">
        <v>595</v>
      </c>
      <c r="L569" s="28">
        <v>3500000</v>
      </c>
      <c r="M569" s="49">
        <v>6.4042768183832326</v>
      </c>
      <c r="N569" s="49">
        <v>0.57017414253579346</v>
      </c>
      <c r="O569" s="49" t="s">
        <v>4501</v>
      </c>
      <c r="P569" s="30">
        <v>1290.1367582959999</v>
      </c>
      <c r="Q569" s="27">
        <v>-1.9900000000000001E-2</v>
      </c>
      <c r="R569" s="30">
        <v>1533.666487168</v>
      </c>
      <c r="S569" s="27">
        <v>0.1888</v>
      </c>
      <c r="T569" s="30">
        <v>1324.942273936</v>
      </c>
      <c r="U569" s="27">
        <v>-5.0799999999999998E-2</v>
      </c>
      <c r="V569" s="30">
        <v>13.152412792</v>
      </c>
      <c r="W569" s="32">
        <v>-0.36380000000000001</v>
      </c>
      <c r="X569" s="30">
        <v>14.306200029999999</v>
      </c>
      <c r="Y569" s="32">
        <v>8.77E-2</v>
      </c>
      <c r="Z569" s="30">
        <v>14.945997205999999</v>
      </c>
      <c r="AA569" s="32">
        <v>0.17330000000000001</v>
      </c>
      <c r="AB569" s="30">
        <v>876.82751949999999</v>
      </c>
      <c r="AC569" s="27">
        <v>-0.36380000000000001</v>
      </c>
      <c r="AD569" s="30">
        <v>953.74666866669997</v>
      </c>
      <c r="AE569" s="27">
        <v>8.7999999999999995E-2</v>
      </c>
      <c r="AF569" s="30">
        <v>1245.4997671666999</v>
      </c>
      <c r="AG569" s="27">
        <v>1.17</v>
      </c>
      <c r="AH569" s="25">
        <v>7.1775270700000005E-2</v>
      </c>
      <c r="AI569" s="25">
        <v>7.7100912300000005E-2</v>
      </c>
      <c r="AJ569" s="25">
        <v>7.5594681699999999E-2</v>
      </c>
      <c r="AK569" s="25">
        <v>8.6025956700000003E-2</v>
      </c>
      <c r="AL569" s="25">
        <v>9.5887036300000006E-2</v>
      </c>
      <c r="AM569" s="25">
        <v>0.101457191</v>
      </c>
      <c r="AN569" s="47">
        <v>5.1001952900000001E-2</v>
      </c>
      <c r="AO569" s="47">
        <v>4.14614757E-2</v>
      </c>
      <c r="AP569" s="47">
        <v>5.0346885100000002E-2</v>
      </c>
      <c r="AQ569" s="47">
        <v>0.14981207089350601</v>
      </c>
      <c r="AR569" s="47">
        <v>0.33971491702220802</v>
      </c>
      <c r="AS569" s="47">
        <v>0.34212075001618297</v>
      </c>
      <c r="AT569" s="28">
        <v>1200</v>
      </c>
      <c r="AU569" s="28">
        <v>1000</v>
      </c>
      <c r="AV569" s="28">
        <v>0</v>
      </c>
    </row>
    <row r="570" spans="1:48" x14ac:dyDescent="0.25">
      <c r="A570" s="159">
        <v>567</v>
      </c>
      <c r="B570" s="3" t="s">
        <v>491</v>
      </c>
      <c r="C570" s="3" t="s">
        <v>693</v>
      </c>
      <c r="D570" s="28">
        <v>21000</v>
      </c>
      <c r="E570" s="25">
        <v>-12.5</v>
      </c>
      <c r="F570" s="25">
        <v>36.363639999999997</v>
      </c>
      <c r="G570" s="25">
        <v>5</v>
      </c>
      <c r="H570" s="28">
        <v>235242063000</v>
      </c>
      <c r="I570" s="49">
        <v>11.202</v>
      </c>
      <c r="J570" s="49">
        <v>24.559709999999999</v>
      </c>
      <c r="K570" s="28">
        <v>130</v>
      </c>
      <c r="L570" s="28">
        <v>2408000</v>
      </c>
      <c r="M570" s="49">
        <v>14.669342274598288</v>
      </c>
      <c r="N570" s="49">
        <v>1.377421018164851</v>
      </c>
      <c r="O570" s="49" t="s">
        <v>4501</v>
      </c>
      <c r="P570" s="30">
        <v>564.16416890599999</v>
      </c>
      <c r="Q570" s="27">
        <v>-0.29659999999999997</v>
      </c>
      <c r="R570" s="30">
        <v>611.70790451000005</v>
      </c>
      <c r="S570" s="27">
        <v>8.43E-2</v>
      </c>
      <c r="T570" s="30">
        <v>697.10220203699998</v>
      </c>
      <c r="U570" s="27">
        <v>0.2802</v>
      </c>
      <c r="V570" s="30">
        <v>14.785553417999999</v>
      </c>
      <c r="W570" s="32">
        <v>-1.7299999999999999E-2</v>
      </c>
      <c r="X570" s="30">
        <v>13.312450075999999</v>
      </c>
      <c r="Y570" s="32">
        <v>-9.9599999999999994E-2</v>
      </c>
      <c r="Z570" s="30">
        <v>14.078644383</v>
      </c>
      <c r="AA570" s="32">
        <v>0.17230000000000001</v>
      </c>
      <c r="AB570" s="30">
        <v>1218.9627019382001</v>
      </c>
      <c r="AC570" s="27">
        <v>-9.2399999999999996E-2</v>
      </c>
      <c r="AD570" s="30">
        <v>1010.8415500335</v>
      </c>
      <c r="AE570" s="27">
        <v>-0.17100000000000001</v>
      </c>
      <c r="AF570" s="30">
        <v>1256.7970552231</v>
      </c>
      <c r="AG570" s="27">
        <v>1.17</v>
      </c>
      <c r="AH570" s="25">
        <v>3.09101055E-2</v>
      </c>
      <c r="AI570" s="25">
        <v>3.0853553400000001E-2</v>
      </c>
      <c r="AJ570" s="25">
        <v>2.81086644E-2</v>
      </c>
      <c r="AK570" s="25">
        <v>9.0017020599999997E-2</v>
      </c>
      <c r="AL570" s="25">
        <v>7.5953977000000006E-2</v>
      </c>
      <c r="AM570" s="25">
        <v>8.2207221400000002E-2</v>
      </c>
      <c r="AN570" s="47">
        <v>0.1703578456</v>
      </c>
      <c r="AO570" s="47">
        <v>0.17049881150000001</v>
      </c>
      <c r="AP570" s="47">
        <v>0.1703183439</v>
      </c>
      <c r="AQ570" s="47">
        <v>1.6608610616869901</v>
      </c>
      <c r="AR570" s="47">
        <v>1.2707220940647399</v>
      </c>
      <c r="AS570" s="47">
        <v>1.9246221085308599</v>
      </c>
      <c r="AT570" s="28">
        <v>400</v>
      </c>
      <c r="AU570" s="28">
        <v>900</v>
      </c>
      <c r="AV570" s="28">
        <v>0</v>
      </c>
    </row>
    <row r="571" spans="1:48" x14ac:dyDescent="0.25">
      <c r="A571" s="159">
        <v>568</v>
      </c>
      <c r="B571" s="3" t="s">
        <v>492</v>
      </c>
      <c r="C571" s="3" t="s">
        <v>693</v>
      </c>
      <c r="D571" s="28">
        <v>31700</v>
      </c>
      <c r="E571" s="25">
        <v>-4.2296069999999997</v>
      </c>
      <c r="F571" s="25">
        <v>-4.9863770000000001</v>
      </c>
      <c r="G571" s="25">
        <v>-18.906980000000001</v>
      </c>
      <c r="H571" s="28">
        <v>3111794140100</v>
      </c>
      <c r="I571" s="49">
        <v>98.163849999999996</v>
      </c>
      <c r="J571" s="49">
        <v>60.96698</v>
      </c>
      <c r="K571" s="28">
        <v>21693.3</v>
      </c>
      <c r="L571" s="28">
        <v>693946500</v>
      </c>
      <c r="M571" s="49">
        <v>7.5761695885345919</v>
      </c>
      <c r="N571" s="49">
        <v>1.264176222256076</v>
      </c>
      <c r="O571" s="49">
        <v>0.5118779</v>
      </c>
      <c r="P571" s="30">
        <v>4443.6543668169998</v>
      </c>
      <c r="Q571" s="27">
        <v>1.7899999999999999E-2</v>
      </c>
      <c r="R571" s="30">
        <v>4534.6439961340002</v>
      </c>
      <c r="S571" s="27">
        <v>2.0500000000000001E-2</v>
      </c>
      <c r="T571" s="30">
        <v>4957.9370203990002</v>
      </c>
      <c r="U571" s="27">
        <v>0.1104</v>
      </c>
      <c r="V571" s="30">
        <v>492.53528780900001</v>
      </c>
      <c r="W571" s="32">
        <v>0.2389</v>
      </c>
      <c r="X571" s="30">
        <v>331.51704339399998</v>
      </c>
      <c r="Y571" s="32">
        <v>-0.32690000000000002</v>
      </c>
      <c r="Z571" s="30">
        <v>400.65053352000001</v>
      </c>
      <c r="AA571" s="32">
        <v>-8.9700000000000002E-2</v>
      </c>
      <c r="AB571" s="30">
        <v>5212.2923565296996</v>
      </c>
      <c r="AC571" s="27">
        <v>4.41E-2</v>
      </c>
      <c r="AD571" s="30">
        <v>3714.8803395353998</v>
      </c>
      <c r="AE571" s="27">
        <v>-0.28699999999999998</v>
      </c>
      <c r="AF571" s="30">
        <v>4489.5694494624004</v>
      </c>
      <c r="AG571" s="27">
        <v>0.91</v>
      </c>
      <c r="AH571" s="25">
        <v>0.12824054679999999</v>
      </c>
      <c r="AI571" s="25">
        <v>7.2557772000000006E-2</v>
      </c>
      <c r="AJ571" s="25">
        <v>8.7758367700000006E-2</v>
      </c>
      <c r="AK571" s="25">
        <v>0.25132936579999998</v>
      </c>
      <c r="AL571" s="25">
        <v>0.15282525359999999</v>
      </c>
      <c r="AM571" s="25">
        <v>0.1760782226</v>
      </c>
      <c r="AN571" s="47">
        <v>0.33240748640000001</v>
      </c>
      <c r="AO571" s="47">
        <v>0.29448074959999998</v>
      </c>
      <c r="AP571" s="47">
        <v>0.2962785128</v>
      </c>
      <c r="AQ571" s="47">
        <v>1.0430053716630301</v>
      </c>
      <c r="AR571" s="47">
        <v>1.16483158299999</v>
      </c>
      <c r="AS571" s="47">
        <v>1.00639810436879</v>
      </c>
      <c r="AT571" s="28">
        <v>3000</v>
      </c>
      <c r="AU571" s="28">
        <v>1000</v>
      </c>
      <c r="AV571" s="28">
        <v>0</v>
      </c>
    </row>
    <row r="572" spans="1:48" x14ac:dyDescent="0.25">
      <c r="A572" s="159">
        <v>569</v>
      </c>
      <c r="B572" s="3" t="s">
        <v>493</v>
      </c>
      <c r="C572" s="3" t="s">
        <v>693</v>
      </c>
      <c r="D572" s="28">
        <v>9000</v>
      </c>
      <c r="E572" s="25">
        <v>1.123596</v>
      </c>
      <c r="F572" s="25">
        <v>26.760560000000002</v>
      </c>
      <c r="G572" s="25">
        <v>-13.461539999999999</v>
      </c>
      <c r="H572" s="28">
        <v>3661232283000</v>
      </c>
      <c r="I572" s="49">
        <v>406.80359999999996</v>
      </c>
      <c r="J572" s="49">
        <v>95.470119999999994</v>
      </c>
      <c r="K572" s="28">
        <v>1525897</v>
      </c>
      <c r="L572" s="28">
        <v>12329680000</v>
      </c>
      <c r="M572" s="49">
        <v>65.717989517586361</v>
      </c>
      <c r="N572" s="49">
        <v>0.85492194177559355</v>
      </c>
      <c r="O572" s="49">
        <v>0.77835889999999996</v>
      </c>
      <c r="P572" s="30">
        <v>0</v>
      </c>
      <c r="Q572" s="27" t="s">
        <v>1989</v>
      </c>
      <c r="R572" s="30">
        <v>0</v>
      </c>
      <c r="S572" s="27" t="s">
        <v>1989</v>
      </c>
      <c r="T572" s="30">
        <v>0</v>
      </c>
      <c r="U572" s="27" t="s">
        <v>1989</v>
      </c>
      <c r="V572" s="30">
        <v>21.954999999999998</v>
      </c>
      <c r="W572" s="32">
        <v>1.0256000000000001</v>
      </c>
      <c r="X572" s="30">
        <v>36.24</v>
      </c>
      <c r="Y572" s="32">
        <v>0.65059999999999996</v>
      </c>
      <c r="Z572" s="30">
        <v>43.188000000000002</v>
      </c>
      <c r="AA572" s="32">
        <v>0.51759999999999995</v>
      </c>
      <c r="AB572" s="30">
        <v>72.934965464300006</v>
      </c>
      <c r="AC572" s="27">
        <v>1.0256000000000001</v>
      </c>
      <c r="AD572" s="30">
        <v>120.3900318117</v>
      </c>
      <c r="AE572" s="27">
        <v>0.65100000000000002</v>
      </c>
      <c r="AF572" s="30">
        <v>133.96567034309999</v>
      </c>
      <c r="AG572" s="27">
        <v>1.4</v>
      </c>
      <c r="AH572" s="25">
        <v>3.117444E-4</v>
      </c>
      <c r="AI572" s="25">
        <v>5.0241320000000002E-4</v>
      </c>
      <c r="AJ572" s="25">
        <v>6.1266369999999997E-4</v>
      </c>
      <c r="AK572" s="25">
        <v>6.8116530999999996E-3</v>
      </c>
      <c r="AL572" s="25">
        <v>1.1235629299999999E-2</v>
      </c>
      <c r="AM572" s="25">
        <v>1.2366378399999999E-2</v>
      </c>
      <c r="AN572" s="47">
        <v>0.21682557869999999</v>
      </c>
      <c r="AO572" s="47">
        <v>0.1831469661</v>
      </c>
      <c r="AP572" s="47">
        <v>0.17345306620000001</v>
      </c>
      <c r="AQ572" s="47">
        <v>21.3239332894364</v>
      </c>
      <c r="AR572" s="47">
        <v>21.402540115801798</v>
      </c>
      <c r="AS572" s="47">
        <v>19.1846096743689</v>
      </c>
      <c r="AT572" s="28">
        <v>0</v>
      </c>
      <c r="AU572" s="28">
        <v>0</v>
      </c>
      <c r="AV572" s="28">
        <v>0</v>
      </c>
    </row>
    <row r="573" spans="1:48" x14ac:dyDescent="0.25">
      <c r="A573" s="159">
        <v>570</v>
      </c>
      <c r="B573" s="3" t="s">
        <v>494</v>
      </c>
      <c r="C573" s="3" t="s">
        <v>693</v>
      </c>
      <c r="D573" s="28">
        <v>7000</v>
      </c>
      <c r="E573" s="25">
        <v>1.4492750000000001</v>
      </c>
      <c r="F573" s="25">
        <v>0</v>
      </c>
      <c r="G573" s="25">
        <v>9.375</v>
      </c>
      <c r="H573" s="28">
        <v>1400000000000</v>
      </c>
      <c r="I573" s="49">
        <v>200</v>
      </c>
      <c r="J573" s="49">
        <v>36.367629999999998</v>
      </c>
      <c r="K573" s="28">
        <v>260</v>
      </c>
      <c r="L573" s="28">
        <v>1822500</v>
      </c>
      <c r="M573" s="49">
        <v>136.18351686072566</v>
      </c>
      <c r="N573" s="49">
        <v>1.0930331016013217</v>
      </c>
      <c r="O573" s="49" t="s">
        <v>4501</v>
      </c>
      <c r="P573" s="30">
        <v>1091.5851854479999</v>
      </c>
      <c r="Q573" s="27">
        <v>0.11310000000000001</v>
      </c>
      <c r="R573" s="30">
        <v>1132.103503733</v>
      </c>
      <c r="S573" s="27">
        <v>3.7100000000000001E-2</v>
      </c>
      <c r="T573" s="30">
        <v>1125.109847682</v>
      </c>
      <c r="U573" s="27">
        <v>2.07E-2</v>
      </c>
      <c r="V573" s="30">
        <v>-3.7173380819999999</v>
      </c>
      <c r="W573" s="32">
        <v>-0.97430000000000005</v>
      </c>
      <c r="X573" s="30">
        <v>44.057235355000003</v>
      </c>
      <c r="Y573" s="32">
        <v>-12.851800000000001</v>
      </c>
      <c r="Z573" s="30">
        <v>-9.0877898409999993</v>
      </c>
      <c r="AA573" s="32">
        <v>-1.2957000000000001</v>
      </c>
      <c r="AB573" s="30">
        <v>-29.825394254999999</v>
      </c>
      <c r="AC573" s="27">
        <v>-0.95930000000000004</v>
      </c>
      <c r="AD573" s="30">
        <v>210.62907939499999</v>
      </c>
      <c r="AE573" s="27">
        <v>-8.0619999999999994</v>
      </c>
      <c r="AF573" s="30">
        <v>-3.3770920549999999</v>
      </c>
      <c r="AG573" s="27">
        <v>-0.03</v>
      </c>
      <c r="AH573" s="25">
        <v>-1.774067E-3</v>
      </c>
      <c r="AI573" s="25">
        <v>1.2697238200000001E-2</v>
      </c>
      <c r="AJ573" s="25">
        <v>-2.0573090000000001E-4</v>
      </c>
      <c r="AK573" s="25">
        <v>-5.1382846999999997E-3</v>
      </c>
      <c r="AL573" s="25">
        <v>3.3972847299999998E-2</v>
      </c>
      <c r="AM573" s="25">
        <v>-5.4505639999999995E-4</v>
      </c>
      <c r="AN573" s="47">
        <v>0.45209532299999999</v>
      </c>
      <c r="AO573" s="47">
        <v>0.44355770049999999</v>
      </c>
      <c r="AP573" s="47">
        <v>0.42339540440000001</v>
      </c>
      <c r="AQ573" s="47">
        <v>1.7191530768026799</v>
      </c>
      <c r="AR573" s="47">
        <v>1.6329814366368001</v>
      </c>
      <c r="AS573" s="47">
        <v>1.6493660996458499</v>
      </c>
      <c r="AT573" s="28">
        <v>0</v>
      </c>
      <c r="AU573" s="28">
        <v>0</v>
      </c>
      <c r="AV573" s="28">
        <v>0</v>
      </c>
    </row>
    <row r="574" spans="1:48" x14ac:dyDescent="0.25">
      <c r="A574" s="159">
        <v>571</v>
      </c>
      <c r="B574" s="3" t="s">
        <v>4433</v>
      </c>
      <c r="C574" s="3" t="s">
        <v>693</v>
      </c>
      <c r="D574" s="28">
        <v>10100</v>
      </c>
      <c r="E574" s="25">
        <v>4.1237110000000001</v>
      </c>
      <c r="F574" s="25">
        <v>7.446809</v>
      </c>
      <c r="G574" s="25">
        <v>-12.173909999999999</v>
      </c>
      <c r="H574" s="28">
        <v>606004040000</v>
      </c>
      <c r="I574" s="49">
        <v>60.000399999999999</v>
      </c>
      <c r="J574" s="49">
        <v>26.472159999999999</v>
      </c>
      <c r="K574" s="28">
        <v>2095</v>
      </c>
      <c r="L574" s="28">
        <v>20284000</v>
      </c>
      <c r="M574" s="49">
        <v>14.145658263305322</v>
      </c>
      <c r="N574" s="49">
        <v>0.84863710858337149</v>
      </c>
      <c r="O574" s="49" t="s">
        <v>4501</v>
      </c>
      <c r="P574" s="30">
        <v>66.385685748</v>
      </c>
      <c r="Q574" s="27">
        <v>0.12820000000000001</v>
      </c>
      <c r="R574" s="30">
        <v>172.91583149499999</v>
      </c>
      <c r="S574" s="27">
        <v>1.6047</v>
      </c>
      <c r="T574" s="30">
        <v>169.90493090199999</v>
      </c>
      <c r="U574" s="27">
        <v>0.20580000000000001</v>
      </c>
      <c r="V574" s="30">
        <v>277.697594831</v>
      </c>
      <c r="W574" s="32">
        <v>-2.5497000000000001</v>
      </c>
      <c r="X574" s="30">
        <v>42.819138199000001</v>
      </c>
      <c r="Y574" s="32">
        <v>-0.8458</v>
      </c>
      <c r="Z574" s="30">
        <v>26.521697616000001</v>
      </c>
      <c r="AA574" s="32">
        <v>-0.90980000000000005</v>
      </c>
      <c r="AB574" s="30">
        <v>4628.2932471833001</v>
      </c>
      <c r="AC574" s="27">
        <v>-2.5497000000000001</v>
      </c>
      <c r="AD574" s="30">
        <v>697.31896998330001</v>
      </c>
      <c r="AE574" s="27">
        <v>-0.84899999999999998</v>
      </c>
      <c r="AF574" s="30">
        <v>442.02682836290001</v>
      </c>
      <c r="AG574" s="27">
        <v>0.09</v>
      </c>
      <c r="AH574" s="25">
        <v>0.5126692236</v>
      </c>
      <c r="AI574" s="25">
        <v>4.9414969400000001E-2</v>
      </c>
      <c r="AJ574" s="25">
        <v>2.42533591E-2</v>
      </c>
      <c r="AK574" s="25">
        <v>0.52063430340000005</v>
      </c>
      <c r="AL574" s="25">
        <v>6.1773898399999999E-2</v>
      </c>
      <c r="AM574" s="25">
        <v>3.7076549299999997E-2</v>
      </c>
      <c r="AN574" s="47">
        <v>4.4229739491000002</v>
      </c>
      <c r="AO574" s="47">
        <v>0.50333948220000002</v>
      </c>
      <c r="AP574" s="47">
        <v>0.51834341230000003</v>
      </c>
      <c r="AQ574" s="47">
        <v>1.3645509431657E-2</v>
      </c>
      <c r="AR574" s="47">
        <v>0.47270500962928502</v>
      </c>
      <c r="AS574" s="47">
        <v>0.528718108984089</v>
      </c>
      <c r="AT574" s="28">
        <v>0</v>
      </c>
      <c r="AU574" s="28">
        <v>0</v>
      </c>
      <c r="AV574" s="28">
        <v>0</v>
      </c>
    </row>
    <row r="575" spans="1:48" x14ac:dyDescent="0.25">
      <c r="A575" s="159">
        <v>572</v>
      </c>
      <c r="B575" s="3" t="s">
        <v>495</v>
      </c>
      <c r="C575" s="3" t="s">
        <v>693</v>
      </c>
      <c r="D575" s="28">
        <v>4000</v>
      </c>
      <c r="E575" s="25">
        <v>0</v>
      </c>
      <c r="F575" s="25">
        <v>2.5641029999999998</v>
      </c>
      <c r="G575" s="25">
        <v>-24.528300000000002</v>
      </c>
      <c r="H575" s="28">
        <v>31759239999.999996</v>
      </c>
      <c r="I575" s="49">
        <v>7.9398099999999996</v>
      </c>
      <c r="J575" s="49">
        <v>78.862369999999999</v>
      </c>
      <c r="K575" s="28">
        <v>10412.25</v>
      </c>
      <c r="L575" s="28">
        <v>41385500</v>
      </c>
      <c r="M575" s="49">
        <v>6.9975238579570034</v>
      </c>
      <c r="N575" s="49">
        <v>0.33244118953529961</v>
      </c>
      <c r="O575" s="49">
        <v>0.49473669999999997</v>
      </c>
      <c r="P575" s="30">
        <v>436.01369902200003</v>
      </c>
      <c r="Q575" s="27">
        <v>-0.2336</v>
      </c>
      <c r="R575" s="30">
        <v>381.71739258299999</v>
      </c>
      <c r="S575" s="27">
        <v>-0.1245</v>
      </c>
      <c r="T575" s="30">
        <v>376.41299155299998</v>
      </c>
      <c r="U575" s="27">
        <v>1.5699999999999999E-2</v>
      </c>
      <c r="V575" s="30">
        <v>7.9348291519999998</v>
      </c>
      <c r="W575" s="32">
        <v>-0.17699999999999999</v>
      </c>
      <c r="X575" s="30">
        <v>5.9297640840000003</v>
      </c>
      <c r="Y575" s="32">
        <v>-0.25269999999999998</v>
      </c>
      <c r="Z575" s="30">
        <v>6.1163908390000001</v>
      </c>
      <c r="AA575" s="32">
        <v>-7.1099999999999997E-2</v>
      </c>
      <c r="AB575" s="30">
        <v>877.20568068329999</v>
      </c>
      <c r="AC575" s="27">
        <v>-0.27379999999999999</v>
      </c>
      <c r="AD575" s="30">
        <v>619.29297778600005</v>
      </c>
      <c r="AE575" s="27">
        <v>-0.29399999999999998</v>
      </c>
      <c r="AF575" s="30">
        <v>768.75683761489995</v>
      </c>
      <c r="AG575" s="27">
        <v>0.93</v>
      </c>
      <c r="AH575" s="25">
        <v>2.1701654300000001E-2</v>
      </c>
      <c r="AI575" s="25">
        <v>1.6092565600000001E-2</v>
      </c>
      <c r="AJ575" s="25">
        <v>2.0828410200000001E-2</v>
      </c>
      <c r="AK575" s="25">
        <v>8.3513820700000005E-2</v>
      </c>
      <c r="AL575" s="25">
        <v>6.0610252500000003E-2</v>
      </c>
      <c r="AM575" s="25">
        <v>6.3269614099999996E-2</v>
      </c>
      <c r="AN575" s="47">
        <v>0.1171967293</v>
      </c>
      <c r="AO575" s="47">
        <v>0.13296823569999999</v>
      </c>
      <c r="AP575" s="47">
        <v>0.1119950004</v>
      </c>
      <c r="AQ575" s="47">
        <v>2.8510430177121902</v>
      </c>
      <c r="AR575" s="47">
        <v>2.6804469189076698</v>
      </c>
      <c r="AS575" s="47">
        <v>2.0376593140160799</v>
      </c>
      <c r="AT575" s="28">
        <v>800</v>
      </c>
      <c r="AU575" s="28">
        <v>0</v>
      </c>
      <c r="AV575" s="28">
        <v>0</v>
      </c>
    </row>
    <row r="576" spans="1:48" x14ac:dyDescent="0.25">
      <c r="A576" s="159">
        <v>573</v>
      </c>
      <c r="B576" s="3" t="s">
        <v>497</v>
      </c>
      <c r="C576" s="3" t="s">
        <v>693</v>
      </c>
      <c r="D576" s="28">
        <v>6400</v>
      </c>
      <c r="E576" s="25">
        <v>-34.69388</v>
      </c>
      <c r="F576" s="25">
        <v>-39.047620000000002</v>
      </c>
      <c r="G576" s="25">
        <v>-41.052630000000001</v>
      </c>
      <c r="H576" s="28">
        <v>30716902400</v>
      </c>
      <c r="I576" s="49">
        <v>4.7995099999999997</v>
      </c>
      <c r="J576" s="49">
        <v>20.247730000000001</v>
      </c>
      <c r="K576" s="28">
        <v>1665</v>
      </c>
      <c r="L576" s="28">
        <v>12089000</v>
      </c>
      <c r="M576" s="49">
        <v>6.3080822020339067</v>
      </c>
      <c r="N576" s="49">
        <v>0.54533573799723867</v>
      </c>
      <c r="O576" s="49" t="s">
        <v>4501</v>
      </c>
      <c r="P576" s="30">
        <v>187.021567812</v>
      </c>
      <c r="Q576" s="27">
        <v>0.22</v>
      </c>
      <c r="R576" s="30">
        <v>236.90008488699999</v>
      </c>
      <c r="S576" s="27">
        <v>0.26669999999999999</v>
      </c>
      <c r="T576" s="30">
        <v>234.90261598500001</v>
      </c>
      <c r="U576" s="27">
        <v>0.15029999999999999</v>
      </c>
      <c r="V576" s="30">
        <v>7.1423726509999996</v>
      </c>
      <c r="W576" s="32">
        <v>-0.22420000000000001</v>
      </c>
      <c r="X576" s="30">
        <v>9.6563376020000007</v>
      </c>
      <c r="Y576" s="32">
        <v>0.35199999999999998</v>
      </c>
      <c r="Z576" s="30">
        <v>8.0976164550000007</v>
      </c>
      <c r="AA576" s="32">
        <v>1.1194</v>
      </c>
      <c r="AB576" s="30">
        <v>1400.0366358435999</v>
      </c>
      <c r="AC576" s="27">
        <v>-0.22420000000000001</v>
      </c>
      <c r="AD576" s="30">
        <v>1584.3935043450001</v>
      </c>
      <c r="AE576" s="27">
        <v>0.13200000000000001</v>
      </c>
      <c r="AF576" s="30">
        <v>1687.1735514581001</v>
      </c>
      <c r="AG576" s="27">
        <v>2.02</v>
      </c>
      <c r="AH576" s="25">
        <v>5.9963530700000003E-2</v>
      </c>
      <c r="AI576" s="25">
        <v>7.5012172299999999E-2</v>
      </c>
      <c r="AJ576" s="25">
        <v>6.0133055400000003E-2</v>
      </c>
      <c r="AK576" s="25">
        <v>0.13131023729999999</v>
      </c>
      <c r="AL576" s="25">
        <v>0.16652208030000001</v>
      </c>
      <c r="AM576" s="25">
        <v>0.1318849054</v>
      </c>
      <c r="AN576" s="47">
        <v>0.14680595069999999</v>
      </c>
      <c r="AO576" s="47">
        <v>0.13454040389999999</v>
      </c>
      <c r="AP576" s="47">
        <v>0.12806831569999999</v>
      </c>
      <c r="AQ576" s="47">
        <v>1.2603391746480099</v>
      </c>
      <c r="AR576" s="47">
        <v>1.18488228013566</v>
      </c>
      <c r="AS576" s="47">
        <v>1.1932180975379101</v>
      </c>
      <c r="AT576" s="28">
        <v>0</v>
      </c>
      <c r="AU576" s="28">
        <v>700</v>
      </c>
      <c r="AV576" s="28">
        <v>0</v>
      </c>
    </row>
    <row r="577" spans="1:48" x14ac:dyDescent="0.25">
      <c r="A577" s="159">
        <v>574</v>
      </c>
      <c r="B577" s="3" t="s">
        <v>499</v>
      </c>
      <c r="C577" s="3" t="s">
        <v>693</v>
      </c>
      <c r="D577" s="28">
        <v>20500</v>
      </c>
      <c r="E577" s="25">
        <v>8.4656079999999996</v>
      </c>
      <c r="F577" s="25">
        <v>49.635039999999996</v>
      </c>
      <c r="G577" s="25">
        <v>-8.0717490000000005</v>
      </c>
      <c r="H577" s="28">
        <v>386835000000</v>
      </c>
      <c r="I577" s="49">
        <v>18.869999999999997</v>
      </c>
      <c r="J577" s="49">
        <v>43.710120000000003</v>
      </c>
      <c r="K577" s="28">
        <v>50</v>
      </c>
      <c r="L577" s="28">
        <v>1010000</v>
      </c>
      <c r="M577" s="49" t="s">
        <v>4501</v>
      </c>
      <c r="N577" s="49">
        <v>2.1227356721330732</v>
      </c>
      <c r="O577" s="49" t="s">
        <v>4501</v>
      </c>
      <c r="P577" s="30">
        <v>319.54394658400003</v>
      </c>
      <c r="Q577" s="27">
        <v>-0.33989999999999998</v>
      </c>
      <c r="R577" s="30">
        <v>336.64331564700001</v>
      </c>
      <c r="S577" s="27">
        <v>5.3499999999999999E-2</v>
      </c>
      <c r="T577" s="30">
        <v>309.071357885</v>
      </c>
      <c r="U577" s="27">
        <v>-4.7500000000000001E-2</v>
      </c>
      <c r="V577" s="30">
        <v>2.5442559299999998</v>
      </c>
      <c r="W577" s="32">
        <v>15.065200000000001</v>
      </c>
      <c r="X577" s="30">
        <v>-8.1054112309999997</v>
      </c>
      <c r="Y577" s="32">
        <v>-4.1858000000000004</v>
      </c>
      <c r="Z577" s="30">
        <v>-19.219451068000001</v>
      </c>
      <c r="AA577" s="32">
        <v>-8.5091999999999999</v>
      </c>
      <c r="AB577" s="30">
        <v>109.5180044515</v>
      </c>
      <c r="AC577" s="27">
        <v>12.049200000000001</v>
      </c>
      <c r="AD577" s="30">
        <v>-429.53954589300002</v>
      </c>
      <c r="AE577" s="27">
        <v>-4.9219999999999997</v>
      </c>
      <c r="AF577" s="30">
        <v>-1018.5188695284</v>
      </c>
      <c r="AG577" s="27">
        <v>-7.51</v>
      </c>
      <c r="AH577" s="25">
        <v>1.0331790800000001E-2</v>
      </c>
      <c r="AI577" s="25">
        <v>-3.2812512799999999E-2</v>
      </c>
      <c r="AJ577" s="25">
        <v>-7.9369416100000006E-2</v>
      </c>
      <c r="AK577" s="25">
        <v>1.2142919199999999E-2</v>
      </c>
      <c r="AL577" s="25">
        <v>-3.9320975299999998E-2</v>
      </c>
      <c r="AM577" s="25">
        <v>-9.6913055299999995E-2</v>
      </c>
      <c r="AN577" s="47">
        <v>6.4903161000000001E-2</v>
      </c>
      <c r="AO577" s="47">
        <v>6.1401292599999997E-2</v>
      </c>
      <c r="AP577" s="47">
        <v>5.4939864300000002E-2</v>
      </c>
      <c r="AQ577" s="47">
        <v>0.18857430878433501</v>
      </c>
      <c r="AR577" s="47">
        <v>0.20857668538944399</v>
      </c>
      <c r="AS577" s="47">
        <v>0.22103777676137601</v>
      </c>
      <c r="AT577" s="28">
        <v>0</v>
      </c>
      <c r="AU577" s="28">
        <v>0</v>
      </c>
      <c r="AV577" s="28">
        <v>0</v>
      </c>
    </row>
    <row r="578" spans="1:48" x14ac:dyDescent="0.25">
      <c r="A578" s="159">
        <v>575</v>
      </c>
      <c r="B578" s="3" t="s">
        <v>501</v>
      </c>
      <c r="C578" s="3" t="s">
        <v>693</v>
      </c>
      <c r="D578" s="28">
        <v>6900</v>
      </c>
      <c r="E578" s="25">
        <v>-1.428571</v>
      </c>
      <c r="F578" s="25">
        <v>35.294119999999999</v>
      </c>
      <c r="G578" s="25">
        <v>-13.75</v>
      </c>
      <c r="H578" s="28">
        <v>158700000000</v>
      </c>
      <c r="I578" s="49">
        <v>23</v>
      </c>
      <c r="J578" s="49">
        <v>16.628509999999999</v>
      </c>
      <c r="K578" s="28">
        <v>35</v>
      </c>
      <c r="L578" s="28">
        <v>241500</v>
      </c>
      <c r="M578" s="49">
        <v>3.9160617343545243</v>
      </c>
      <c r="N578" s="49">
        <v>0.57863780038838386</v>
      </c>
      <c r="O578" s="49" t="s">
        <v>4501</v>
      </c>
      <c r="P578" s="30">
        <v>383.34749968400001</v>
      </c>
      <c r="Q578" s="27">
        <v>-0.5877</v>
      </c>
      <c r="R578" s="30">
        <v>259.61088095299999</v>
      </c>
      <c r="S578" s="27">
        <v>-0.32279999999999998</v>
      </c>
      <c r="T578" s="30">
        <v>334.226974541</v>
      </c>
      <c r="U578" s="27">
        <v>0.19689999999999999</v>
      </c>
      <c r="V578" s="30">
        <v>1.1554043780000001</v>
      </c>
      <c r="W578" s="32">
        <v>-0.94540000000000002</v>
      </c>
      <c r="X578" s="30">
        <v>4.9928538319999998</v>
      </c>
      <c r="Y578" s="32">
        <v>3.3212999999999999</v>
      </c>
      <c r="Z578" s="30">
        <v>44.472549936999997</v>
      </c>
      <c r="AA578" s="32">
        <v>-2.6839</v>
      </c>
      <c r="AB578" s="30">
        <v>50.234972956500002</v>
      </c>
      <c r="AC578" s="27">
        <v>-0.93930000000000002</v>
      </c>
      <c r="AD578" s="30">
        <v>195.37254126089999</v>
      </c>
      <c r="AE578" s="27">
        <v>2.8889999999999998</v>
      </c>
      <c r="AF578" s="30">
        <v>1933.5891276957</v>
      </c>
      <c r="AG578" s="27">
        <v>-1.68</v>
      </c>
      <c r="AH578" s="25">
        <v>4.1133361E-3</v>
      </c>
      <c r="AI578" s="25">
        <v>1.7948842400000001E-2</v>
      </c>
      <c r="AJ578" s="25">
        <v>0.15624192410000001</v>
      </c>
      <c r="AK578" s="25">
        <v>4.533352E-3</v>
      </c>
      <c r="AL578" s="25">
        <v>1.94513792E-2</v>
      </c>
      <c r="AM578" s="25">
        <v>0.17209395529999999</v>
      </c>
      <c r="AN578" s="47">
        <v>1.1905635499999999E-2</v>
      </c>
      <c r="AO578" s="47">
        <v>9.5574377399999993E-2</v>
      </c>
      <c r="AP578" s="47">
        <v>0.15563862440000001</v>
      </c>
      <c r="AQ578" s="47">
        <v>7.0661214379925202E-2</v>
      </c>
      <c r="AR578" s="47">
        <v>9.6511736824233696E-2</v>
      </c>
      <c r="AS578" s="47">
        <v>0.101458243555606</v>
      </c>
      <c r="AT578" s="28">
        <v>0</v>
      </c>
      <c r="AU578" s="28">
        <v>0</v>
      </c>
      <c r="AV578" s="28">
        <v>0</v>
      </c>
    </row>
    <row r="579" spans="1:48" x14ac:dyDescent="0.25">
      <c r="A579" s="159">
        <v>576</v>
      </c>
      <c r="B579" s="3" t="s">
        <v>502</v>
      </c>
      <c r="C579" s="3" t="s">
        <v>693</v>
      </c>
      <c r="D579" s="28">
        <v>9600</v>
      </c>
      <c r="E579" s="25">
        <v>-1.0309280000000001</v>
      </c>
      <c r="F579" s="25">
        <v>-3.030303</v>
      </c>
      <c r="G579" s="25">
        <v>2.1276600000000001</v>
      </c>
      <c r="H579" s="28">
        <v>85535817600</v>
      </c>
      <c r="I579" s="49">
        <v>8.9099799999999991</v>
      </c>
      <c r="J579" s="49">
        <v>60.386009999999999</v>
      </c>
      <c r="K579" s="28">
        <v>4260</v>
      </c>
      <c r="L579" s="28">
        <v>41170000</v>
      </c>
      <c r="M579" s="49">
        <v>5.2173913043478262</v>
      </c>
      <c r="N579" s="49">
        <v>0.63694879131026183</v>
      </c>
      <c r="O579" s="49">
        <v>0.4478026</v>
      </c>
      <c r="P579" s="30">
        <v>400.27871089400003</v>
      </c>
      <c r="Q579" s="27">
        <v>4.9799999999999997E-2</v>
      </c>
      <c r="R579" s="30">
        <v>413.70465810399998</v>
      </c>
      <c r="S579" s="27">
        <v>3.3500000000000002E-2</v>
      </c>
      <c r="T579" s="30">
        <v>373.605446261</v>
      </c>
      <c r="U579" s="27">
        <v>-0.10730000000000001</v>
      </c>
      <c r="V579" s="30">
        <v>15.931366129000001</v>
      </c>
      <c r="W579" s="32">
        <v>-0.4546</v>
      </c>
      <c r="X579" s="30">
        <v>18.373288529</v>
      </c>
      <c r="Y579" s="32">
        <v>0.15329999999999999</v>
      </c>
      <c r="Z579" s="30">
        <v>13.092029294</v>
      </c>
      <c r="AA579" s="32">
        <v>-0.1265</v>
      </c>
      <c r="AB579" s="30">
        <v>1517.7930874376</v>
      </c>
      <c r="AC579" s="27">
        <v>-0.50449999999999995</v>
      </c>
      <c r="AD579" s="30">
        <v>1790.0161522230001</v>
      </c>
      <c r="AE579" s="27">
        <v>0.17899999999999999</v>
      </c>
      <c r="AF579" s="30">
        <v>1461.4807165133</v>
      </c>
      <c r="AG579" s="27">
        <v>0.88</v>
      </c>
      <c r="AH579" s="25">
        <v>6.2168459000000002E-2</v>
      </c>
      <c r="AI579" s="25">
        <v>6.6286944200000003E-2</v>
      </c>
      <c r="AJ579" s="25">
        <v>4.7552498999999998E-2</v>
      </c>
      <c r="AK579" s="25">
        <v>0.12282908789999999</v>
      </c>
      <c r="AL579" s="25">
        <v>0.13675271859999999</v>
      </c>
      <c r="AM579" s="25">
        <v>9.9544551199999998E-2</v>
      </c>
      <c r="AN579" s="47">
        <v>0.10366887449999999</v>
      </c>
      <c r="AO579" s="47">
        <v>0.1083313056</v>
      </c>
      <c r="AP579" s="47">
        <v>0.10086812840000001</v>
      </c>
      <c r="AQ579" s="47">
        <v>1.0894917605672301</v>
      </c>
      <c r="AR579" s="47">
        <v>1.0380007224227601</v>
      </c>
      <c r="AS579" s="47">
        <v>1.09336109308442</v>
      </c>
      <c r="AT579" s="28">
        <v>1000</v>
      </c>
      <c r="AU579" s="28">
        <v>1000</v>
      </c>
      <c r="AV579" s="28">
        <v>0</v>
      </c>
    </row>
    <row r="580" spans="1:48" x14ac:dyDescent="0.25">
      <c r="A580" s="159">
        <v>577</v>
      </c>
      <c r="B580" s="3" t="s">
        <v>503</v>
      </c>
      <c r="C580" s="3" t="s">
        <v>693</v>
      </c>
      <c r="D580" s="28">
        <v>4500</v>
      </c>
      <c r="E580" s="25">
        <v>9.7560979999999997</v>
      </c>
      <c r="F580" s="25">
        <v>18.421050000000001</v>
      </c>
      <c r="G580" s="25">
        <v>-27.419350000000001</v>
      </c>
      <c r="H580" s="28">
        <v>67500000000</v>
      </c>
      <c r="I580" s="49">
        <v>15</v>
      </c>
      <c r="J580" s="49">
        <v>9.2676269999999992</v>
      </c>
      <c r="K580" s="28">
        <v>5</v>
      </c>
      <c r="L580" s="28">
        <v>22500</v>
      </c>
      <c r="M580" s="49" t="s">
        <v>4501</v>
      </c>
      <c r="N580" s="49">
        <v>0.44892413297606687</v>
      </c>
      <c r="O580" s="49" t="s">
        <v>4501</v>
      </c>
      <c r="P580" s="30">
        <v>94.499303545000004</v>
      </c>
      <c r="Q580" s="27">
        <v>0.74929999999999997</v>
      </c>
      <c r="R580" s="30">
        <v>60.213778814999998</v>
      </c>
      <c r="S580" s="27">
        <v>-0.36280000000000001</v>
      </c>
      <c r="T580" s="30">
        <v>55.291208412000003</v>
      </c>
      <c r="U580" s="27">
        <v>-0.43640000000000001</v>
      </c>
      <c r="V580" s="30">
        <v>6.4251586090000004</v>
      </c>
      <c r="W580" s="32">
        <v>0.30409999999999998</v>
      </c>
      <c r="X580" s="30">
        <v>0.113105758</v>
      </c>
      <c r="Y580" s="32">
        <v>-0.98240000000000005</v>
      </c>
      <c r="Z580" s="30">
        <v>-1.1620796920000001</v>
      </c>
      <c r="AA580" s="32">
        <v>-1.5115000000000001</v>
      </c>
      <c r="AB580" s="30">
        <v>428.3439072667</v>
      </c>
      <c r="AC580" s="27">
        <v>0.30409999999999998</v>
      </c>
      <c r="AD580" s="30">
        <v>7.5403838667</v>
      </c>
      <c r="AE580" s="27">
        <v>-0.98199999999999998</v>
      </c>
      <c r="AF580" s="30">
        <v>-77.471979466700006</v>
      </c>
      <c r="AG580" s="27">
        <v>-0.51</v>
      </c>
      <c r="AH580" s="25">
        <v>2.55684368E-2</v>
      </c>
      <c r="AI580" s="25">
        <v>3.6319459999999999E-4</v>
      </c>
      <c r="AJ580" s="25">
        <v>-3.6691130999999999E-3</v>
      </c>
      <c r="AK580" s="25">
        <v>4.42627004E-2</v>
      </c>
      <c r="AL580" s="25">
        <v>7.6202029999999997E-4</v>
      </c>
      <c r="AM580" s="25">
        <v>-7.7355957000000003E-3</v>
      </c>
      <c r="AN580" s="47">
        <v>0.1353718341</v>
      </c>
      <c r="AO580" s="47">
        <v>0.12949407330000001</v>
      </c>
      <c r="AP580" s="47">
        <v>0.28933228929999999</v>
      </c>
      <c r="AQ580" s="47">
        <v>1.09108857807322</v>
      </c>
      <c r="AR580" s="47">
        <v>1.10511622163123</v>
      </c>
      <c r="AS580" s="47">
        <v>1.10830126129121</v>
      </c>
      <c r="AT580" s="28">
        <v>0</v>
      </c>
      <c r="AU580" s="28">
        <v>0</v>
      </c>
      <c r="AV580" s="28">
        <v>0</v>
      </c>
    </row>
    <row r="581" spans="1:48" x14ac:dyDescent="0.25">
      <c r="A581" s="159">
        <v>578</v>
      </c>
      <c r="B581" s="3" t="s">
        <v>504</v>
      </c>
      <c r="C581" s="3" t="s">
        <v>693</v>
      </c>
      <c r="D581" s="28">
        <v>6200</v>
      </c>
      <c r="E581" s="25">
        <v>-7.4626869999999998</v>
      </c>
      <c r="F581" s="25">
        <v>-13.88889</v>
      </c>
      <c r="G581" s="25">
        <v>-6.0606059999999999</v>
      </c>
      <c r="H581" s="28">
        <v>31000000000</v>
      </c>
      <c r="I581" s="49">
        <v>5</v>
      </c>
      <c r="J581" s="49">
        <v>49.0916</v>
      </c>
      <c r="K581" s="28">
        <v>10</v>
      </c>
      <c r="L581" s="28">
        <v>62000</v>
      </c>
      <c r="M581" s="49">
        <v>2.4512801875224284</v>
      </c>
      <c r="N581" s="49">
        <v>0.37707394938418537</v>
      </c>
      <c r="O581" s="49" t="s">
        <v>4501</v>
      </c>
      <c r="P581" s="30">
        <v>259.60425144200002</v>
      </c>
      <c r="Q581" s="27">
        <v>9.35E-2</v>
      </c>
      <c r="R581" s="30">
        <v>361.431782607</v>
      </c>
      <c r="S581" s="27">
        <v>0.39219999999999999</v>
      </c>
      <c r="T581" s="30">
        <v>435.82892494399999</v>
      </c>
      <c r="U581" s="27">
        <v>0.67549999999999999</v>
      </c>
      <c r="V581" s="30">
        <v>0.115960811</v>
      </c>
      <c r="W581" s="32">
        <v>-0.9839</v>
      </c>
      <c r="X581" s="30">
        <v>3.3464084039999999</v>
      </c>
      <c r="Y581" s="32">
        <v>27.8581</v>
      </c>
      <c r="Z581" s="30">
        <v>12.045066994000001</v>
      </c>
      <c r="AA581" s="32">
        <v>-3.0889000000000002</v>
      </c>
      <c r="AB581" s="30">
        <v>20.872945999999999</v>
      </c>
      <c r="AC581" s="27">
        <v>-0.98480000000000001</v>
      </c>
      <c r="AD581" s="30">
        <v>602.35351279999998</v>
      </c>
      <c r="AE581" s="27">
        <v>27.858000000000001</v>
      </c>
      <c r="AF581" s="30">
        <v>2409.0133987999998</v>
      </c>
      <c r="AG581" s="27">
        <v>-2.09</v>
      </c>
      <c r="AH581" s="25">
        <v>3.5436579999999999E-4</v>
      </c>
      <c r="AI581" s="25">
        <v>9.9101542000000001E-3</v>
      </c>
      <c r="AJ581" s="25">
        <v>3.4675217299999998E-2</v>
      </c>
      <c r="AK581" s="25">
        <v>1.4149331E-3</v>
      </c>
      <c r="AL581" s="25">
        <v>4.1567028899999997E-2</v>
      </c>
      <c r="AM581" s="25">
        <v>0.1487836438</v>
      </c>
      <c r="AN581" s="47">
        <v>4.8931158199999998E-2</v>
      </c>
      <c r="AO581" s="47">
        <v>9.0851484900000001E-2</v>
      </c>
      <c r="AP581" s="47">
        <v>9.2813314899999999E-2</v>
      </c>
      <c r="AQ581" s="47">
        <v>3.21696591927939</v>
      </c>
      <c r="AR581" s="47">
        <v>3.1727257581203401</v>
      </c>
      <c r="AS581" s="47">
        <v>3.2907775500655698</v>
      </c>
      <c r="AT581" s="28">
        <v>0</v>
      </c>
      <c r="AU581" s="28">
        <v>500</v>
      </c>
      <c r="AV581" s="28">
        <v>0</v>
      </c>
    </row>
    <row r="582" spans="1:48" x14ac:dyDescent="0.25">
      <c r="A582" s="159">
        <v>579</v>
      </c>
      <c r="B582" s="3" t="s">
        <v>4728</v>
      </c>
      <c r="C582" s="3" t="s">
        <v>693</v>
      </c>
      <c r="D582" s="28">
        <v>9100</v>
      </c>
      <c r="E582" s="25">
        <v>-3.1914889999999998</v>
      </c>
      <c r="F582" s="25">
        <v>2.2471909999999999</v>
      </c>
      <c r="G582" s="25" t="s">
        <v>4501</v>
      </c>
      <c r="H582" s="28">
        <v>30030000000</v>
      </c>
      <c r="I582" s="49">
        <v>3.3</v>
      </c>
      <c r="J582" s="49">
        <v>100</v>
      </c>
      <c r="K582" s="28">
        <v>9095</v>
      </c>
      <c r="L582" s="28">
        <v>83394500</v>
      </c>
      <c r="M582" s="49" t="s">
        <v>4501</v>
      </c>
      <c r="N582" s="49">
        <v>0.83210498284863743</v>
      </c>
      <c r="O582" s="49" t="s">
        <v>4501</v>
      </c>
      <c r="P582" s="30">
        <v>85.794359587000002</v>
      </c>
      <c r="Q582" s="27">
        <v>0.16950000000000001</v>
      </c>
      <c r="R582" s="30">
        <v>94.872513812999998</v>
      </c>
      <c r="S582" s="27">
        <v>0.10580000000000001</v>
      </c>
      <c r="T582" s="30">
        <v>65.704737686000001</v>
      </c>
      <c r="U582" s="27">
        <v>0.50319999999999998</v>
      </c>
      <c r="V582" s="30">
        <v>2.071576673</v>
      </c>
      <c r="W582" s="32">
        <v>0.9395</v>
      </c>
      <c r="X582" s="30">
        <v>2.6316034149999998</v>
      </c>
      <c r="Y582" s="32">
        <v>0.27029999999999998</v>
      </c>
      <c r="Z582" s="30">
        <v>0.489677003</v>
      </c>
      <c r="AA582" s="32">
        <v>-0.75380000000000003</v>
      </c>
      <c r="AB582" s="30">
        <v>627.75050696970004</v>
      </c>
      <c r="AC582" s="27">
        <v>-5.96E-2</v>
      </c>
      <c r="AD582" s="30">
        <v>797.45558030300003</v>
      </c>
      <c r="AE582" s="27">
        <v>0.27</v>
      </c>
      <c r="AF582" s="30">
        <v>0</v>
      </c>
      <c r="AG582" s="27" t="s">
        <v>1989</v>
      </c>
      <c r="AH582" s="25">
        <v>4.3470704800000003E-2</v>
      </c>
      <c r="AI582" s="25">
        <v>4.0684354999999998E-2</v>
      </c>
      <c r="AJ582" s="25">
        <v>0</v>
      </c>
      <c r="AK582" s="25">
        <v>8.5744034299999994E-2</v>
      </c>
      <c r="AL582" s="25">
        <v>7.5159281800000005E-2</v>
      </c>
      <c r="AM582" s="25">
        <v>0</v>
      </c>
      <c r="AN582" s="47">
        <v>6.8263090100000007E-2</v>
      </c>
      <c r="AO582" s="47">
        <v>8.6929602699999997E-2</v>
      </c>
      <c r="AP582" s="47">
        <v>0</v>
      </c>
      <c r="AQ582" s="47">
        <v>0.82204198414664098</v>
      </c>
      <c r="AR582" s="47">
        <v>0.87087118364014304</v>
      </c>
      <c r="AS582" s="47">
        <v>0.92425144402661197</v>
      </c>
      <c r="AT582" s="28">
        <v>0</v>
      </c>
      <c r="AU582" s="28">
        <v>0</v>
      </c>
      <c r="AV582" s="28">
        <v>0</v>
      </c>
    </row>
    <row r="583" spans="1:48" x14ac:dyDescent="0.25">
      <c r="A583" s="159">
        <v>580</v>
      </c>
      <c r="B583" s="3" t="s">
        <v>505</v>
      </c>
      <c r="C583" s="3" t="s">
        <v>693</v>
      </c>
      <c r="D583" s="28">
        <v>28500</v>
      </c>
      <c r="E583" s="25">
        <v>-8.0645159999999994</v>
      </c>
      <c r="F583" s="25">
        <v>-10.9375</v>
      </c>
      <c r="G583" s="25">
        <v>-6.8627450000000003</v>
      </c>
      <c r="H583" s="28">
        <v>1424965629000.0002</v>
      </c>
      <c r="I583" s="49">
        <v>49.99879</v>
      </c>
      <c r="J583" s="49">
        <v>64.706890000000001</v>
      </c>
      <c r="K583" s="28">
        <v>12368.65</v>
      </c>
      <c r="L583" s="28">
        <v>171294000</v>
      </c>
      <c r="M583" s="49">
        <v>18.804457324900955</v>
      </c>
      <c r="N583" s="49">
        <v>1.4684938375095422</v>
      </c>
      <c r="O583" s="49">
        <v>0.72162459999999995</v>
      </c>
      <c r="P583" s="30">
        <v>6398.5800663950004</v>
      </c>
      <c r="Q583" s="27">
        <v>0.23619999999999999</v>
      </c>
      <c r="R583" s="30">
        <v>6939.395418608</v>
      </c>
      <c r="S583" s="27">
        <v>8.4500000000000006E-2</v>
      </c>
      <c r="T583" s="30">
        <v>7128.6706260660003</v>
      </c>
      <c r="U583" s="27">
        <v>8.1000000000000003E-2</v>
      </c>
      <c r="V583" s="30">
        <v>109.74681647200001</v>
      </c>
      <c r="W583" s="32">
        <v>-0.67879999999999996</v>
      </c>
      <c r="X583" s="30">
        <v>109.63847927899999</v>
      </c>
      <c r="Y583" s="32">
        <v>-1E-3</v>
      </c>
      <c r="Z583" s="30">
        <v>100.857699224</v>
      </c>
      <c r="AA583" s="32">
        <v>-4.2799999999999998E-2</v>
      </c>
      <c r="AB583" s="30">
        <v>1694.93632944</v>
      </c>
      <c r="AC583" s="27">
        <v>-0.73240000000000005</v>
      </c>
      <c r="AD583" s="30">
        <v>1692.76958558</v>
      </c>
      <c r="AE583" s="27">
        <v>-1E-3</v>
      </c>
      <c r="AF583" s="30">
        <v>2017.2026394077</v>
      </c>
      <c r="AG583" s="27">
        <v>0.96</v>
      </c>
      <c r="AH583" s="25">
        <v>4.8361931900000002E-2</v>
      </c>
      <c r="AI583" s="25">
        <v>4.58963524E-2</v>
      </c>
      <c r="AJ583" s="25">
        <v>4.1249220099999998E-2</v>
      </c>
      <c r="AK583" s="25">
        <v>0.1138385423</v>
      </c>
      <c r="AL583" s="25">
        <v>0.11441428200000001</v>
      </c>
      <c r="AM583" s="25">
        <v>0.10462418079999999</v>
      </c>
      <c r="AN583" s="47">
        <v>0.1848102865</v>
      </c>
      <c r="AO583" s="47">
        <v>0.1706703007</v>
      </c>
      <c r="AP583" s="47">
        <v>0.16550362160000001</v>
      </c>
      <c r="AQ583" s="47">
        <v>1.3811698586765</v>
      </c>
      <c r="AR583" s="47">
        <v>1.60530509282463</v>
      </c>
      <c r="AS583" s="47">
        <v>1.5363917279466099</v>
      </c>
      <c r="AT583" s="28">
        <v>1800</v>
      </c>
      <c r="AU583" s="28">
        <v>1500</v>
      </c>
      <c r="AV583" s="28">
        <v>0</v>
      </c>
    </row>
    <row r="584" spans="1:48" x14ac:dyDescent="0.25">
      <c r="A584" s="159">
        <v>581</v>
      </c>
      <c r="B584" s="3" t="s">
        <v>506</v>
      </c>
      <c r="C584" s="3" t="s">
        <v>693</v>
      </c>
      <c r="D584" s="28">
        <v>6000</v>
      </c>
      <c r="E584" s="25">
        <v>-14.28571</v>
      </c>
      <c r="F584" s="25">
        <v>36.363639999999997</v>
      </c>
      <c r="G584" s="25">
        <v>42.857140000000001</v>
      </c>
      <c r="H584" s="28">
        <v>53145630000</v>
      </c>
      <c r="I584" s="49">
        <v>8.8575999999999997</v>
      </c>
      <c r="J584" s="49">
        <v>62.022680000000001</v>
      </c>
      <c r="K584" s="28">
        <v>310</v>
      </c>
      <c r="L584" s="28">
        <v>1564500</v>
      </c>
      <c r="M584" s="49" t="s">
        <v>4501</v>
      </c>
      <c r="N584" s="49">
        <v>0.89948828984361928</v>
      </c>
      <c r="O584" s="49" t="s">
        <v>4501</v>
      </c>
      <c r="P584" s="30">
        <v>9.8762928609999996</v>
      </c>
      <c r="Q584" s="27">
        <v>-6.4000000000000001E-2</v>
      </c>
      <c r="R584" s="30">
        <v>3.2304725589999999</v>
      </c>
      <c r="S584" s="27">
        <v>-0.67290000000000005</v>
      </c>
      <c r="T584" s="30">
        <v>3.0735276470000001</v>
      </c>
      <c r="U584" s="27">
        <v>-0.54</v>
      </c>
      <c r="V584" s="30">
        <v>-8.2038711820000003</v>
      </c>
      <c r="W584" s="32">
        <v>0.39219999999999999</v>
      </c>
      <c r="X584" s="30">
        <v>0.16961167899999999</v>
      </c>
      <c r="Y584" s="32">
        <v>-1.0206999999999999</v>
      </c>
      <c r="Z584" s="30">
        <v>5.7750481269999998</v>
      </c>
      <c r="AA584" s="32">
        <v>-2.3328000000000002</v>
      </c>
      <c r="AB584" s="30">
        <v>-887.69182348770005</v>
      </c>
      <c r="AC584" s="27">
        <v>0.39219999999999999</v>
      </c>
      <c r="AD584" s="30">
        <v>8.8210363976000004</v>
      </c>
      <c r="AE584" s="27">
        <v>-1.01</v>
      </c>
      <c r="AF584" s="30">
        <v>655.97999775330004</v>
      </c>
      <c r="AG584" s="27">
        <v>-1.34</v>
      </c>
      <c r="AH584" s="25">
        <v>-0.1104036377</v>
      </c>
      <c r="AI584" s="25">
        <v>1.0072943E-3</v>
      </c>
      <c r="AJ584" s="25">
        <v>5.6663504500000003E-2</v>
      </c>
      <c r="AK584" s="25">
        <v>-0.1142528235</v>
      </c>
      <c r="AL584" s="25">
        <v>1.1844046E-3</v>
      </c>
      <c r="AM584" s="25">
        <v>8.6220111799999999E-2</v>
      </c>
      <c r="AN584" s="47">
        <v>0.18471961319999999</v>
      </c>
      <c r="AO584" s="47">
        <v>-0.20012237469999999</v>
      </c>
      <c r="AP584" s="47">
        <v>0.65076517599999995</v>
      </c>
      <c r="AQ584" s="47">
        <v>3.1809544434744798E-2</v>
      </c>
      <c r="AR584" s="47">
        <v>0.311724934389708</v>
      </c>
      <c r="AS584" s="47">
        <v>0.44855962874358302</v>
      </c>
      <c r="AT584" s="28">
        <v>0</v>
      </c>
      <c r="AU584" s="28">
        <v>0</v>
      </c>
      <c r="AV584" s="28">
        <v>0</v>
      </c>
    </row>
    <row r="585" spans="1:48" x14ac:dyDescent="0.25">
      <c r="A585" s="159">
        <v>582</v>
      </c>
      <c r="B585" s="3" t="s">
        <v>507</v>
      </c>
      <c r="C585" s="3" t="s">
        <v>693</v>
      </c>
      <c r="D585" s="28">
        <v>9800</v>
      </c>
      <c r="E585" s="25">
        <v>-6.6666670000000003</v>
      </c>
      <c r="F585" s="25">
        <v>-12.5</v>
      </c>
      <c r="G585" s="25">
        <v>-20.967739999999999</v>
      </c>
      <c r="H585" s="28">
        <v>3204208000000</v>
      </c>
      <c r="I585" s="49">
        <v>326.95999999999998</v>
      </c>
      <c r="J585" s="49">
        <v>7.4304569999999996</v>
      </c>
      <c r="K585" s="28">
        <v>1775</v>
      </c>
      <c r="L585" s="28">
        <v>17858500</v>
      </c>
      <c r="M585" s="49">
        <v>9.175104608574248</v>
      </c>
      <c r="N585" s="49">
        <v>0.854615967485026</v>
      </c>
      <c r="O585" s="49">
        <v>0.36556</v>
      </c>
      <c r="P585" s="30">
        <v>2068.935989867</v>
      </c>
      <c r="Q585" s="27">
        <v>-0.1386</v>
      </c>
      <c r="R585" s="30">
        <v>2045.5490324330001</v>
      </c>
      <c r="S585" s="27">
        <v>-1.1299999999999999E-2</v>
      </c>
      <c r="T585" s="30">
        <v>2148.0479512520001</v>
      </c>
      <c r="U585" s="27">
        <v>9.4600000000000004E-2</v>
      </c>
      <c r="V585" s="30">
        <v>483.298742694</v>
      </c>
      <c r="W585" s="32">
        <v>-0.19259999999999999</v>
      </c>
      <c r="X585" s="30">
        <v>515.70246956100004</v>
      </c>
      <c r="Y585" s="32">
        <v>6.7000000000000004E-2</v>
      </c>
      <c r="Z585" s="30">
        <v>526.09486902100002</v>
      </c>
      <c r="AA585" s="32">
        <v>0.1706</v>
      </c>
      <c r="AB585" s="30">
        <v>967.28853820960001</v>
      </c>
      <c r="AC585" s="27">
        <v>-0.2019</v>
      </c>
      <c r="AD585" s="30">
        <v>1001.6275441736</v>
      </c>
      <c r="AE585" s="27">
        <v>3.5999999999999997E-2</v>
      </c>
      <c r="AF585" s="30">
        <v>1204.4888709352999</v>
      </c>
      <c r="AG585" s="27">
        <v>1.23</v>
      </c>
      <c r="AH585" s="25">
        <v>6.5701049100000006E-2</v>
      </c>
      <c r="AI585" s="25">
        <v>6.8513406999999998E-2</v>
      </c>
      <c r="AJ585" s="25">
        <v>7.23075834E-2</v>
      </c>
      <c r="AK585" s="25">
        <v>8.6590054400000005E-2</v>
      </c>
      <c r="AL585" s="25">
        <v>9.00831032E-2</v>
      </c>
      <c r="AM585" s="25">
        <v>9.4210616699999999E-2</v>
      </c>
      <c r="AN585" s="47">
        <v>0.34748628739999998</v>
      </c>
      <c r="AO585" s="47">
        <v>0.3181526965</v>
      </c>
      <c r="AP585" s="47">
        <v>0.31409942019999998</v>
      </c>
      <c r="AQ585" s="47">
        <v>0.294702624362566</v>
      </c>
      <c r="AR585" s="47">
        <v>0.33477966808417797</v>
      </c>
      <c r="AS585" s="47">
        <v>0.302914745852015</v>
      </c>
      <c r="AT585" s="28">
        <v>600</v>
      </c>
      <c r="AU585" s="28">
        <v>400</v>
      </c>
      <c r="AV585" s="28">
        <v>0</v>
      </c>
    </row>
    <row r="586" spans="1:48" x14ac:dyDescent="0.25">
      <c r="A586" s="159">
        <v>583</v>
      </c>
      <c r="B586" s="3" t="s">
        <v>3216</v>
      </c>
      <c r="C586" s="3" t="s">
        <v>693</v>
      </c>
      <c r="D586" s="6">
        <v>29000</v>
      </c>
      <c r="E586" s="168">
        <v>-6.451613</v>
      </c>
      <c r="F586" s="168">
        <v>-7.9365079999999999</v>
      </c>
      <c r="G586" s="168">
        <v>26.086960000000001</v>
      </c>
      <c r="H586" s="6">
        <v>113100000000</v>
      </c>
      <c r="I586" s="151">
        <v>3.9</v>
      </c>
      <c r="J586" s="151">
        <v>35.686199999999999</v>
      </c>
      <c r="K586" s="6">
        <v>1206.5</v>
      </c>
      <c r="L586" s="6">
        <v>35500000</v>
      </c>
      <c r="M586" s="151">
        <v>5.9443080866402882</v>
      </c>
      <c r="N586" s="151">
        <v>1.72873500562514</v>
      </c>
      <c r="O586" s="151">
        <v>0.52444579999999996</v>
      </c>
      <c r="P586" s="169">
        <v>146.37891087200001</v>
      </c>
      <c r="Q586" s="165">
        <v>6.1899999999999997E-2</v>
      </c>
      <c r="R586" s="169">
        <v>161.264411583</v>
      </c>
      <c r="S586" s="165">
        <v>0.1017</v>
      </c>
      <c r="T586" s="169">
        <v>131.653153567</v>
      </c>
      <c r="U586" s="165">
        <v>-0.18790000000000001</v>
      </c>
      <c r="V586" s="169">
        <v>18.087219913999999</v>
      </c>
      <c r="W586" s="170">
        <v>8.1799999999999998E-2</v>
      </c>
      <c r="X586" s="169">
        <v>19.026604666000001</v>
      </c>
      <c r="Y586" s="170">
        <v>5.1900000000000002E-2</v>
      </c>
      <c r="Z586" s="169">
        <v>15.635917005</v>
      </c>
      <c r="AA586" s="170">
        <v>-0.25480000000000003</v>
      </c>
      <c r="AB586" s="169">
        <v>6029.0733046667001</v>
      </c>
      <c r="AC586" s="165">
        <v>0.32050000000000001</v>
      </c>
      <c r="AD586" s="169">
        <v>3999.9999989744001</v>
      </c>
      <c r="AE586" s="165">
        <v>-0.33700000000000002</v>
      </c>
      <c r="AF586" s="169">
        <v>0</v>
      </c>
      <c r="AG586" s="165" t="s">
        <v>1989</v>
      </c>
      <c r="AH586" s="168">
        <v>0.18532818349999999</v>
      </c>
      <c r="AI586" s="168">
        <v>0.19233791289999999</v>
      </c>
      <c r="AJ586" s="168">
        <v>0</v>
      </c>
      <c r="AK586" s="168">
        <v>0.33005611610000002</v>
      </c>
      <c r="AL586" s="168">
        <v>0.31472931539999999</v>
      </c>
      <c r="AM586" s="168">
        <v>0</v>
      </c>
      <c r="AN586" s="167">
        <v>0.31291465239999999</v>
      </c>
      <c r="AO586" s="167">
        <v>0.32466870180000001</v>
      </c>
      <c r="AP586" s="167">
        <v>0</v>
      </c>
      <c r="AQ586" s="167">
        <v>0.72701276554719996</v>
      </c>
      <c r="AR586" s="167">
        <v>0.55943387424615199</v>
      </c>
      <c r="AS586" s="167">
        <v>0.46338074054741502</v>
      </c>
      <c r="AT586" s="6">
        <v>1800</v>
      </c>
      <c r="AU586" s="6">
        <v>4000</v>
      </c>
      <c r="AV586" s="6">
        <v>0</v>
      </c>
    </row>
    <row r="587" spans="1:48" x14ac:dyDescent="0.25">
      <c r="A587" s="159">
        <v>584</v>
      </c>
      <c r="B587" s="3" t="s">
        <v>2045</v>
      </c>
      <c r="C587" s="3" t="s">
        <v>693</v>
      </c>
      <c r="D587" s="28">
        <v>10500</v>
      </c>
      <c r="E587" s="25">
        <v>1.941748</v>
      </c>
      <c r="F587" s="25">
        <v>-1.869159</v>
      </c>
      <c r="G587" s="25">
        <v>-16.906469999999999</v>
      </c>
      <c r="H587" s="28">
        <v>350068855500</v>
      </c>
      <c r="I587" s="49">
        <v>33.339889999999997</v>
      </c>
      <c r="J587" s="49">
        <v>25.483139999999999</v>
      </c>
      <c r="K587" s="28">
        <v>394.5</v>
      </c>
      <c r="L587" s="28">
        <v>3999000</v>
      </c>
      <c r="M587" s="49">
        <v>56.176531752895045</v>
      </c>
      <c r="N587" s="49">
        <v>1.0296649546953249</v>
      </c>
      <c r="O587" s="49">
        <v>0.53053910000000004</v>
      </c>
      <c r="P587" s="30">
        <v>82.498206964000005</v>
      </c>
      <c r="Q587" s="27">
        <v>0.4108</v>
      </c>
      <c r="R587" s="30">
        <v>105.993480848</v>
      </c>
      <c r="S587" s="27">
        <v>0.2848</v>
      </c>
      <c r="T587" s="30">
        <v>91.546855428000001</v>
      </c>
      <c r="U587" s="27">
        <v>-7.3300000000000004E-2</v>
      </c>
      <c r="V587" s="30">
        <v>40.724325606999997</v>
      </c>
      <c r="W587" s="32">
        <v>0.59250000000000003</v>
      </c>
      <c r="X587" s="30">
        <v>28.884450832999999</v>
      </c>
      <c r="Y587" s="32">
        <v>-0.29070000000000001</v>
      </c>
      <c r="Z587" s="30">
        <v>10.971778015</v>
      </c>
      <c r="AA587" s="32">
        <v>-0.72240000000000004</v>
      </c>
      <c r="AB587" s="30">
        <v>1250.563922991</v>
      </c>
      <c r="AC587" s="27">
        <v>0.57979999999999998</v>
      </c>
      <c r="AD587" s="30">
        <v>952.93418030889995</v>
      </c>
      <c r="AE587" s="27">
        <v>-0.23799999999999999</v>
      </c>
      <c r="AF587" s="30">
        <v>329.0885988499</v>
      </c>
      <c r="AG587" s="27">
        <v>0.25</v>
      </c>
      <c r="AH587" s="25">
        <v>7.4233885299999997E-2</v>
      </c>
      <c r="AI587" s="25">
        <v>5.0467935300000002E-2</v>
      </c>
      <c r="AJ587" s="25">
        <v>1.9417317600000001E-2</v>
      </c>
      <c r="AK587" s="25">
        <v>0.1222510743</v>
      </c>
      <c r="AL587" s="25">
        <v>8.3988374800000001E-2</v>
      </c>
      <c r="AM587" s="25">
        <v>3.1819755599999999E-2</v>
      </c>
      <c r="AN587" s="47">
        <v>0.62520389590000003</v>
      </c>
      <c r="AO587" s="47">
        <v>0.55774803149999996</v>
      </c>
      <c r="AP587" s="47">
        <v>0.46858149960000001</v>
      </c>
      <c r="AQ587" s="47">
        <v>0.64979997162971503</v>
      </c>
      <c r="AR587" s="47">
        <v>0.67877462096075403</v>
      </c>
      <c r="AS587" s="47">
        <v>0.63873075552480596</v>
      </c>
      <c r="AT587" s="28">
        <v>1000</v>
      </c>
      <c r="AU587" s="28">
        <v>0</v>
      </c>
      <c r="AV587" s="28">
        <v>0</v>
      </c>
    </row>
    <row r="588" spans="1:48" x14ac:dyDescent="0.25">
      <c r="A588" s="159">
        <v>585</v>
      </c>
      <c r="B588" s="3" t="s">
        <v>509</v>
      </c>
      <c r="C588" s="3" t="s">
        <v>693</v>
      </c>
      <c r="D588" s="28">
        <v>35000</v>
      </c>
      <c r="E588" s="25">
        <v>0</v>
      </c>
      <c r="F588" s="25">
        <v>9.375</v>
      </c>
      <c r="G588" s="25">
        <v>-12.2807</v>
      </c>
      <c r="H588" s="28">
        <v>205154460000.00003</v>
      </c>
      <c r="I588" s="49">
        <v>5.8615499999999994</v>
      </c>
      <c r="J588" s="49">
        <v>43.885460000000002</v>
      </c>
      <c r="K588" s="28">
        <v>0</v>
      </c>
      <c r="L588" s="28" t="s">
        <v>4501</v>
      </c>
      <c r="M588" s="49">
        <v>8.9972707989806864</v>
      </c>
      <c r="N588" s="49">
        <v>1.9875394243233637</v>
      </c>
      <c r="O588" s="49" t="s">
        <v>4501</v>
      </c>
      <c r="P588" s="30">
        <v>1024.181053049</v>
      </c>
      <c r="Q588" s="27">
        <v>0.28449999999999998</v>
      </c>
      <c r="R588" s="30">
        <v>1169.5341537659999</v>
      </c>
      <c r="S588" s="27">
        <v>0.1419</v>
      </c>
      <c r="T588" s="30">
        <v>1163.923562894</v>
      </c>
      <c r="U588" s="27">
        <v>1.89E-2</v>
      </c>
      <c r="V588" s="30">
        <v>20.322836392999999</v>
      </c>
      <c r="W588" s="32">
        <v>0.10929999999999999</v>
      </c>
      <c r="X588" s="30">
        <v>22.258507212000001</v>
      </c>
      <c r="Y588" s="32">
        <v>9.5200000000000007E-2</v>
      </c>
      <c r="Z588" s="30">
        <v>23.273526085</v>
      </c>
      <c r="AA588" s="32">
        <v>0.13450000000000001</v>
      </c>
      <c r="AB588" s="30">
        <v>3245.3560783178</v>
      </c>
      <c r="AC588" s="27">
        <v>0.1177</v>
      </c>
      <c r="AD588" s="30">
        <v>3387.9241641639001</v>
      </c>
      <c r="AE588" s="27">
        <v>4.3999999999999997E-2</v>
      </c>
      <c r="AF588" s="30">
        <v>3970.5825746666001</v>
      </c>
      <c r="AG588" s="27">
        <v>1.1299999999999999</v>
      </c>
      <c r="AH588" s="25">
        <v>9.8998586700000002E-2</v>
      </c>
      <c r="AI588" s="25">
        <v>9.0034726900000001E-2</v>
      </c>
      <c r="AJ588" s="25">
        <v>9.0884321399999995E-2</v>
      </c>
      <c r="AK588" s="25">
        <v>0.2044280306</v>
      </c>
      <c r="AL588" s="25">
        <v>0.2149314957</v>
      </c>
      <c r="AM588" s="25">
        <v>0.2353930863</v>
      </c>
      <c r="AN588" s="47">
        <v>6.15432006E-2</v>
      </c>
      <c r="AO588" s="47">
        <v>5.5574693299999998E-2</v>
      </c>
      <c r="AP588" s="47">
        <v>5.7594994900000002E-2</v>
      </c>
      <c r="AQ588" s="47">
        <v>1.1831566139763301</v>
      </c>
      <c r="AR588" s="47">
        <v>1.5826156475448001</v>
      </c>
      <c r="AS588" s="47">
        <v>1.59002964119131</v>
      </c>
      <c r="AT588" s="28">
        <v>2750</v>
      </c>
      <c r="AU588" s="28">
        <v>2900</v>
      </c>
      <c r="AV588" s="28">
        <v>0</v>
      </c>
    </row>
    <row r="589" spans="1:48" x14ac:dyDescent="0.25">
      <c r="A589" s="159">
        <v>586</v>
      </c>
      <c r="B589" s="3" t="s">
        <v>510</v>
      </c>
      <c r="C589" s="3" t="s">
        <v>693</v>
      </c>
      <c r="D589" s="6">
        <v>13400</v>
      </c>
      <c r="E589" s="168">
        <v>-2.189781</v>
      </c>
      <c r="F589" s="168">
        <v>-4.9645390000000003</v>
      </c>
      <c r="G589" s="168">
        <v>-20.238099999999999</v>
      </c>
      <c r="H589" s="6">
        <v>1082687384400.0001</v>
      </c>
      <c r="I589" s="151">
        <v>80.797569999999993</v>
      </c>
      <c r="J589" s="151">
        <v>19.947959999999998</v>
      </c>
      <c r="K589" s="6">
        <v>2569.5500000000002</v>
      </c>
      <c r="L589" s="6">
        <v>34351000</v>
      </c>
      <c r="M589" s="151">
        <v>7.2081279130065461</v>
      </c>
      <c r="N589" s="151">
        <v>0.83751847839941318</v>
      </c>
      <c r="O589" s="151">
        <v>0.47427130000000001</v>
      </c>
      <c r="P589" s="169">
        <v>5049.0884968950004</v>
      </c>
      <c r="Q589" s="165">
        <v>5.0900000000000001E-2</v>
      </c>
      <c r="R589" s="169">
        <v>6436.325017954</v>
      </c>
      <c r="S589" s="165">
        <v>0.2747</v>
      </c>
      <c r="T589" s="169">
        <v>6617.5131336659997</v>
      </c>
      <c r="U589" s="165">
        <v>0.1726</v>
      </c>
      <c r="V589" s="169">
        <v>171.400866114</v>
      </c>
      <c r="W589" s="170">
        <v>-0.16320000000000001</v>
      </c>
      <c r="X589" s="169">
        <v>152.99021282499999</v>
      </c>
      <c r="Y589" s="170">
        <v>-0.1074</v>
      </c>
      <c r="Z589" s="169">
        <v>151.16281211</v>
      </c>
      <c r="AA589" s="170">
        <v>-1.4500000000000001E-2</v>
      </c>
      <c r="AB589" s="169">
        <v>2001.5452390844</v>
      </c>
      <c r="AC589" s="165">
        <v>-0.14030000000000001</v>
      </c>
      <c r="AD589" s="169">
        <v>1705.1620636777</v>
      </c>
      <c r="AE589" s="165">
        <v>-0.14799999999999999</v>
      </c>
      <c r="AF589" s="169">
        <v>1870.8832405917001</v>
      </c>
      <c r="AG589" s="165">
        <v>0.99</v>
      </c>
      <c r="AH589" s="168">
        <v>4.7271817000000001E-2</v>
      </c>
      <c r="AI589" s="168">
        <v>3.5029316200000001E-2</v>
      </c>
      <c r="AJ589" s="168">
        <v>3.2587058600000003E-2</v>
      </c>
      <c r="AK589" s="168">
        <v>0.1271968282</v>
      </c>
      <c r="AL589" s="168">
        <v>0.1146671746</v>
      </c>
      <c r="AM589" s="168">
        <v>0.11513045199999999</v>
      </c>
      <c r="AN589" s="167">
        <v>0.15512473800000001</v>
      </c>
      <c r="AO589" s="167">
        <v>0.13543882039999999</v>
      </c>
      <c r="AP589" s="167">
        <v>0.12819819739999999</v>
      </c>
      <c r="AQ589" s="167">
        <v>1.88810990003012</v>
      </c>
      <c r="AR589" s="167">
        <v>2.6643337616504601</v>
      </c>
      <c r="AS589" s="167">
        <v>2.5330114763661098</v>
      </c>
      <c r="AT589" s="6">
        <v>2000</v>
      </c>
      <c r="AU589" s="6">
        <v>1600</v>
      </c>
      <c r="AV589" s="6">
        <v>0</v>
      </c>
    </row>
    <row r="590" spans="1:48" x14ac:dyDescent="0.25">
      <c r="A590" s="159">
        <v>587</v>
      </c>
      <c r="B590" s="3" t="s">
        <v>512</v>
      </c>
      <c r="C590" s="3" t="s">
        <v>693</v>
      </c>
      <c r="D590" s="28">
        <v>53000</v>
      </c>
      <c r="E590" s="25">
        <v>-9.7103920000000006</v>
      </c>
      <c r="F590" s="25">
        <v>-13.961040000000001</v>
      </c>
      <c r="G590" s="25">
        <v>-12.97209</v>
      </c>
      <c r="H590" s="28">
        <v>494626369000</v>
      </c>
      <c r="I590" s="49">
        <v>9.3325699999999987</v>
      </c>
      <c r="J590" s="49">
        <v>54.794400000000003</v>
      </c>
      <c r="K590" s="28">
        <v>500</v>
      </c>
      <c r="L590" s="28">
        <v>27750500</v>
      </c>
      <c r="M590" s="49">
        <v>8.85843222463647</v>
      </c>
      <c r="N590" s="49">
        <v>1.5602450666865668</v>
      </c>
      <c r="O590" s="49">
        <v>0.36409049999999998</v>
      </c>
      <c r="P590" s="30">
        <v>429.78326833699998</v>
      </c>
      <c r="Q590" s="27">
        <v>3.7699999999999997E-2</v>
      </c>
      <c r="R590" s="30">
        <v>454.89720889300003</v>
      </c>
      <c r="S590" s="27">
        <v>5.8400000000000001E-2</v>
      </c>
      <c r="T590" s="30">
        <v>454.10649627399999</v>
      </c>
      <c r="U590" s="27">
        <v>2.2499999999999999E-2</v>
      </c>
      <c r="V590" s="30">
        <v>72.737279095999995</v>
      </c>
      <c r="W590" s="32">
        <v>-1.6199999999999999E-2</v>
      </c>
      <c r="X590" s="30">
        <v>73.648964884999998</v>
      </c>
      <c r="Y590" s="32">
        <v>1.2500000000000001E-2</v>
      </c>
      <c r="Z590" s="30">
        <v>72.418495312999994</v>
      </c>
      <c r="AA590" s="32">
        <v>-2.4899999999999999E-2</v>
      </c>
      <c r="AB590" s="30">
        <v>7793.9148288472998</v>
      </c>
      <c r="AC590" s="27">
        <v>0.26129999999999998</v>
      </c>
      <c r="AD590" s="30">
        <v>7891.6034072275997</v>
      </c>
      <c r="AE590" s="27">
        <v>1.2999999999999999E-2</v>
      </c>
      <c r="AF590" s="30">
        <v>7754.571733367</v>
      </c>
      <c r="AG590" s="27">
        <v>0.98</v>
      </c>
      <c r="AH590" s="25">
        <v>0.2311184439</v>
      </c>
      <c r="AI590" s="25">
        <v>0.21441967200000001</v>
      </c>
      <c r="AJ590" s="25">
        <v>0.20798511880000001</v>
      </c>
      <c r="AK590" s="25">
        <v>0.2868823023</v>
      </c>
      <c r="AL590" s="25">
        <v>0.25891751330000001</v>
      </c>
      <c r="AM590" s="25">
        <v>0.23960792289999999</v>
      </c>
      <c r="AN590" s="47">
        <v>0.41865672920000002</v>
      </c>
      <c r="AO590" s="47">
        <v>0.39041791279999999</v>
      </c>
      <c r="AP590" s="47">
        <v>0.38200543930000003</v>
      </c>
      <c r="AQ590" s="47">
        <v>0.23698886633555399</v>
      </c>
      <c r="AR590" s="47">
        <v>0.18114614441317001</v>
      </c>
      <c r="AS590" s="47">
        <v>0.15204358976027499</v>
      </c>
      <c r="AT590" s="28">
        <v>2400</v>
      </c>
      <c r="AU590" s="28">
        <v>2400</v>
      </c>
      <c r="AV590" s="28">
        <v>1000</v>
      </c>
    </row>
    <row r="591" spans="1:48" x14ac:dyDescent="0.25">
      <c r="A591" s="159">
        <v>588</v>
      </c>
      <c r="B591" s="3" t="s">
        <v>513</v>
      </c>
      <c r="C591" s="3" t="s">
        <v>693</v>
      </c>
      <c r="D591" s="28">
        <v>10000</v>
      </c>
      <c r="E591" s="25">
        <v>-25.37313</v>
      </c>
      <c r="F591" s="25">
        <v>-25.925930000000001</v>
      </c>
      <c r="G591" s="25">
        <v>-33.774830000000001</v>
      </c>
      <c r="H591" s="28">
        <v>42000000000</v>
      </c>
      <c r="I591" s="49">
        <v>4.2</v>
      </c>
      <c r="J591" s="49">
        <v>10.74624</v>
      </c>
      <c r="K591" s="28">
        <v>90</v>
      </c>
      <c r="L591" s="28">
        <v>995500</v>
      </c>
      <c r="M591" s="49">
        <v>15.728877933620547</v>
      </c>
      <c r="N591" s="49">
        <v>0.69972740535208156</v>
      </c>
      <c r="O591" s="49" t="s">
        <v>4501</v>
      </c>
      <c r="P591" s="30">
        <v>397.19582694500002</v>
      </c>
      <c r="Q591" s="27">
        <v>0.38690000000000002</v>
      </c>
      <c r="R591" s="30">
        <v>447.93218422899997</v>
      </c>
      <c r="S591" s="27">
        <v>0.12770000000000001</v>
      </c>
      <c r="T591" s="30">
        <v>382.75473571600003</v>
      </c>
      <c r="U591" s="27">
        <v>-7.8E-2</v>
      </c>
      <c r="V591" s="30">
        <v>11.900416084</v>
      </c>
      <c r="W591" s="32">
        <v>0.15</v>
      </c>
      <c r="X591" s="30">
        <v>8.6806298930000008</v>
      </c>
      <c r="Y591" s="32">
        <v>-0.27060000000000001</v>
      </c>
      <c r="Z591" s="30">
        <v>4.5355610329999996</v>
      </c>
      <c r="AA591" s="32">
        <v>-0.58560000000000001</v>
      </c>
      <c r="AB591" s="30">
        <v>2408.4175407142998</v>
      </c>
      <c r="AC591" s="27">
        <v>0.15</v>
      </c>
      <c r="AD591" s="30">
        <v>2066.8166411904999</v>
      </c>
      <c r="AE591" s="27">
        <v>-0.14199999999999999</v>
      </c>
      <c r="AF591" s="30">
        <v>1079.8954840475999</v>
      </c>
      <c r="AG591" s="27">
        <v>0.41</v>
      </c>
      <c r="AH591" s="25">
        <v>7.0050321299999996E-2</v>
      </c>
      <c r="AI591" s="25">
        <v>3.9948183999999998E-2</v>
      </c>
      <c r="AJ591" s="25">
        <v>1.9931317399999999E-2</v>
      </c>
      <c r="AK591" s="25">
        <v>0.182923117</v>
      </c>
      <c r="AL591" s="25">
        <v>0.13207741619999999</v>
      </c>
      <c r="AM591" s="25">
        <v>6.9589470400000006E-2</v>
      </c>
      <c r="AN591" s="47">
        <v>0.1231233328</v>
      </c>
      <c r="AO591" s="47">
        <v>0.113884127</v>
      </c>
      <c r="AP591" s="47">
        <v>0.12311502789999999</v>
      </c>
      <c r="AQ591" s="47">
        <v>1.9869818310013001</v>
      </c>
      <c r="AR591" s="47">
        <v>2.6272786295306099</v>
      </c>
      <c r="AS591" s="47">
        <v>2.4914636641442698</v>
      </c>
      <c r="AT591" s="28">
        <v>1700</v>
      </c>
      <c r="AU591" s="28">
        <v>1700</v>
      </c>
      <c r="AV591" s="28">
        <v>0</v>
      </c>
    </row>
    <row r="592" spans="1:48" x14ac:dyDescent="0.25">
      <c r="A592" s="159">
        <v>589</v>
      </c>
      <c r="B592" s="3" t="s">
        <v>514</v>
      </c>
      <c r="C592" s="3" t="s">
        <v>693</v>
      </c>
      <c r="D592" s="28">
        <v>12800</v>
      </c>
      <c r="E592" s="25">
        <v>0.78740160000000003</v>
      </c>
      <c r="F592" s="25">
        <v>6.6666670000000003</v>
      </c>
      <c r="G592" s="25">
        <v>-3.030303</v>
      </c>
      <c r="H592" s="28">
        <v>92182681600</v>
      </c>
      <c r="I592" s="49">
        <v>7.2017699999999998</v>
      </c>
      <c r="J592" s="49">
        <v>37.594329999999999</v>
      </c>
      <c r="K592" s="28">
        <v>445</v>
      </c>
      <c r="L592" s="28">
        <v>5864500</v>
      </c>
      <c r="M592" s="49">
        <v>5.4568680402060536</v>
      </c>
      <c r="N592" s="49">
        <v>0.61104415666281919</v>
      </c>
      <c r="O592" s="49">
        <v>0.26908700000000002</v>
      </c>
      <c r="P592" s="30">
        <v>766.09443962299997</v>
      </c>
      <c r="Q592" s="27">
        <v>2.58E-2</v>
      </c>
      <c r="R592" s="30">
        <v>894.73088700000005</v>
      </c>
      <c r="S592" s="27">
        <v>0.16789999999999999</v>
      </c>
      <c r="T592" s="30">
        <v>963.15513207900005</v>
      </c>
      <c r="U592" s="27">
        <v>0.1288</v>
      </c>
      <c r="V592" s="30">
        <v>23.727670438000001</v>
      </c>
      <c r="W592" s="32">
        <v>-0.29120000000000001</v>
      </c>
      <c r="X592" s="30">
        <v>13.573066799999999</v>
      </c>
      <c r="Y592" s="32">
        <v>-0.42799999999999999</v>
      </c>
      <c r="Z592" s="30">
        <v>16.064388520000001</v>
      </c>
      <c r="AA592" s="32">
        <v>-0.1154</v>
      </c>
      <c r="AB592" s="30">
        <v>3282.8970748769998</v>
      </c>
      <c r="AC592" s="27">
        <v>-0.24610000000000001</v>
      </c>
      <c r="AD592" s="30">
        <v>1817.2090367535</v>
      </c>
      <c r="AE592" s="27">
        <v>-0.44600000000000001</v>
      </c>
      <c r="AF592" s="30">
        <v>2211.0287421278999</v>
      </c>
      <c r="AG592" s="27">
        <v>0.88</v>
      </c>
      <c r="AH592" s="25">
        <v>7.7487587400000002E-2</v>
      </c>
      <c r="AI592" s="25">
        <v>4.0960271999999999E-2</v>
      </c>
      <c r="AJ592" s="25">
        <v>4.7978067300000003E-2</v>
      </c>
      <c r="AK592" s="25">
        <v>0.1454188777</v>
      </c>
      <c r="AL592" s="25">
        <v>8.73815171E-2</v>
      </c>
      <c r="AM592" s="25">
        <v>0.1094926816</v>
      </c>
      <c r="AN592" s="47">
        <v>0.1028826566</v>
      </c>
      <c r="AO592" s="47">
        <v>7.7990760399999998E-2</v>
      </c>
      <c r="AP592" s="47">
        <v>7.7468104800000007E-2</v>
      </c>
      <c r="AQ592" s="47">
        <v>0.91170608510249196</v>
      </c>
      <c r="AR592" s="47">
        <v>1.36774651328472</v>
      </c>
      <c r="AS592" s="47">
        <v>1.2821403167951899</v>
      </c>
      <c r="AT592" s="28">
        <v>2250</v>
      </c>
      <c r="AU592" s="28">
        <v>1500</v>
      </c>
      <c r="AV592" s="28">
        <v>0</v>
      </c>
    </row>
    <row r="593" spans="1:48" x14ac:dyDescent="0.25">
      <c r="A593" s="159">
        <v>590</v>
      </c>
      <c r="B593" s="3" t="s">
        <v>515</v>
      </c>
      <c r="C593" s="3" t="s">
        <v>693</v>
      </c>
      <c r="D593" s="28">
        <v>14500</v>
      </c>
      <c r="E593" s="25">
        <v>-12.12121</v>
      </c>
      <c r="F593" s="25">
        <v>-3.3333330000000001</v>
      </c>
      <c r="G593" s="25">
        <v>-20.32967</v>
      </c>
      <c r="H593" s="28">
        <v>281735087000</v>
      </c>
      <c r="I593" s="49">
        <v>19.430009999999999</v>
      </c>
      <c r="J593" s="49">
        <v>36.013440000000003</v>
      </c>
      <c r="K593" s="28">
        <v>1579.4</v>
      </c>
      <c r="L593" s="28">
        <v>23997500</v>
      </c>
      <c r="M593" s="49">
        <v>15.053167851139195</v>
      </c>
      <c r="N593" s="49">
        <v>0.89565328878529249</v>
      </c>
      <c r="O593" s="49">
        <v>0.61421300000000001</v>
      </c>
      <c r="P593" s="30">
        <v>1727.4616752070001</v>
      </c>
      <c r="Q593" s="27">
        <v>0.35880000000000001</v>
      </c>
      <c r="R593" s="30">
        <v>1645.667177953</v>
      </c>
      <c r="S593" s="27">
        <v>-4.7300000000000002E-2</v>
      </c>
      <c r="T593" s="30">
        <v>1590.4035021679999</v>
      </c>
      <c r="U593" s="27">
        <v>4.1599999999999998E-2</v>
      </c>
      <c r="V593" s="30">
        <v>31.651289083999998</v>
      </c>
      <c r="W593" s="32">
        <v>0.24940000000000001</v>
      </c>
      <c r="X593" s="30">
        <v>32.737299493999998</v>
      </c>
      <c r="Y593" s="32">
        <v>3.4299999999999997E-2</v>
      </c>
      <c r="Z593" s="30">
        <v>28.500629155999999</v>
      </c>
      <c r="AA593" s="32">
        <v>-2.5999999999999999E-2</v>
      </c>
      <c r="AB593" s="30">
        <v>1303.1921486797</v>
      </c>
      <c r="AC593" s="27">
        <v>0.24940000000000001</v>
      </c>
      <c r="AD593" s="30">
        <v>1347.9069227256</v>
      </c>
      <c r="AE593" s="27">
        <v>3.4000000000000002E-2</v>
      </c>
      <c r="AF593" s="30">
        <v>1466.6576965460999</v>
      </c>
      <c r="AG593" s="27">
        <v>0.97</v>
      </c>
      <c r="AH593" s="25">
        <v>2.1771265800000002E-2</v>
      </c>
      <c r="AI593" s="25">
        <v>1.5628835600000002E-2</v>
      </c>
      <c r="AJ593" s="25">
        <v>1.30401157E-2</v>
      </c>
      <c r="AK593" s="25">
        <v>9.8223641299999997E-2</v>
      </c>
      <c r="AL593" s="25">
        <v>0.1001313241</v>
      </c>
      <c r="AM593" s="25">
        <v>8.9689314699999995E-2</v>
      </c>
      <c r="AN593" s="47">
        <v>0.1309891198</v>
      </c>
      <c r="AO593" s="47">
        <v>0.12047552609999999</v>
      </c>
      <c r="AP593" s="47">
        <v>0.11247297470000001</v>
      </c>
      <c r="AQ593" s="47">
        <v>4.6365485517616998</v>
      </c>
      <c r="AR593" s="47">
        <v>6.1799475677336702</v>
      </c>
      <c r="AS593" s="47">
        <v>5.8779538814252703</v>
      </c>
      <c r="AT593" s="28">
        <v>1000</v>
      </c>
      <c r="AU593" s="28">
        <v>500</v>
      </c>
      <c r="AV593" s="28">
        <v>0</v>
      </c>
    </row>
    <row r="594" spans="1:48" x14ac:dyDescent="0.25">
      <c r="A594" s="159">
        <v>591</v>
      </c>
      <c r="B594" s="3" t="s">
        <v>516</v>
      </c>
      <c r="C594" s="3" t="s">
        <v>693</v>
      </c>
      <c r="D594" s="28">
        <v>8200</v>
      </c>
      <c r="E594" s="25">
        <v>1.2345680000000001</v>
      </c>
      <c r="F594" s="25">
        <v>32.25806</v>
      </c>
      <c r="G594" s="25">
        <v>-22.64151</v>
      </c>
      <c r="H594" s="28">
        <v>16400000000</v>
      </c>
      <c r="I594" s="49">
        <v>2</v>
      </c>
      <c r="J594" s="49">
        <v>6.57</v>
      </c>
      <c r="K594" s="28">
        <v>15</v>
      </c>
      <c r="L594" s="28">
        <v>123000</v>
      </c>
      <c r="M594" s="49">
        <v>4.9975153115687236</v>
      </c>
      <c r="N594" s="49">
        <v>1.6068039599506843</v>
      </c>
      <c r="O594" s="49">
        <v>0.580121</v>
      </c>
      <c r="P594" s="30">
        <v>0.368136519</v>
      </c>
      <c r="Q594" s="27">
        <v>-0.79959999999999998</v>
      </c>
      <c r="R594" s="30">
        <v>7.7338578990000002</v>
      </c>
      <c r="S594" s="27">
        <v>20.008099999999999</v>
      </c>
      <c r="T594" s="30">
        <v>7.3515854540000003</v>
      </c>
      <c r="U594" s="27">
        <v>6.4446000000000003</v>
      </c>
      <c r="V594" s="30">
        <v>-3.9676038010000001</v>
      </c>
      <c r="W594" s="32">
        <v>-0.1681</v>
      </c>
      <c r="X594" s="30">
        <v>0.94194936399999996</v>
      </c>
      <c r="Y594" s="32">
        <v>-1.2374000000000001</v>
      </c>
      <c r="Z594" s="30">
        <v>2.6844041600000002</v>
      </c>
      <c r="AA594" s="32">
        <v>-1.7323999999999999</v>
      </c>
      <c r="AB594" s="30">
        <v>-1983.8019005000001</v>
      </c>
      <c r="AC594" s="27">
        <v>-0.1681</v>
      </c>
      <c r="AD594" s="30">
        <v>470.97468199999997</v>
      </c>
      <c r="AE594" s="27">
        <v>-1.2370000000000001</v>
      </c>
      <c r="AF594" s="30">
        <v>0</v>
      </c>
      <c r="AG594" s="27" t="s">
        <v>1989</v>
      </c>
      <c r="AH594" s="25">
        <v>-0.2212823944</v>
      </c>
      <c r="AI594" s="25">
        <v>5.33410785E-2</v>
      </c>
      <c r="AJ594" s="25">
        <v>0</v>
      </c>
      <c r="AK594" s="25">
        <v>-0.32046726139999998</v>
      </c>
      <c r="AL594" s="25">
        <v>8.9335147300000001E-2</v>
      </c>
      <c r="AM594" s="25">
        <v>0</v>
      </c>
      <c r="AN594" s="47">
        <v>0.57712204310000004</v>
      </c>
      <c r="AO594" s="47">
        <v>0.56770667500000005</v>
      </c>
      <c r="AP594" s="47">
        <v>0</v>
      </c>
      <c r="AQ594" s="47">
        <v>0.56265442910701902</v>
      </c>
      <c r="AR594" s="47">
        <v>0.77733778069002701</v>
      </c>
      <c r="AS594" s="47">
        <v>0.69122122460560997</v>
      </c>
      <c r="AT594" s="28">
        <v>0</v>
      </c>
      <c r="AU594" s="28">
        <v>0</v>
      </c>
      <c r="AV594" s="28">
        <v>0</v>
      </c>
    </row>
    <row r="595" spans="1:48" x14ac:dyDescent="0.25">
      <c r="A595" s="159">
        <v>592</v>
      </c>
      <c r="B595" s="3" t="s">
        <v>517</v>
      </c>
      <c r="C595" s="3" t="s">
        <v>693</v>
      </c>
      <c r="D595" s="28">
        <v>14300</v>
      </c>
      <c r="E595" s="25">
        <v>-22.7027</v>
      </c>
      <c r="F595" s="25">
        <v>-22.7027</v>
      </c>
      <c r="G595" s="25">
        <v>94.19753</v>
      </c>
      <c r="H595" s="28">
        <v>125839871300</v>
      </c>
      <c r="I595" s="49">
        <v>8.7999899999999993</v>
      </c>
      <c r="J595" s="49">
        <v>30.956790000000002</v>
      </c>
      <c r="K595" s="28">
        <v>603.6</v>
      </c>
      <c r="L595" s="28">
        <v>7149000</v>
      </c>
      <c r="M595" s="49">
        <v>12.0592895368992</v>
      </c>
      <c r="N595" s="49">
        <v>1.2278340868851334</v>
      </c>
      <c r="O595" s="49" t="s">
        <v>4501</v>
      </c>
      <c r="P595" s="30">
        <v>134.723531189</v>
      </c>
      <c r="Q595" s="27">
        <v>9.7100000000000006E-2</v>
      </c>
      <c r="R595" s="30">
        <v>126.24105161999999</v>
      </c>
      <c r="S595" s="27">
        <v>-6.3E-2</v>
      </c>
      <c r="T595" s="30">
        <v>135.71724473099999</v>
      </c>
      <c r="U595" s="27">
        <v>6.2E-2</v>
      </c>
      <c r="V595" s="30">
        <v>6.3437493649999999</v>
      </c>
      <c r="W595" s="32">
        <v>-0.21510000000000001</v>
      </c>
      <c r="X595" s="30">
        <v>6.6169338010000001</v>
      </c>
      <c r="Y595" s="32">
        <v>4.3099999999999999E-2</v>
      </c>
      <c r="Z595" s="30">
        <v>6.6445338600000001</v>
      </c>
      <c r="AA595" s="32">
        <v>1.6299999999999999E-2</v>
      </c>
      <c r="AB595" s="30">
        <v>951.56240483329998</v>
      </c>
      <c r="AC595" s="27">
        <v>-0.21510000000000001</v>
      </c>
      <c r="AD595" s="30">
        <v>740.39238312500004</v>
      </c>
      <c r="AE595" s="27">
        <v>-0.222</v>
      </c>
      <c r="AF595" s="30">
        <v>792.06448870489999</v>
      </c>
      <c r="AG595" s="27">
        <v>0.76</v>
      </c>
      <c r="AH595" s="25">
        <v>4.4458838399999999E-2</v>
      </c>
      <c r="AI595" s="25">
        <v>4.2537696899999998E-2</v>
      </c>
      <c r="AJ595" s="25">
        <v>4.2038576500000001E-2</v>
      </c>
      <c r="AK595" s="25">
        <v>8.53800953E-2</v>
      </c>
      <c r="AL595" s="25">
        <v>7.7624143500000006E-2</v>
      </c>
      <c r="AM595" s="25">
        <v>6.9055275700000002E-2</v>
      </c>
      <c r="AN595" s="47">
        <v>0.21070851430000001</v>
      </c>
      <c r="AO595" s="47">
        <v>0.22360948820000001</v>
      </c>
      <c r="AP595" s="47">
        <v>0.22345113010000001</v>
      </c>
      <c r="AQ595" s="47">
        <v>1.05755902524723</v>
      </c>
      <c r="AR595" s="47">
        <v>0.64341656244943302</v>
      </c>
      <c r="AS595" s="47">
        <v>0.64266446331463301</v>
      </c>
      <c r="AT595" s="28">
        <v>800</v>
      </c>
      <c r="AU595" s="28">
        <v>0</v>
      </c>
      <c r="AV595" s="28">
        <v>0</v>
      </c>
    </row>
    <row r="596" spans="1:48" x14ac:dyDescent="0.25">
      <c r="A596" s="159">
        <v>593</v>
      </c>
      <c r="B596" s="3" t="s">
        <v>518</v>
      </c>
      <c r="C596" s="3" t="s">
        <v>693</v>
      </c>
      <c r="D596" s="28">
        <v>6300</v>
      </c>
      <c r="E596" s="25">
        <v>-5.9701490000000002</v>
      </c>
      <c r="F596" s="25">
        <v>-10</v>
      </c>
      <c r="G596" s="25">
        <v>-14.86486</v>
      </c>
      <c r="H596" s="28">
        <v>94500000000</v>
      </c>
      <c r="I596" s="49">
        <v>15</v>
      </c>
      <c r="J596" s="49">
        <v>30.931090000000001</v>
      </c>
      <c r="K596" s="28">
        <v>1155</v>
      </c>
      <c r="L596" s="28">
        <v>7446500</v>
      </c>
      <c r="M596" s="49">
        <v>3.7758776266973619</v>
      </c>
      <c r="N596" s="49">
        <v>0.52674342142793884</v>
      </c>
      <c r="O596" s="49">
        <v>0.50764260000000005</v>
      </c>
      <c r="P596" s="30">
        <v>1375.396672391</v>
      </c>
      <c r="Q596" s="27">
        <v>9.3799999999999994E-2</v>
      </c>
      <c r="R596" s="30">
        <v>311.34690032899999</v>
      </c>
      <c r="S596" s="27">
        <v>-0.77359999999999995</v>
      </c>
      <c r="T596" s="30">
        <v>271.06038880599999</v>
      </c>
      <c r="U596" s="27">
        <v>-0.80800000000000005</v>
      </c>
      <c r="V596" s="30">
        <v>25.612639679000001</v>
      </c>
      <c r="W596" s="32">
        <v>-3.8999999999999998E-3</v>
      </c>
      <c r="X596" s="30">
        <v>16.693298345999999</v>
      </c>
      <c r="Y596" s="32">
        <v>-0.34820000000000001</v>
      </c>
      <c r="Z596" s="30">
        <v>19.039123083</v>
      </c>
      <c r="AA596" s="32">
        <v>-0.1535</v>
      </c>
      <c r="AB596" s="30">
        <v>1366.0074495332999</v>
      </c>
      <c r="AC596" s="27">
        <v>-3.8999999999999998E-3</v>
      </c>
      <c r="AD596" s="30">
        <v>901.43811066670003</v>
      </c>
      <c r="AE596" s="27">
        <v>-0.34</v>
      </c>
      <c r="AF596" s="30">
        <v>1269.2748721999999</v>
      </c>
      <c r="AG596" s="27">
        <v>0.85</v>
      </c>
      <c r="AH596" s="25">
        <v>8.2979169000000005E-3</v>
      </c>
      <c r="AI596" s="25">
        <v>5.5193172999999998E-3</v>
      </c>
      <c r="AJ596" s="25">
        <v>6.4308472E-3</v>
      </c>
      <c r="AK596" s="25">
        <v>0.13225791070000001</v>
      </c>
      <c r="AL596" s="25">
        <v>8.7567864400000001E-2</v>
      </c>
      <c r="AM596" s="25">
        <v>0.1083370001</v>
      </c>
      <c r="AN596" s="47">
        <v>5.9917991300000001E-2</v>
      </c>
      <c r="AO596" s="47">
        <v>0.22582377779999999</v>
      </c>
      <c r="AP596" s="47">
        <v>0.25549645059999998</v>
      </c>
      <c r="AQ596" s="47">
        <v>14.787218389504501</v>
      </c>
      <c r="AR596" s="47">
        <v>14.946885554431899</v>
      </c>
      <c r="AS596" s="47">
        <v>15.8464583669038</v>
      </c>
      <c r="AT596" s="28">
        <v>1200</v>
      </c>
      <c r="AU596" s="28">
        <v>953</v>
      </c>
      <c r="AV596" s="28">
        <v>0</v>
      </c>
    </row>
    <row r="597" spans="1:48" x14ac:dyDescent="0.25">
      <c r="A597" s="159">
        <v>594</v>
      </c>
      <c r="B597" s="3" t="s">
        <v>520</v>
      </c>
      <c r="C597" s="3" t="s">
        <v>693</v>
      </c>
      <c r="D597" s="28">
        <v>10500</v>
      </c>
      <c r="E597" s="25">
        <v>0</v>
      </c>
      <c r="F597" s="25">
        <v>0</v>
      </c>
      <c r="G597" s="25">
        <v>-19.23077</v>
      </c>
      <c r="H597" s="28">
        <v>12600000000</v>
      </c>
      <c r="I597" s="49">
        <v>1.2</v>
      </c>
      <c r="J597" s="49">
        <v>33.865830000000003</v>
      </c>
      <c r="K597" s="28">
        <v>5</v>
      </c>
      <c r="L597" s="28">
        <v>52500</v>
      </c>
      <c r="M597" s="49">
        <v>9.0283748925193468</v>
      </c>
      <c r="N597" s="49">
        <v>0.43882257016303994</v>
      </c>
      <c r="O597" s="49" t="s">
        <v>4501</v>
      </c>
      <c r="P597" s="30">
        <v>127.590124995</v>
      </c>
      <c r="Q597" s="27">
        <v>-3.6400000000000002E-2</v>
      </c>
      <c r="R597" s="30">
        <v>103.390318546</v>
      </c>
      <c r="S597" s="27">
        <v>-0.18970000000000001</v>
      </c>
      <c r="T597" s="30">
        <v>113.25748348099999</v>
      </c>
      <c r="U597" s="27">
        <v>5.5599999999999997E-2</v>
      </c>
      <c r="V597" s="30">
        <v>2.7104953049999998</v>
      </c>
      <c r="W597" s="32">
        <v>-0.13170000000000001</v>
      </c>
      <c r="X597" s="30">
        <v>0.46822423499999999</v>
      </c>
      <c r="Y597" s="32">
        <v>-0.82730000000000004</v>
      </c>
      <c r="Z597" s="30">
        <v>1.3873286149999999</v>
      </c>
      <c r="AA597" s="32">
        <v>2.0968</v>
      </c>
      <c r="AB597" s="30">
        <v>2145.8087833333002</v>
      </c>
      <c r="AC597" s="27">
        <v>-0.17510000000000001</v>
      </c>
      <c r="AD597" s="30">
        <v>390.18686250000002</v>
      </c>
      <c r="AE597" s="27">
        <v>-0.81799999999999995</v>
      </c>
      <c r="AF597" s="30">
        <v>1136.1209186724</v>
      </c>
      <c r="AG597" s="27">
        <v>3.1</v>
      </c>
      <c r="AH597" s="25">
        <v>3.92133645E-2</v>
      </c>
      <c r="AI597" s="25">
        <v>7.2357665999999996E-3</v>
      </c>
      <c r="AJ597" s="25">
        <v>2.0491254899999999E-2</v>
      </c>
      <c r="AK597" s="25">
        <v>9.0133676800000007E-2</v>
      </c>
      <c r="AL597" s="25">
        <v>1.60816087E-2</v>
      </c>
      <c r="AM597" s="25">
        <v>4.9543689600000003E-2</v>
      </c>
      <c r="AN597" s="47">
        <v>8.8733430500000002E-2</v>
      </c>
      <c r="AO597" s="47">
        <v>7.7957688900000002E-2</v>
      </c>
      <c r="AP597" s="47">
        <v>8.3854388099999996E-2</v>
      </c>
      <c r="AQ597" s="47">
        <v>1.15882799332426</v>
      </c>
      <c r="AR597" s="47">
        <v>1.2908930080502199</v>
      </c>
      <c r="AS597" s="47">
        <v>1.4177967567196299</v>
      </c>
      <c r="AT597" s="28">
        <v>2000</v>
      </c>
      <c r="AU597" s="28">
        <v>500</v>
      </c>
      <c r="AV597" s="28">
        <v>0</v>
      </c>
    </row>
    <row r="598" spans="1:48" x14ac:dyDescent="0.25">
      <c r="A598" s="159">
        <v>595</v>
      </c>
      <c r="B598" s="3" t="s">
        <v>521</v>
      </c>
      <c r="C598" s="3" t="s">
        <v>693</v>
      </c>
      <c r="D598" s="28">
        <v>14500</v>
      </c>
      <c r="E598" s="25">
        <v>0.69444439999999996</v>
      </c>
      <c r="F598" s="25">
        <v>-0.68493150000000003</v>
      </c>
      <c r="G598" s="25">
        <v>7.4074070000000001</v>
      </c>
      <c r="H598" s="28">
        <v>104400000000</v>
      </c>
      <c r="I598" s="49">
        <v>7.1999999999999993</v>
      </c>
      <c r="J598" s="49">
        <v>35.873820000000002</v>
      </c>
      <c r="K598" s="28">
        <v>10</v>
      </c>
      <c r="L598" s="28">
        <v>145000</v>
      </c>
      <c r="M598" s="49">
        <v>6.7845793682960878</v>
      </c>
      <c r="N598" s="49">
        <v>0.85140352499634619</v>
      </c>
      <c r="O598" s="49" t="s">
        <v>4501</v>
      </c>
      <c r="P598" s="30">
        <v>438.56147415999999</v>
      </c>
      <c r="Q598" s="27">
        <v>8.2500000000000004E-2</v>
      </c>
      <c r="R598" s="30">
        <v>514.67341999300004</v>
      </c>
      <c r="S598" s="27">
        <v>0.17349999999999999</v>
      </c>
      <c r="T598" s="30">
        <v>535.96670795900002</v>
      </c>
      <c r="U598" s="27">
        <v>0.14280000000000001</v>
      </c>
      <c r="V598" s="30">
        <v>14.721348215000001</v>
      </c>
      <c r="W598" s="32">
        <v>6.7799999999999999E-2</v>
      </c>
      <c r="X598" s="30">
        <v>15.043513508</v>
      </c>
      <c r="Y598" s="32">
        <v>2.1899999999999999E-2</v>
      </c>
      <c r="Z598" s="30">
        <v>15.225910916</v>
      </c>
      <c r="AA598" s="32">
        <v>1.5699999999999999E-2</v>
      </c>
      <c r="AB598" s="30">
        <v>1855.1872520833001</v>
      </c>
      <c r="AC598" s="27">
        <v>9.6100000000000005E-2</v>
      </c>
      <c r="AD598" s="30">
        <v>1906.4602094444001</v>
      </c>
      <c r="AE598" s="27">
        <v>2.8000000000000001E-2</v>
      </c>
      <c r="AF598" s="30">
        <v>2114.7098494443999</v>
      </c>
      <c r="AG598" s="27">
        <v>1.02</v>
      </c>
      <c r="AH598" s="25">
        <v>5.9497658199999998E-2</v>
      </c>
      <c r="AI598" s="25">
        <v>5.6861458900000002E-2</v>
      </c>
      <c r="AJ598" s="25">
        <v>5.4554132900000003E-2</v>
      </c>
      <c r="AK598" s="25">
        <v>0.1208934669</v>
      </c>
      <c r="AL598" s="25">
        <v>0.12194829259999999</v>
      </c>
      <c r="AM598" s="25">
        <v>0.123907234</v>
      </c>
      <c r="AN598" s="47">
        <v>0.1220846548</v>
      </c>
      <c r="AO598" s="47">
        <v>0.11242312159999999</v>
      </c>
      <c r="AP598" s="47">
        <v>0.1090087805</v>
      </c>
      <c r="AQ598" s="47">
        <v>1.0758276626896901</v>
      </c>
      <c r="AR598" s="47">
        <v>1.21253094211014</v>
      </c>
      <c r="AS598" s="47">
        <v>1.2712712566136399</v>
      </c>
      <c r="AT598" s="28">
        <v>1350</v>
      </c>
      <c r="AU598" s="28">
        <v>1350</v>
      </c>
      <c r="AV598" s="28">
        <v>0</v>
      </c>
    </row>
    <row r="599" spans="1:48" x14ac:dyDescent="0.25">
      <c r="A599" s="159">
        <v>596</v>
      </c>
      <c r="B599" s="3" t="s">
        <v>522</v>
      </c>
      <c r="C599" s="3" t="s">
        <v>693</v>
      </c>
      <c r="D599" s="28">
        <v>12000</v>
      </c>
      <c r="E599" s="25">
        <v>-0.82644629999999997</v>
      </c>
      <c r="F599" s="25">
        <v>-0.82644629999999997</v>
      </c>
      <c r="G599" s="25">
        <v>-8.2802520000000008</v>
      </c>
      <c r="H599" s="28">
        <v>367439076000</v>
      </c>
      <c r="I599" s="49">
        <v>30.619919999999997</v>
      </c>
      <c r="J599" s="49">
        <v>11.912879999999999</v>
      </c>
      <c r="K599" s="28">
        <v>3027</v>
      </c>
      <c r="L599" s="28">
        <v>37231500</v>
      </c>
      <c r="M599" s="49">
        <v>4.9454980517579008</v>
      </c>
      <c r="N599" s="49">
        <v>1.0477128955220314</v>
      </c>
      <c r="O599" s="49">
        <v>0.33162239999999998</v>
      </c>
      <c r="P599" s="30">
        <v>6453.2773303590002</v>
      </c>
      <c r="Q599" s="27">
        <v>9.2600000000000002E-2</v>
      </c>
      <c r="R599" s="30">
        <v>5637.0090807979996</v>
      </c>
      <c r="S599" s="27">
        <v>-0.1265</v>
      </c>
      <c r="T599" s="30">
        <v>5898.1515239979999</v>
      </c>
      <c r="U599" s="27">
        <v>-0.06</v>
      </c>
      <c r="V599" s="30">
        <v>69.541782577999996</v>
      </c>
      <c r="W599" s="32">
        <v>0.13020000000000001</v>
      </c>
      <c r="X599" s="30">
        <v>63.785747872999998</v>
      </c>
      <c r="Y599" s="32">
        <v>-8.2799999999999999E-2</v>
      </c>
      <c r="Z599" s="30">
        <v>67.753145048999997</v>
      </c>
      <c r="AA599" s="32">
        <v>7.5700000000000003E-2</v>
      </c>
      <c r="AB599" s="30">
        <v>3038.5678945994</v>
      </c>
      <c r="AC599" s="27">
        <v>7.4700000000000003E-2</v>
      </c>
      <c r="AD599" s="30">
        <v>2479.4467603434</v>
      </c>
      <c r="AE599" s="27">
        <v>-0.184</v>
      </c>
      <c r="AF599" s="30">
        <v>2236.1333634967</v>
      </c>
      <c r="AG599" s="27">
        <v>0.93</v>
      </c>
      <c r="AH599" s="25">
        <v>2.5962361900000001E-2</v>
      </c>
      <c r="AI599" s="25">
        <v>2.7822109000000001E-2</v>
      </c>
      <c r="AJ599" s="25">
        <v>3.1244280700000002E-2</v>
      </c>
      <c r="AK599" s="25">
        <v>0.245399748</v>
      </c>
      <c r="AL599" s="25">
        <v>0.21329770679999999</v>
      </c>
      <c r="AM599" s="25">
        <v>0.20740608930000001</v>
      </c>
      <c r="AN599" s="47">
        <v>4.91802556E-2</v>
      </c>
      <c r="AO599" s="47">
        <v>4.73250032E-2</v>
      </c>
      <c r="AP599" s="47">
        <v>4.6235289700000001E-2</v>
      </c>
      <c r="AQ599" s="47">
        <v>7.4367893109997096</v>
      </c>
      <c r="AR599" s="47">
        <v>5.9504391799066099</v>
      </c>
      <c r="AS599" s="47">
        <v>5.6382097592085403</v>
      </c>
      <c r="AT599" s="28">
        <v>1000</v>
      </c>
      <c r="AU599" s="28">
        <v>1500</v>
      </c>
      <c r="AV599" s="28">
        <v>0</v>
      </c>
    </row>
    <row r="600" spans="1:48" x14ac:dyDescent="0.25">
      <c r="A600" s="159">
        <v>597</v>
      </c>
      <c r="B600" s="3" t="s">
        <v>523</v>
      </c>
      <c r="C600" s="3" t="s">
        <v>693</v>
      </c>
      <c r="D600" s="28">
        <v>6500</v>
      </c>
      <c r="E600" s="25">
        <v>-12.16216</v>
      </c>
      <c r="F600" s="25">
        <v>14.03509</v>
      </c>
      <c r="G600" s="25">
        <v>-14.47368</v>
      </c>
      <c r="H600" s="28">
        <v>81250000000</v>
      </c>
      <c r="I600" s="49">
        <v>12.5</v>
      </c>
      <c r="J600" s="49">
        <v>21.085999999999999</v>
      </c>
      <c r="K600" s="28">
        <v>205</v>
      </c>
      <c r="L600" s="28">
        <v>1339500</v>
      </c>
      <c r="M600" s="49">
        <v>6.4404349035846185</v>
      </c>
      <c r="N600" s="49">
        <v>0.53268238604304208</v>
      </c>
      <c r="O600" s="49" t="s">
        <v>4501</v>
      </c>
      <c r="P600" s="30">
        <v>2123.3643729559999</v>
      </c>
      <c r="Q600" s="27">
        <v>-2.9899999999999999E-2</v>
      </c>
      <c r="R600" s="30">
        <v>2414.6967808569998</v>
      </c>
      <c r="S600" s="27">
        <v>0.13719999999999999</v>
      </c>
      <c r="T600" s="30">
        <v>2010.4899609669999</v>
      </c>
      <c r="U600" s="27">
        <v>-7.8200000000000006E-2</v>
      </c>
      <c r="V600" s="30">
        <v>12.89540573</v>
      </c>
      <c r="W600" s="32">
        <v>-0.44779999999999998</v>
      </c>
      <c r="X600" s="30">
        <v>12.898242804000001</v>
      </c>
      <c r="Y600" s="32">
        <v>2.0000000000000001E-4</v>
      </c>
      <c r="Z600" s="30">
        <v>11.206049779000001</v>
      </c>
      <c r="AA600" s="32">
        <v>2.12E-2</v>
      </c>
      <c r="AB600" s="30">
        <v>825.30596663999995</v>
      </c>
      <c r="AC600" s="27">
        <v>-0.42780000000000001</v>
      </c>
      <c r="AD600" s="30">
        <v>1031.85942432</v>
      </c>
      <c r="AE600" s="27">
        <v>0.25</v>
      </c>
      <c r="AF600" s="30">
        <v>739.78225296000005</v>
      </c>
      <c r="AG600" s="27">
        <v>0.97</v>
      </c>
      <c r="AH600" s="25">
        <v>5.9520934800000001E-2</v>
      </c>
      <c r="AI600" s="25">
        <v>4.6089627699999997E-2</v>
      </c>
      <c r="AJ600" s="25">
        <v>3.0782270800000001E-2</v>
      </c>
      <c r="AK600" s="25">
        <v>8.04545168E-2</v>
      </c>
      <c r="AL600" s="25">
        <v>8.0915974900000007E-2</v>
      </c>
      <c r="AM600" s="25">
        <v>5.8572766700000001E-2</v>
      </c>
      <c r="AN600" s="47">
        <v>3.5757890000000001E-2</v>
      </c>
      <c r="AO600" s="47">
        <v>3.0397706300000001E-2</v>
      </c>
      <c r="AP600" s="47">
        <v>3.5662872499999998E-2</v>
      </c>
      <c r="AQ600" s="47">
        <v>0.29633105153601502</v>
      </c>
      <c r="AR600" s="47">
        <v>1.22459287551712</v>
      </c>
      <c r="AS600" s="47">
        <v>0.90280850270520097</v>
      </c>
      <c r="AT600" s="28">
        <v>1000</v>
      </c>
      <c r="AU600" s="28">
        <v>800</v>
      </c>
      <c r="AV600" s="28">
        <v>0</v>
      </c>
    </row>
    <row r="601" spans="1:48" x14ac:dyDescent="0.25">
      <c r="A601" s="159">
        <v>598</v>
      </c>
      <c r="B601" s="3" t="s">
        <v>524</v>
      </c>
      <c r="C601" s="3" t="s">
        <v>693</v>
      </c>
      <c r="D601" s="28">
        <v>2300</v>
      </c>
      <c r="E601" s="25">
        <v>0</v>
      </c>
      <c r="F601" s="25">
        <v>-11.538460000000001</v>
      </c>
      <c r="G601" s="25">
        <v>-14.81481</v>
      </c>
      <c r="H601" s="28">
        <v>137634990000</v>
      </c>
      <c r="I601" s="49">
        <v>59.841299999999997</v>
      </c>
      <c r="J601" s="49">
        <v>48.753160000000001</v>
      </c>
      <c r="K601" s="28">
        <v>1008.75</v>
      </c>
      <c r="L601" s="28">
        <v>2387000</v>
      </c>
      <c r="M601" s="49">
        <v>20.699754666507694</v>
      </c>
      <c r="N601" s="49">
        <v>0.222239490526215</v>
      </c>
      <c r="O601" s="49" t="s">
        <v>4501</v>
      </c>
      <c r="P601" s="30">
        <v>88.690945636999999</v>
      </c>
      <c r="Q601" s="27">
        <v>6.8500000000000005E-2</v>
      </c>
      <c r="R601" s="30">
        <v>99.782608714999995</v>
      </c>
      <c r="S601" s="27">
        <v>0.12509999999999999</v>
      </c>
      <c r="T601" s="30">
        <v>113.106665685</v>
      </c>
      <c r="U601" s="27">
        <v>0.1467</v>
      </c>
      <c r="V601" s="30">
        <v>17.745646505</v>
      </c>
      <c r="W601" s="32">
        <v>2.5407999999999999</v>
      </c>
      <c r="X601" s="30">
        <v>5.3253581900000002</v>
      </c>
      <c r="Y601" s="32">
        <v>-0.69989999999999997</v>
      </c>
      <c r="Z601" s="30">
        <v>6.7276580920000004</v>
      </c>
      <c r="AA601" s="32">
        <v>-0.33539999999999998</v>
      </c>
      <c r="AB601" s="30">
        <v>288.18970351579998</v>
      </c>
      <c r="AC601" s="27">
        <v>2.4411</v>
      </c>
      <c r="AD601" s="30">
        <v>88.991351959300005</v>
      </c>
      <c r="AE601" s="27">
        <v>-0.69099999999999995</v>
      </c>
      <c r="AF601" s="30">
        <v>112.424998989</v>
      </c>
      <c r="AG601" s="27">
        <v>0.66</v>
      </c>
      <c r="AH601" s="25">
        <v>2.7561358399999999E-2</v>
      </c>
      <c r="AI601" s="25">
        <v>8.2250977999999992E-3</v>
      </c>
      <c r="AJ601" s="25">
        <v>1.0154525100000001E-2</v>
      </c>
      <c r="AK601" s="25">
        <v>2.9294182500000002E-2</v>
      </c>
      <c r="AL601" s="25">
        <v>8.7220991000000001E-3</v>
      </c>
      <c r="AM601" s="25">
        <v>1.09080941E-2</v>
      </c>
      <c r="AN601" s="47">
        <v>0.50058452819999999</v>
      </c>
      <c r="AO601" s="47">
        <v>0.29333931629999999</v>
      </c>
      <c r="AP601" s="47">
        <v>0.26024488600000001</v>
      </c>
      <c r="AQ601" s="47">
        <v>6.4274918595731104E-2</v>
      </c>
      <c r="AR601" s="47">
        <v>5.6605323884611099E-2</v>
      </c>
      <c r="AS601" s="47">
        <v>7.4210163905158499E-2</v>
      </c>
      <c r="AT601" s="28">
        <v>0</v>
      </c>
      <c r="AU601" s="28">
        <v>0</v>
      </c>
      <c r="AV601" s="28">
        <v>0</v>
      </c>
    </row>
    <row r="602" spans="1:48" x14ac:dyDescent="0.25">
      <c r="A602" s="159">
        <v>599</v>
      </c>
      <c r="B602" s="3" t="s">
        <v>526</v>
      </c>
      <c r="C602" s="3" t="s">
        <v>693</v>
      </c>
      <c r="D602" s="28" t="s">
        <v>4501</v>
      </c>
      <c r="E602" s="25" t="s">
        <v>4501</v>
      </c>
      <c r="F602" s="25" t="s">
        <v>4501</v>
      </c>
      <c r="G602" s="25" t="s">
        <v>4501</v>
      </c>
      <c r="H602" s="28" t="s">
        <v>4501</v>
      </c>
      <c r="I602" s="49">
        <v>3.1999999999999997</v>
      </c>
      <c r="J602" s="49">
        <v>52.05</v>
      </c>
      <c r="K602" s="28">
        <v>0</v>
      </c>
      <c r="L602" s="28" t="s">
        <v>4501</v>
      </c>
      <c r="M602" s="49" t="s">
        <v>4501</v>
      </c>
      <c r="N602" s="49" t="s">
        <v>4501</v>
      </c>
      <c r="O602" s="49" t="s">
        <v>4501</v>
      </c>
      <c r="P602" s="30">
        <v>682.91933798699995</v>
      </c>
      <c r="Q602" s="27">
        <v>0.30730000000000002</v>
      </c>
      <c r="R602" s="30">
        <v>376.53614638699997</v>
      </c>
      <c r="S602" s="27">
        <v>-0.4486</v>
      </c>
      <c r="T602" s="30">
        <v>754.66686245999995</v>
      </c>
      <c r="U602" s="27">
        <v>0.47560000000000002</v>
      </c>
      <c r="V602" s="30">
        <v>1.450957345</v>
      </c>
      <c r="W602" s="32">
        <v>-0.87590000000000001</v>
      </c>
      <c r="X602" s="30">
        <v>1.324932172</v>
      </c>
      <c r="Y602" s="32">
        <v>-8.6900000000000005E-2</v>
      </c>
      <c r="Z602" s="30">
        <v>16.87152588</v>
      </c>
      <c r="AA602" s="32">
        <v>-2.46</v>
      </c>
      <c r="AB602" s="30">
        <v>388.80091812500001</v>
      </c>
      <c r="AC602" s="27">
        <v>-0.88060000000000005</v>
      </c>
      <c r="AD602" s="30">
        <v>350.97249062499998</v>
      </c>
      <c r="AE602" s="27">
        <v>-9.7000000000000003E-2</v>
      </c>
      <c r="AF602" s="30">
        <v>5152.2565249999998</v>
      </c>
      <c r="AG602" s="27">
        <v>-1.42</v>
      </c>
      <c r="AH602" s="25">
        <v>5.1055869000000004E-3</v>
      </c>
      <c r="AI602" s="25">
        <v>3.8869880000000001E-3</v>
      </c>
      <c r="AJ602" s="25">
        <v>4.7834912100000002E-2</v>
      </c>
      <c r="AK602" s="25">
        <v>1.98570972E-2</v>
      </c>
      <c r="AL602" s="25">
        <v>1.9154356899999999E-2</v>
      </c>
      <c r="AM602" s="25">
        <v>0.25475504269999999</v>
      </c>
      <c r="AN602" s="47">
        <v>5.1544299100000003E-2</v>
      </c>
      <c r="AO602" s="47">
        <v>0.1058252838</v>
      </c>
      <c r="AP602" s="47">
        <v>0.10738683189999999</v>
      </c>
      <c r="AQ602" s="47">
        <v>3.3344556829135499</v>
      </c>
      <c r="AR602" s="47">
        <v>4.5471322563581298</v>
      </c>
      <c r="AS602" s="47">
        <v>4.3257136168247001</v>
      </c>
      <c r="AT602" s="28">
        <v>1000</v>
      </c>
      <c r="AU602" s="28">
        <v>1000</v>
      </c>
      <c r="AV602" s="28">
        <v>0</v>
      </c>
    </row>
    <row r="603" spans="1:48" x14ac:dyDescent="0.25">
      <c r="A603" s="159">
        <v>600</v>
      </c>
      <c r="B603" s="3" t="s">
        <v>527</v>
      </c>
      <c r="C603" s="3" t="s">
        <v>693</v>
      </c>
      <c r="D603" s="28">
        <v>15000</v>
      </c>
      <c r="E603" s="25">
        <v>4.1666670000000003</v>
      </c>
      <c r="F603" s="25">
        <v>0.67114090000000004</v>
      </c>
      <c r="G603" s="25">
        <v>-6.25</v>
      </c>
      <c r="H603" s="28">
        <v>1205935635000</v>
      </c>
      <c r="I603" s="49">
        <v>80.395709999999994</v>
      </c>
      <c r="J603" s="49">
        <v>99.826549999999997</v>
      </c>
      <c r="K603" s="28">
        <v>14055.55</v>
      </c>
      <c r="L603" s="28">
        <v>208448500</v>
      </c>
      <c r="M603" s="49">
        <v>85.519290979855057</v>
      </c>
      <c r="N603" s="49">
        <v>0.66960507056010443</v>
      </c>
      <c r="O603" s="49">
        <v>0.41198620000000002</v>
      </c>
      <c r="P603" s="30">
        <v>0</v>
      </c>
      <c r="Q603" s="27" t="s">
        <v>1989</v>
      </c>
      <c r="R603" s="30">
        <v>0</v>
      </c>
      <c r="S603" s="27" t="s">
        <v>1989</v>
      </c>
      <c r="T603" s="30">
        <v>0</v>
      </c>
      <c r="U603" s="27" t="s">
        <v>1989</v>
      </c>
      <c r="V603" s="30">
        <v>153.742988373</v>
      </c>
      <c r="W603" s="32">
        <v>0.41820000000000002</v>
      </c>
      <c r="X603" s="30">
        <v>16.967137755</v>
      </c>
      <c r="Y603" s="32">
        <v>-0.88959999999999995</v>
      </c>
      <c r="Z603" s="30">
        <v>16.936954540999999</v>
      </c>
      <c r="AA603" s="32">
        <v>-0.872</v>
      </c>
      <c r="AB603" s="30">
        <v>1911.7159741324001</v>
      </c>
      <c r="AC603" s="27">
        <v>0.41920000000000002</v>
      </c>
      <c r="AD603" s="30">
        <v>211.1000490959</v>
      </c>
      <c r="AE603" s="27">
        <v>-0.89</v>
      </c>
      <c r="AF603" s="30">
        <v>210.60443623489999</v>
      </c>
      <c r="AG603" s="27">
        <v>0.13</v>
      </c>
      <c r="AH603" s="25">
        <v>2.97275153E-2</v>
      </c>
      <c r="AI603" s="25">
        <v>2.9494293E-3</v>
      </c>
      <c r="AJ603" s="25">
        <v>2.5974360999999999E-3</v>
      </c>
      <c r="AK603" s="25">
        <v>8.1961115299999998E-2</v>
      </c>
      <c r="AL603" s="25">
        <v>9.1315305999999999E-3</v>
      </c>
      <c r="AM603" s="25">
        <v>9.2697119999999994E-3</v>
      </c>
      <c r="AN603" s="47">
        <v>0</v>
      </c>
      <c r="AO603" s="47">
        <v>0</v>
      </c>
      <c r="AP603" s="47">
        <v>0</v>
      </c>
      <c r="AQ603" s="47">
        <v>1.8398516866361201</v>
      </c>
      <c r="AR603" s="47">
        <v>2.3642294442956899</v>
      </c>
      <c r="AS603" s="47">
        <v>2.56879314029909</v>
      </c>
      <c r="AT603" s="28">
        <v>1200</v>
      </c>
      <c r="AU603" s="28">
        <v>800</v>
      </c>
      <c r="AV603" s="28">
        <v>0</v>
      </c>
    </row>
    <row r="604" spans="1:48" x14ac:dyDescent="0.25">
      <c r="A604" s="159">
        <v>601</v>
      </c>
      <c r="B604" s="3" t="s">
        <v>528</v>
      </c>
      <c r="C604" s="3" t="s">
        <v>693</v>
      </c>
      <c r="D604" s="28">
        <v>5000</v>
      </c>
      <c r="E604" s="25">
        <v>-5.6603770000000004</v>
      </c>
      <c r="F604" s="25">
        <v>4.1666670000000003</v>
      </c>
      <c r="G604" s="25">
        <v>-5.6603770000000004</v>
      </c>
      <c r="H604" s="28">
        <v>27839999999.999996</v>
      </c>
      <c r="I604" s="49">
        <v>5.5679999999999996</v>
      </c>
      <c r="J604" s="49">
        <v>47.546550000000003</v>
      </c>
      <c r="K604" s="28">
        <v>12820</v>
      </c>
      <c r="L604" s="28">
        <v>64096000</v>
      </c>
      <c r="M604" s="49">
        <v>5.5432372505543235</v>
      </c>
      <c r="N604" s="49">
        <v>0.31763801650557644</v>
      </c>
      <c r="O604" s="49">
        <v>0.39423029999999998</v>
      </c>
      <c r="P604" s="30">
        <v>249.24794488399999</v>
      </c>
      <c r="Q604" s="27">
        <v>1.5599999999999999E-2</v>
      </c>
      <c r="R604" s="30">
        <v>308.64252658999999</v>
      </c>
      <c r="S604" s="27">
        <v>0.23830000000000001</v>
      </c>
      <c r="T604" s="30">
        <v>338.23046431</v>
      </c>
      <c r="U604" s="27">
        <v>0.23669999999999999</v>
      </c>
      <c r="V604" s="30">
        <v>5.1418278830000004</v>
      </c>
      <c r="W604" s="32">
        <v>4.3099999999999999E-2</v>
      </c>
      <c r="X604" s="30">
        <v>5.1133988940000004</v>
      </c>
      <c r="Y604" s="32">
        <v>-5.4999999999999997E-3</v>
      </c>
      <c r="Z604" s="30">
        <v>4.0535740699999998</v>
      </c>
      <c r="AA604" s="32">
        <v>-0.2555</v>
      </c>
      <c r="AB604" s="30">
        <v>815.70184680320006</v>
      </c>
      <c r="AC604" s="27">
        <v>4.9099999999999998E-2</v>
      </c>
      <c r="AD604" s="30">
        <v>918.35468642240005</v>
      </c>
      <c r="AE604" s="27">
        <v>0.126</v>
      </c>
      <c r="AF604" s="30">
        <v>728.01258441089999</v>
      </c>
      <c r="AG604" s="27">
        <v>0.74</v>
      </c>
      <c r="AH604" s="25">
        <v>2.8699562599999999E-2</v>
      </c>
      <c r="AI604" s="25">
        <v>1.97831142E-2</v>
      </c>
      <c r="AJ604" s="25">
        <v>1.20020111E-2</v>
      </c>
      <c r="AK604" s="25">
        <v>5.8076022400000003E-2</v>
      </c>
      <c r="AL604" s="25">
        <v>5.7218884400000003E-2</v>
      </c>
      <c r="AM604" s="25">
        <v>4.5737813199999998E-2</v>
      </c>
      <c r="AN604" s="47">
        <v>0.1192653337</v>
      </c>
      <c r="AO604" s="47">
        <v>0.1175892142</v>
      </c>
      <c r="AP604" s="47">
        <v>0.12503622850000001</v>
      </c>
      <c r="AQ604" s="47">
        <v>0.99314350951242403</v>
      </c>
      <c r="AR604" s="47">
        <v>2.78617942215222</v>
      </c>
      <c r="AS604" s="47">
        <v>2.8108457496904502</v>
      </c>
      <c r="AT604" s="28">
        <v>700</v>
      </c>
      <c r="AU604" s="28">
        <v>700</v>
      </c>
      <c r="AV604" s="28">
        <v>0</v>
      </c>
    </row>
    <row r="605" spans="1:48" x14ac:dyDescent="0.25">
      <c r="A605" s="159">
        <v>602</v>
      </c>
      <c r="B605" s="3" t="s">
        <v>3984</v>
      </c>
      <c r="C605" s="3" t="s">
        <v>693</v>
      </c>
      <c r="D605" s="28">
        <v>11200</v>
      </c>
      <c r="E605" s="25">
        <v>-19.42446</v>
      </c>
      <c r="F605" s="25">
        <v>-34.502920000000003</v>
      </c>
      <c r="G605" s="25">
        <v>-17.86666</v>
      </c>
      <c r="H605" s="28">
        <v>275307166400</v>
      </c>
      <c r="I605" s="49">
        <v>24.581</v>
      </c>
      <c r="J605" s="49">
        <v>67.336290000000005</v>
      </c>
      <c r="K605" s="28">
        <v>96066.05</v>
      </c>
      <c r="L605" s="28">
        <v>1138950000</v>
      </c>
      <c r="M605" s="49">
        <v>3.1122155105279377</v>
      </c>
      <c r="N605" s="49">
        <v>0.78849484747419596</v>
      </c>
      <c r="O605" s="49">
        <v>5.704911E-2</v>
      </c>
      <c r="P605" s="30">
        <v>365.01884031100002</v>
      </c>
      <c r="Q605" s="27">
        <v>0.30380000000000001</v>
      </c>
      <c r="R605" s="30">
        <v>458.64605366299998</v>
      </c>
      <c r="S605" s="27">
        <v>0.25650000000000001</v>
      </c>
      <c r="T605" s="30">
        <v>290.27015723400001</v>
      </c>
      <c r="U605" s="27">
        <v>-0.30930000000000002</v>
      </c>
      <c r="V605" s="30">
        <v>19.847269178000001</v>
      </c>
      <c r="W605" s="32">
        <v>0.51559999999999995</v>
      </c>
      <c r="X605" s="30">
        <v>28.509652875</v>
      </c>
      <c r="Y605" s="32">
        <v>0.4365</v>
      </c>
      <c r="Z605" s="30">
        <v>90.343416841999996</v>
      </c>
      <c r="AA605" s="32">
        <v>2.1734</v>
      </c>
      <c r="AB605" s="30">
        <v>992.36345889999996</v>
      </c>
      <c r="AC605" s="27">
        <v>0.51559999999999995</v>
      </c>
      <c r="AD605" s="30">
        <v>1295.8933125000001</v>
      </c>
      <c r="AE605" s="27">
        <v>0.30599999999999999</v>
      </c>
      <c r="AF605" s="30">
        <v>3725.2934503500001</v>
      </c>
      <c r="AG605" s="27">
        <v>2.88</v>
      </c>
      <c r="AH605" s="25">
        <v>4.1113508899999998E-2</v>
      </c>
      <c r="AI605" s="25">
        <v>5.3200203500000001E-2</v>
      </c>
      <c r="AJ605" s="25">
        <v>8.7516418799999995E-2</v>
      </c>
      <c r="AK605" s="25">
        <v>8.7972168000000003E-2</v>
      </c>
      <c r="AL605" s="25">
        <v>0.1155233338</v>
      </c>
      <c r="AM605" s="25">
        <v>0.26906829650000003</v>
      </c>
      <c r="AN605" s="47">
        <v>8.8204849900000007E-2</v>
      </c>
      <c r="AO605" s="47">
        <v>9.7838566900000007E-2</v>
      </c>
      <c r="AP605" s="47">
        <v>0.1353544454</v>
      </c>
      <c r="AQ605" s="47">
        <v>1.11778685148526</v>
      </c>
      <c r="AR605" s="47">
        <v>1.2193145969461701</v>
      </c>
      <c r="AS605" s="47">
        <v>2.0744893383015599</v>
      </c>
      <c r="AT605" s="28">
        <v>0</v>
      </c>
      <c r="AU605" s="28">
        <v>0</v>
      </c>
      <c r="AV605" s="28">
        <v>0</v>
      </c>
    </row>
    <row r="606" spans="1:48" x14ac:dyDescent="0.25">
      <c r="A606" s="159">
        <v>603</v>
      </c>
      <c r="B606" s="3" t="s">
        <v>529</v>
      </c>
      <c r="C606" s="3" t="s">
        <v>693</v>
      </c>
      <c r="D606" s="28">
        <v>3400</v>
      </c>
      <c r="E606" s="25">
        <v>13.33333</v>
      </c>
      <c r="F606" s="25">
        <v>13.33333</v>
      </c>
      <c r="G606" s="25">
        <v>13.33333</v>
      </c>
      <c r="H606" s="28">
        <v>125353920000</v>
      </c>
      <c r="I606" s="49">
        <v>36.8688</v>
      </c>
      <c r="J606" s="49">
        <v>49.924050000000001</v>
      </c>
      <c r="K606" s="28">
        <v>3690</v>
      </c>
      <c r="L606" s="28">
        <v>11795000</v>
      </c>
      <c r="M606" s="49">
        <v>7.9302426375755655</v>
      </c>
      <c r="N606" s="49">
        <v>0.53938509930272682</v>
      </c>
      <c r="O606" s="49">
        <v>0.49747019999999997</v>
      </c>
      <c r="P606" s="30">
        <v>21.31023094</v>
      </c>
      <c r="Q606" s="27">
        <v>-7.6300000000000007E-2</v>
      </c>
      <c r="R606" s="30">
        <v>21.686113801000001</v>
      </c>
      <c r="S606" s="27">
        <v>1.7600000000000001E-2</v>
      </c>
      <c r="T606" s="30">
        <v>17.546481051000001</v>
      </c>
      <c r="U606" s="27">
        <v>-0.25850000000000001</v>
      </c>
      <c r="V606" s="30">
        <v>4.8960426149999998</v>
      </c>
      <c r="W606" s="32">
        <v>-1.1084000000000001</v>
      </c>
      <c r="X606" s="30">
        <v>16.873553181999998</v>
      </c>
      <c r="Y606" s="32">
        <v>2.4464000000000001</v>
      </c>
      <c r="Z606" s="30">
        <v>13.430343409000001</v>
      </c>
      <c r="AA606" s="32">
        <v>-2.81E-2</v>
      </c>
      <c r="AB606" s="30">
        <v>131.0854783133</v>
      </c>
      <c r="AC606" s="27">
        <v>-1.1084000000000001</v>
      </c>
      <c r="AD606" s="30">
        <v>451.76849215530001</v>
      </c>
      <c r="AE606" s="27">
        <v>2.4460000000000002</v>
      </c>
      <c r="AF606" s="30">
        <v>364.27395003359999</v>
      </c>
      <c r="AG606" s="27">
        <v>0.97</v>
      </c>
      <c r="AH606" s="25">
        <v>2.26489104E-2</v>
      </c>
      <c r="AI606" s="25">
        <v>7.2204122300000007E-2</v>
      </c>
      <c r="AJ606" s="25">
        <v>5.60818737E-2</v>
      </c>
      <c r="AK606" s="25">
        <v>2.4050110400000001E-2</v>
      </c>
      <c r="AL606" s="25">
        <v>7.8678698399999997E-2</v>
      </c>
      <c r="AM606" s="25">
        <v>6.0057833800000002E-2</v>
      </c>
      <c r="AN606" s="47">
        <v>9.1000348699999997E-2</v>
      </c>
      <c r="AO606" s="47">
        <v>0.70362694810000004</v>
      </c>
      <c r="AP606" s="47">
        <v>0.37380170689999997</v>
      </c>
      <c r="AQ606" s="47">
        <v>8.9965168525402997E-2</v>
      </c>
      <c r="AR606" s="47">
        <v>8.9398039798965004E-2</v>
      </c>
      <c r="AS606" s="47">
        <v>7.0895634701833604E-2</v>
      </c>
      <c r="AT606" s="28">
        <v>0</v>
      </c>
      <c r="AU606" s="28">
        <v>0</v>
      </c>
      <c r="AV606" s="28">
        <v>0</v>
      </c>
    </row>
    <row r="607" spans="1:48" x14ac:dyDescent="0.25">
      <c r="A607" s="159">
        <v>604</v>
      </c>
      <c r="B607" s="3" t="s">
        <v>530</v>
      </c>
      <c r="C607" s="3" t="s">
        <v>693</v>
      </c>
      <c r="D607" s="28">
        <v>18900</v>
      </c>
      <c r="E607" s="25">
        <v>-1.0471200000000001</v>
      </c>
      <c r="F607" s="25">
        <v>-6.8965519999999998</v>
      </c>
      <c r="G607" s="25">
        <v>10.52632</v>
      </c>
      <c r="H607" s="28">
        <v>408239962200</v>
      </c>
      <c r="I607" s="49">
        <v>21.599999999999998</v>
      </c>
      <c r="J607" s="49">
        <v>47.064619999999998</v>
      </c>
      <c r="K607" s="28">
        <v>51590.400000000001</v>
      </c>
      <c r="L607" s="28">
        <v>981891500</v>
      </c>
      <c r="M607" s="49" t="s">
        <v>4501</v>
      </c>
      <c r="N607" s="49">
        <v>1.1075002368158096</v>
      </c>
      <c r="O607" s="49">
        <v>1.2616270000000001</v>
      </c>
      <c r="P607" s="30">
        <v>83.078568644000001</v>
      </c>
      <c r="Q607" s="27">
        <v>12.072800000000001</v>
      </c>
      <c r="R607" s="30">
        <v>202.56133943899999</v>
      </c>
      <c r="S607" s="27">
        <v>1.4381999999999999</v>
      </c>
      <c r="T607" s="30">
        <v>87.502789043000007</v>
      </c>
      <c r="U607" s="27">
        <v>-0.44330000000000003</v>
      </c>
      <c r="V607" s="30">
        <v>56.276197037999999</v>
      </c>
      <c r="W607" s="32">
        <v>-2.0425</v>
      </c>
      <c r="X607" s="30">
        <v>23.092693824000001</v>
      </c>
      <c r="Y607" s="32">
        <v>-0.5897</v>
      </c>
      <c r="Z607" s="30">
        <v>-36.61722881</v>
      </c>
      <c r="AA607" s="32">
        <v>-1.4468000000000001</v>
      </c>
      <c r="AB607" s="30">
        <v>2605.3797337389001</v>
      </c>
      <c r="AC607" s="27">
        <v>-2.0425</v>
      </c>
      <c r="AD607" s="30">
        <v>893.18035233149999</v>
      </c>
      <c r="AE607" s="27">
        <v>-0.65700000000000003</v>
      </c>
      <c r="AF607" s="30">
        <v>-1695.2422315039</v>
      </c>
      <c r="AG607" s="27">
        <v>-0.45</v>
      </c>
      <c r="AH607" s="25">
        <v>0.12760895080000001</v>
      </c>
      <c r="AI607" s="25">
        <v>5.1008968799999999E-2</v>
      </c>
      <c r="AJ607" s="25">
        <v>-8.0629506399999995E-2</v>
      </c>
      <c r="AK607" s="25">
        <v>0.1497255042</v>
      </c>
      <c r="AL607" s="25">
        <v>5.5572341800000001E-2</v>
      </c>
      <c r="AM607" s="25">
        <v>-8.8565885499999997E-2</v>
      </c>
      <c r="AN607" s="47">
        <v>-0.41121099379999998</v>
      </c>
      <c r="AO607" s="47">
        <v>0.24021555759999999</v>
      </c>
      <c r="AP607" s="47">
        <v>-0.20161722809999999</v>
      </c>
      <c r="AQ607" s="47">
        <v>8.45332442427532E-2</v>
      </c>
      <c r="AR607" s="47">
        <v>9.4124586770426594E-2</v>
      </c>
      <c r="AS607" s="47">
        <v>9.8430208222133303E-2</v>
      </c>
      <c r="AT607" s="28">
        <v>0</v>
      </c>
      <c r="AU607" s="28">
        <v>700</v>
      </c>
      <c r="AV607" s="28">
        <v>0</v>
      </c>
    </row>
    <row r="608" spans="1:48" x14ac:dyDescent="0.25">
      <c r="A608" s="159">
        <v>605</v>
      </c>
      <c r="B608" s="3" t="s">
        <v>531</v>
      </c>
      <c r="C608" s="3" t="s">
        <v>693</v>
      </c>
      <c r="D608" s="28">
        <v>7300</v>
      </c>
      <c r="E608" s="25">
        <v>5.7971009999999996</v>
      </c>
      <c r="F608" s="25">
        <v>1.388889</v>
      </c>
      <c r="G608" s="25">
        <v>19.672129999999999</v>
      </c>
      <c r="H608" s="28">
        <v>365000000000</v>
      </c>
      <c r="I608" s="49">
        <v>50</v>
      </c>
      <c r="J608" s="49">
        <v>47.560319999999997</v>
      </c>
      <c r="K608" s="28">
        <v>263116.79999999999</v>
      </c>
      <c r="L608" s="28">
        <v>1955906000</v>
      </c>
      <c r="M608" s="49">
        <v>9.2170329612575799</v>
      </c>
      <c r="N608" s="49">
        <v>0.48035886100604941</v>
      </c>
      <c r="O608" s="49">
        <v>1.0843910000000001</v>
      </c>
      <c r="P608" s="30">
        <v>3317.6643440470002</v>
      </c>
      <c r="Q608" s="27">
        <v>8.3099999999999993E-2</v>
      </c>
      <c r="R608" s="30">
        <v>2476.7529392229999</v>
      </c>
      <c r="S608" s="27">
        <v>-0.2535</v>
      </c>
      <c r="T608" s="30">
        <v>2279.4076385230001</v>
      </c>
      <c r="U608" s="27">
        <v>-0.19850000000000001</v>
      </c>
      <c r="V608" s="30">
        <v>2.9812013529999999</v>
      </c>
      <c r="W608" s="32">
        <v>-1.0891999999999999</v>
      </c>
      <c r="X608" s="30">
        <v>12.016677808000001</v>
      </c>
      <c r="Y608" s="32">
        <v>3.0308000000000002</v>
      </c>
      <c r="Z608" s="30">
        <v>38.500831683000001</v>
      </c>
      <c r="AA608" s="32">
        <v>-8.6052</v>
      </c>
      <c r="AB608" s="30">
        <v>-305.55922571999997</v>
      </c>
      <c r="AC608" s="27">
        <v>-0.75339999999999996</v>
      </c>
      <c r="AD608" s="30">
        <v>-70.357827979999996</v>
      </c>
      <c r="AE608" s="27">
        <v>-0.77</v>
      </c>
      <c r="AF608" s="30">
        <v>547.88221910000004</v>
      </c>
      <c r="AG608" s="27">
        <v>-2.1</v>
      </c>
      <c r="AH608" s="25">
        <v>-5.4344043999999996E-3</v>
      </c>
      <c r="AI608" s="25">
        <v>2.6690566000000002E-3</v>
      </c>
      <c r="AJ608" s="25">
        <v>1.40593768E-2</v>
      </c>
      <c r="AK608" s="25">
        <v>-1.1397564000000001E-2</v>
      </c>
      <c r="AL608" s="25">
        <v>5.9099920000000002E-3</v>
      </c>
      <c r="AM608" s="25">
        <v>3.06435873E-2</v>
      </c>
      <c r="AN608" s="47">
        <v>7.0547675000000004E-2</v>
      </c>
      <c r="AO608" s="47">
        <v>7.1923845099999995E-2</v>
      </c>
      <c r="AP608" s="47">
        <v>9.6172553399999999E-2</v>
      </c>
      <c r="AQ608" s="47">
        <v>1.27220149209005</v>
      </c>
      <c r="AR608" s="47">
        <v>1.1539634047076299</v>
      </c>
      <c r="AS608" s="47">
        <v>1.1795836166912701</v>
      </c>
      <c r="AT608" s="28">
        <v>280</v>
      </c>
      <c r="AU608" s="28">
        <v>450</v>
      </c>
      <c r="AV608" s="28">
        <v>0</v>
      </c>
    </row>
    <row r="609" spans="1:48" x14ac:dyDescent="0.25">
      <c r="A609" s="159">
        <v>606</v>
      </c>
      <c r="B609" s="3" t="s">
        <v>498</v>
      </c>
      <c r="C609" s="3" t="s">
        <v>693</v>
      </c>
      <c r="D609" s="28">
        <v>8600</v>
      </c>
      <c r="E609" s="25">
        <v>-16.504850000000001</v>
      </c>
      <c r="F609" s="25">
        <v>-5.4945050000000002</v>
      </c>
      <c r="G609" s="25">
        <v>34.375</v>
      </c>
      <c r="H609" s="28">
        <v>86000000000</v>
      </c>
      <c r="I609" s="49">
        <v>10</v>
      </c>
      <c r="J609" s="49">
        <v>10.25</v>
      </c>
      <c r="K609" s="28">
        <v>1410</v>
      </c>
      <c r="L609" s="28">
        <v>13680500</v>
      </c>
      <c r="M609" s="49">
        <v>5.0435566774156326</v>
      </c>
      <c r="N609" s="49">
        <v>0.53181735331136726</v>
      </c>
      <c r="O609" s="49" t="s">
        <v>4501</v>
      </c>
      <c r="P609" s="30">
        <v>2053.425572054</v>
      </c>
      <c r="Q609" s="27">
        <v>1.6E-2</v>
      </c>
      <c r="R609" s="30">
        <v>2369.077025946</v>
      </c>
      <c r="S609" s="27">
        <v>0.1537</v>
      </c>
      <c r="T609" s="30">
        <v>2119.7794748749998</v>
      </c>
      <c r="U609" s="27">
        <v>8.5500000000000007E-2</v>
      </c>
      <c r="V609" s="30">
        <v>17.535839018000001</v>
      </c>
      <c r="W609" s="32">
        <v>-0.30320000000000003</v>
      </c>
      <c r="X609" s="30">
        <v>13.328051342</v>
      </c>
      <c r="Y609" s="32">
        <v>-0.24</v>
      </c>
      <c r="Z609" s="30">
        <v>15.662397178000001</v>
      </c>
      <c r="AA609" s="32">
        <v>9.8900000000000002E-2</v>
      </c>
      <c r="AB609" s="30">
        <v>1753.5839017999999</v>
      </c>
      <c r="AC609" s="27">
        <v>-0.30320000000000003</v>
      </c>
      <c r="AD609" s="30">
        <v>1332.8051342000001</v>
      </c>
      <c r="AE609" s="27">
        <v>-0.24</v>
      </c>
      <c r="AF609" s="30">
        <v>1566.2397178000001</v>
      </c>
      <c r="AG609" s="27">
        <v>1.1000000000000001</v>
      </c>
      <c r="AH609" s="25">
        <v>8.9785019499999993E-2</v>
      </c>
      <c r="AI609" s="25">
        <v>4.3463599200000001E-2</v>
      </c>
      <c r="AJ609" s="25">
        <v>5.1717413900000002E-2</v>
      </c>
      <c r="AK609" s="25">
        <v>0.10891005550000001</v>
      </c>
      <c r="AL609" s="25">
        <v>8.2309920699999997E-2</v>
      </c>
      <c r="AM609" s="25">
        <v>9.8946528300000003E-2</v>
      </c>
      <c r="AN609" s="47">
        <v>3.8239249199999999E-2</v>
      </c>
      <c r="AO609" s="47">
        <v>2.56805596E-2</v>
      </c>
      <c r="AP609" s="47">
        <v>3.0614037300000001E-2</v>
      </c>
      <c r="AQ609" s="47">
        <v>0.20774244909518699</v>
      </c>
      <c r="AR609" s="47">
        <v>1.5722176948564901</v>
      </c>
      <c r="AS609" s="47">
        <v>0.91321492913578795</v>
      </c>
      <c r="AT609" s="28">
        <v>1500</v>
      </c>
      <c r="AU609" s="28">
        <v>1200</v>
      </c>
      <c r="AV609" s="28">
        <v>0</v>
      </c>
    </row>
    <row r="610" spans="1:48" x14ac:dyDescent="0.25">
      <c r="A610" s="159">
        <v>607</v>
      </c>
      <c r="B610" s="3" t="s">
        <v>4731</v>
      </c>
      <c r="C610" s="3" t="s">
        <v>693</v>
      </c>
      <c r="D610" s="28" t="s">
        <v>4664</v>
      </c>
      <c r="E610" s="25" t="s">
        <v>4664</v>
      </c>
      <c r="F610" s="25" t="s">
        <v>4664</v>
      </c>
      <c r="G610" s="25" t="s">
        <v>4664</v>
      </c>
      <c r="H610" s="28" t="s">
        <v>4664</v>
      </c>
      <c r="I610" s="49" t="s">
        <v>4664</v>
      </c>
      <c r="J610" s="49" t="s">
        <v>4664</v>
      </c>
      <c r="K610" s="28" t="s">
        <v>4664</v>
      </c>
      <c r="L610" s="28" t="s">
        <v>4664</v>
      </c>
      <c r="M610" s="49" t="s">
        <v>4664</v>
      </c>
      <c r="N610" s="49" t="s">
        <v>4664</v>
      </c>
      <c r="O610" s="49" t="s">
        <v>4664</v>
      </c>
      <c r="P610" s="30">
        <v>0</v>
      </c>
      <c r="Q610" s="27" t="s">
        <v>1989</v>
      </c>
      <c r="R610" s="30">
        <v>0</v>
      </c>
      <c r="S610" s="27" t="s">
        <v>1989</v>
      </c>
      <c r="T610" s="30">
        <v>0</v>
      </c>
      <c r="U610" s="27" t="s">
        <v>1989</v>
      </c>
      <c r="V610" s="30">
        <v>0</v>
      </c>
      <c r="W610" s="32" t="s">
        <v>1989</v>
      </c>
      <c r="X610" s="30">
        <v>0</v>
      </c>
      <c r="Y610" s="32" t="s">
        <v>1989</v>
      </c>
      <c r="Z610" s="30">
        <v>0</v>
      </c>
      <c r="AA610" s="32" t="s">
        <v>1989</v>
      </c>
      <c r="AB610" s="30">
        <v>0</v>
      </c>
      <c r="AC610" s="27" t="s">
        <v>1989</v>
      </c>
      <c r="AD610" s="30">
        <v>0</v>
      </c>
      <c r="AE610" s="27" t="s">
        <v>1989</v>
      </c>
      <c r="AF610" s="30">
        <v>0</v>
      </c>
      <c r="AG610" s="27" t="s">
        <v>1989</v>
      </c>
      <c r="AH610" s="25">
        <v>0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47">
        <v>0</v>
      </c>
      <c r="AO610" s="47">
        <v>0</v>
      </c>
      <c r="AP610" s="47">
        <v>0</v>
      </c>
      <c r="AQ610" s="47" t="s">
        <v>1989</v>
      </c>
      <c r="AR610" s="47" t="s">
        <v>1989</v>
      </c>
      <c r="AS610" s="47" t="s">
        <v>1989</v>
      </c>
      <c r="AT610" s="28">
        <v>0</v>
      </c>
      <c r="AU610" s="28">
        <v>0</v>
      </c>
      <c r="AV610" s="28">
        <v>0</v>
      </c>
    </row>
    <row r="611" spans="1:48" x14ac:dyDescent="0.25">
      <c r="A611" s="159">
        <v>608</v>
      </c>
      <c r="B611" s="3" t="s">
        <v>532</v>
      </c>
      <c r="C611" s="3" t="s">
        <v>693</v>
      </c>
      <c r="D611" s="28" t="s">
        <v>4501</v>
      </c>
      <c r="E611" s="25" t="s">
        <v>4501</v>
      </c>
      <c r="F611" s="25" t="s">
        <v>4501</v>
      </c>
      <c r="G611" s="25" t="s">
        <v>4501</v>
      </c>
      <c r="H611" s="28" t="s">
        <v>4501</v>
      </c>
      <c r="I611" s="49">
        <v>25</v>
      </c>
      <c r="J611" s="49">
        <v>59.331690000000002</v>
      </c>
      <c r="K611" s="28">
        <v>0</v>
      </c>
      <c r="L611" s="28" t="s">
        <v>4501</v>
      </c>
      <c r="M611" s="49" t="s">
        <v>4501</v>
      </c>
      <c r="N611" s="49" t="s">
        <v>4501</v>
      </c>
      <c r="O611" s="49">
        <v>0.813998</v>
      </c>
      <c r="P611" s="30">
        <v>1589.460789531</v>
      </c>
      <c r="Q611" s="27">
        <v>0.50929999999999997</v>
      </c>
      <c r="R611" s="30">
        <v>1229.6791064209999</v>
      </c>
      <c r="S611" s="27">
        <v>-0.22639999999999999</v>
      </c>
      <c r="T611" s="30">
        <v>476.446939837</v>
      </c>
      <c r="U611" s="27">
        <v>-0.65759999999999996</v>
      </c>
      <c r="V611" s="30">
        <v>20.397652528999998</v>
      </c>
      <c r="W611" s="32">
        <v>-0.33110000000000001</v>
      </c>
      <c r="X611" s="30">
        <v>1.7818480370000001</v>
      </c>
      <c r="Y611" s="32">
        <v>-0.91259999999999997</v>
      </c>
      <c r="Z611" s="30">
        <v>-1.0665567680000001</v>
      </c>
      <c r="AA611" s="32">
        <v>-1.0749</v>
      </c>
      <c r="AB611" s="30">
        <v>738.32912415999999</v>
      </c>
      <c r="AC611" s="27">
        <v>-0.30719999999999997</v>
      </c>
      <c r="AD611" s="30">
        <v>63.24589228</v>
      </c>
      <c r="AE611" s="27">
        <v>-0.91400000000000003</v>
      </c>
      <c r="AF611" s="30">
        <v>0</v>
      </c>
      <c r="AG611" s="27">
        <v>0</v>
      </c>
      <c r="AH611" s="25">
        <v>1.35992062E-2</v>
      </c>
      <c r="AI611" s="25">
        <v>1.0002313E-3</v>
      </c>
      <c r="AJ611" s="25">
        <v>0</v>
      </c>
      <c r="AK611" s="25">
        <v>6.3295120100000005E-2</v>
      </c>
      <c r="AL611" s="25">
        <v>5.0860727000000003E-3</v>
      </c>
      <c r="AM611" s="25">
        <v>0</v>
      </c>
      <c r="AN611" s="47">
        <v>9.7552322499999997E-2</v>
      </c>
      <c r="AO611" s="47">
        <v>0.1107457139</v>
      </c>
      <c r="AP611" s="47">
        <v>0</v>
      </c>
      <c r="AQ611" s="47">
        <v>3.8209846207121601</v>
      </c>
      <c r="AR611" s="47">
        <v>4.3688818490997301</v>
      </c>
      <c r="AS611" s="47">
        <v>3.7856315152398001</v>
      </c>
      <c r="AT611" s="28">
        <v>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525</v>
      </c>
      <c r="C612" s="3" t="s">
        <v>693</v>
      </c>
      <c r="D612" s="28">
        <v>6100</v>
      </c>
      <c r="E612" s="25">
        <v>0</v>
      </c>
      <c r="F612" s="25">
        <v>8.9285709999999998</v>
      </c>
      <c r="G612" s="25">
        <v>-16.438359999999999</v>
      </c>
      <c r="H612" s="28">
        <v>103700000000</v>
      </c>
      <c r="I612" s="49">
        <v>17</v>
      </c>
      <c r="J612" s="49">
        <v>24.91882</v>
      </c>
      <c r="K612" s="28">
        <v>0</v>
      </c>
      <c r="L612" s="28" t="s">
        <v>4501</v>
      </c>
      <c r="M612" s="49">
        <v>21.47887323943662</v>
      </c>
      <c r="N612" s="49">
        <v>0.53291817689429999</v>
      </c>
      <c r="O612" s="49" t="s">
        <v>4501</v>
      </c>
      <c r="P612" s="30">
        <v>2058.8581528720001</v>
      </c>
      <c r="Q612" s="27">
        <v>-8.8599999999999998E-2</v>
      </c>
      <c r="R612" s="30">
        <v>2304.8091584929998</v>
      </c>
      <c r="S612" s="27">
        <v>0.1195</v>
      </c>
      <c r="T612" s="30">
        <v>1958.660586751</v>
      </c>
      <c r="U612" s="27">
        <v>-8.0500000000000002E-2</v>
      </c>
      <c r="V612" s="30">
        <v>9.9529132090000001</v>
      </c>
      <c r="W612" s="32">
        <v>-0.64600000000000002</v>
      </c>
      <c r="X612" s="30">
        <v>10.990438272</v>
      </c>
      <c r="Y612" s="32">
        <v>0.1042</v>
      </c>
      <c r="Z612" s="30">
        <v>9.5919193459999992</v>
      </c>
      <c r="AA612" s="32">
        <v>0.107</v>
      </c>
      <c r="AB612" s="30">
        <v>467.70819094119997</v>
      </c>
      <c r="AC612" s="27">
        <v>-0.64570000000000005</v>
      </c>
      <c r="AD612" s="30">
        <v>514.66510535290001</v>
      </c>
      <c r="AE612" s="27">
        <v>0.1</v>
      </c>
      <c r="AF612" s="30">
        <v>564.23054976469996</v>
      </c>
      <c r="AG612" s="27">
        <v>1.1100000000000001</v>
      </c>
      <c r="AH612" s="25">
        <v>3.2940077300000002E-2</v>
      </c>
      <c r="AI612" s="25">
        <v>3.5123492999999999E-2</v>
      </c>
      <c r="AJ612" s="25">
        <v>3.21064156E-2</v>
      </c>
      <c r="AK612" s="25">
        <v>4.6809772700000002E-2</v>
      </c>
      <c r="AL612" s="25">
        <v>5.29979301E-2</v>
      </c>
      <c r="AM612" s="25">
        <v>4.8304059000000003E-2</v>
      </c>
      <c r="AN612" s="47">
        <v>2.9004661500000001E-2</v>
      </c>
      <c r="AO612" s="47">
        <v>2.4178247E-2</v>
      </c>
      <c r="AP612" s="47">
        <v>2.5603423100000001E-2</v>
      </c>
      <c r="AQ612" s="47">
        <v>0.63027914640997396</v>
      </c>
      <c r="AR612" s="47">
        <v>0.38259891745696101</v>
      </c>
      <c r="AS612" s="47">
        <v>0.50449865046526599</v>
      </c>
      <c r="AT612" s="28">
        <v>1000</v>
      </c>
      <c r="AU612" s="28">
        <v>600</v>
      </c>
      <c r="AV612" s="28">
        <v>0</v>
      </c>
    </row>
    <row r="613" spans="1:48" x14ac:dyDescent="0.25">
      <c r="A613" s="159">
        <v>610</v>
      </c>
      <c r="B613" s="3" t="s">
        <v>533</v>
      </c>
      <c r="C613" s="3" t="s">
        <v>693</v>
      </c>
      <c r="D613" s="28">
        <v>7000</v>
      </c>
      <c r="E613" s="25">
        <v>32.075470000000003</v>
      </c>
      <c r="F613" s="25">
        <v>2.941176</v>
      </c>
      <c r="G613" s="25">
        <v>-12.5</v>
      </c>
      <c r="H613" s="28">
        <v>255500000000</v>
      </c>
      <c r="I613" s="49">
        <v>36.5</v>
      </c>
      <c r="J613" s="49">
        <v>72.559100000000001</v>
      </c>
      <c r="K613" s="28">
        <v>73308.5</v>
      </c>
      <c r="L613" s="28">
        <v>323559500</v>
      </c>
      <c r="M613" s="49" t="s">
        <v>4501</v>
      </c>
      <c r="N613" s="49">
        <v>0.54328278468318481</v>
      </c>
      <c r="O613" s="49">
        <v>0.75919820000000005</v>
      </c>
      <c r="P613" s="30">
        <v>3552.3484173739998</v>
      </c>
      <c r="Q613" s="27">
        <v>0.40679999999999999</v>
      </c>
      <c r="R613" s="30">
        <v>4054.9343912859999</v>
      </c>
      <c r="S613" s="27">
        <v>0.14149999999999999</v>
      </c>
      <c r="T613" s="30">
        <v>3798.6290521639999</v>
      </c>
      <c r="U613" s="27">
        <v>-2.1899999999999999E-2</v>
      </c>
      <c r="V613" s="30">
        <v>13.197749125</v>
      </c>
      <c r="W613" s="32">
        <v>20.698899999999998</v>
      </c>
      <c r="X613" s="30">
        <v>12.112651809999999</v>
      </c>
      <c r="Y613" s="32">
        <v>-8.2199999999999995E-2</v>
      </c>
      <c r="Z613" s="30">
        <v>6.6842685919999996</v>
      </c>
      <c r="AA613" s="32">
        <v>-0.53049999999999997</v>
      </c>
      <c r="AB613" s="30">
        <v>476.11185215649999</v>
      </c>
      <c r="AC613" s="27">
        <v>20.698899999999998</v>
      </c>
      <c r="AD613" s="30">
        <v>436.96671554860001</v>
      </c>
      <c r="AE613" s="27">
        <v>-8.2000000000000003E-2</v>
      </c>
      <c r="AF613" s="30">
        <v>232.9384993967</v>
      </c>
      <c r="AG613" s="27">
        <v>0.45</v>
      </c>
      <c r="AH613" s="25">
        <v>9.5451531999999999E-3</v>
      </c>
      <c r="AI613" s="25">
        <v>8.3342134000000002E-3</v>
      </c>
      <c r="AJ613" s="25">
        <v>4.6869659000000003E-3</v>
      </c>
      <c r="AK613" s="25">
        <v>3.39683811E-2</v>
      </c>
      <c r="AL613" s="25">
        <v>3.0202117800000001E-2</v>
      </c>
      <c r="AM613" s="25">
        <v>1.57091387E-2</v>
      </c>
      <c r="AN613" s="47">
        <v>0.1416009047</v>
      </c>
      <c r="AO613" s="47">
        <v>0.1216134891</v>
      </c>
      <c r="AP613" s="47">
        <v>0.1127794711</v>
      </c>
      <c r="AQ613" s="47">
        <v>2.68371214982208</v>
      </c>
      <c r="AR613" s="47">
        <v>2.5657734929220202</v>
      </c>
      <c r="AS613" s="47">
        <v>2.35166481076809</v>
      </c>
      <c r="AT613" s="28">
        <v>0</v>
      </c>
      <c r="AU613" s="28">
        <v>500</v>
      </c>
      <c r="AV613" s="28">
        <v>0</v>
      </c>
    </row>
    <row r="614" spans="1:48" x14ac:dyDescent="0.25">
      <c r="A614" s="159">
        <v>611</v>
      </c>
      <c r="B614" s="3" t="s">
        <v>534</v>
      </c>
      <c r="C614" s="3" t="s">
        <v>693</v>
      </c>
      <c r="D614" s="28">
        <v>31600</v>
      </c>
      <c r="E614" s="25">
        <v>-2.4691360000000002</v>
      </c>
      <c r="F614" s="25">
        <v>-11.73184</v>
      </c>
      <c r="G614" s="25">
        <v>-2.769231</v>
      </c>
      <c r="H614" s="28">
        <v>7303043357200</v>
      </c>
      <c r="I614" s="49">
        <v>231.10899999999998</v>
      </c>
      <c r="J614" s="49">
        <v>5.7214499999999999</v>
      </c>
      <c r="K614" s="28">
        <v>57359.8</v>
      </c>
      <c r="L614" s="28">
        <v>1817294000</v>
      </c>
      <c r="M614" s="49">
        <v>11.282293176101449</v>
      </c>
      <c r="N614" s="49">
        <v>1.0642265728539873</v>
      </c>
      <c r="O614" s="49">
        <v>0.82207410000000003</v>
      </c>
      <c r="P614" s="30">
        <v>0</v>
      </c>
      <c r="Q614" s="27" t="s">
        <v>1989</v>
      </c>
      <c r="R614" s="30">
        <v>0</v>
      </c>
      <c r="S614" s="27" t="s">
        <v>1989</v>
      </c>
      <c r="T614" s="30">
        <v>0</v>
      </c>
      <c r="U614" s="27" t="s">
        <v>1989</v>
      </c>
      <c r="V614" s="30">
        <v>539.58681425700001</v>
      </c>
      <c r="W614" s="32">
        <v>-5.9400000000000001E-2</v>
      </c>
      <c r="X614" s="30">
        <v>588.10273606299995</v>
      </c>
      <c r="Y614" s="32">
        <v>8.9899999999999994E-2</v>
      </c>
      <c r="Z614" s="30">
        <v>815.95737162600005</v>
      </c>
      <c r="AA614" s="32">
        <v>0.56769999999999998</v>
      </c>
      <c r="AB614" s="30">
        <v>2133.9297527115</v>
      </c>
      <c r="AC614" s="27">
        <v>1.7899999999999999E-2</v>
      </c>
      <c r="AD614" s="30">
        <v>2197.8847716876999</v>
      </c>
      <c r="AE614" s="27">
        <v>0.03</v>
      </c>
      <c r="AF614" s="30">
        <v>3317.1618817027002</v>
      </c>
      <c r="AG614" s="27">
        <v>1.54</v>
      </c>
      <c r="AH614" s="25">
        <v>2.75637221E-2</v>
      </c>
      <c r="AI614" s="25">
        <v>2.8036028099999999E-2</v>
      </c>
      <c r="AJ614" s="25">
        <v>3.64182927E-2</v>
      </c>
      <c r="AK614" s="25">
        <v>7.3219622700000001E-2</v>
      </c>
      <c r="AL614" s="25">
        <v>7.9404704600000001E-2</v>
      </c>
      <c r="AM614" s="25">
        <v>0.1091023352</v>
      </c>
      <c r="AN614" s="47">
        <v>0</v>
      </c>
      <c r="AO614" s="47">
        <v>0</v>
      </c>
      <c r="AP614" s="47">
        <v>0</v>
      </c>
      <c r="AQ614" s="47">
        <v>1.87267081076983</v>
      </c>
      <c r="AR614" s="47">
        <v>1.79296997735403</v>
      </c>
      <c r="AS614" s="47">
        <v>1.99581136127826</v>
      </c>
      <c r="AT614" s="28">
        <v>2800</v>
      </c>
      <c r="AU614" s="28">
        <v>2000</v>
      </c>
      <c r="AV614" s="28">
        <v>0</v>
      </c>
    </row>
    <row r="615" spans="1:48" x14ac:dyDescent="0.25">
      <c r="A615" s="159">
        <v>612</v>
      </c>
      <c r="B615" s="3" t="s">
        <v>535</v>
      </c>
      <c r="C615" s="3" t="s">
        <v>693</v>
      </c>
      <c r="D615" s="28">
        <v>1500</v>
      </c>
      <c r="E615" s="25">
        <v>0</v>
      </c>
      <c r="F615" s="25">
        <v>-11.764709999999999</v>
      </c>
      <c r="G615" s="25">
        <v>-21.052630000000001</v>
      </c>
      <c r="H615" s="28">
        <v>75000000000</v>
      </c>
      <c r="I615" s="49">
        <v>50</v>
      </c>
      <c r="J615" s="49">
        <v>88.174379999999999</v>
      </c>
      <c r="K615" s="28">
        <v>24005</v>
      </c>
      <c r="L615" s="28">
        <v>37947500</v>
      </c>
      <c r="M615" s="49">
        <v>3.3286577896467362</v>
      </c>
      <c r="N615" s="49">
        <v>0.30217108363543188</v>
      </c>
      <c r="O615" s="49">
        <v>0.33570909999999998</v>
      </c>
      <c r="P615" s="30">
        <v>552.01716295899996</v>
      </c>
      <c r="Q615" s="27">
        <v>2038.0397</v>
      </c>
      <c r="R615" s="30">
        <v>93.492613663</v>
      </c>
      <c r="S615" s="27">
        <v>-0.8306</v>
      </c>
      <c r="T615" s="30">
        <v>34.852247366</v>
      </c>
      <c r="U615" s="27">
        <v>-0.74409999999999998</v>
      </c>
      <c r="V615" s="30">
        <v>-156.08446008499999</v>
      </c>
      <c r="W615" s="32">
        <v>-24.6464</v>
      </c>
      <c r="X615" s="30">
        <v>24.220006668</v>
      </c>
      <c r="Y615" s="32">
        <v>-1.1552</v>
      </c>
      <c r="Z615" s="30">
        <v>21.590477237000002</v>
      </c>
      <c r="AA615" s="32">
        <v>-2.097</v>
      </c>
      <c r="AB615" s="30">
        <v>-3121.6892017</v>
      </c>
      <c r="AC615" s="27">
        <v>-24.6464</v>
      </c>
      <c r="AD615" s="30">
        <v>484.40013335999998</v>
      </c>
      <c r="AE615" s="27">
        <v>-1.155</v>
      </c>
      <c r="AF615" s="30">
        <v>431.80954473999998</v>
      </c>
      <c r="AG615" s="27">
        <v>-1.1000000000000001</v>
      </c>
      <c r="AH615" s="25">
        <v>-0.19462076959999999</v>
      </c>
      <c r="AI615" s="25">
        <v>4.8381060599999998E-2</v>
      </c>
      <c r="AJ615" s="25">
        <v>4.8913756400000001E-2</v>
      </c>
      <c r="AK615" s="25">
        <v>-0.60783812280000005</v>
      </c>
      <c r="AL615" s="25">
        <v>0.1083907402</v>
      </c>
      <c r="AM615" s="25">
        <v>9.0580643899999994E-2</v>
      </c>
      <c r="AN615" s="47">
        <v>-0.1588639161</v>
      </c>
      <c r="AO615" s="47">
        <v>-7.7852278400000002E-2</v>
      </c>
      <c r="AP615" s="47">
        <v>-1.14836804E-2</v>
      </c>
      <c r="AQ615" s="47">
        <v>1.8218870797278599</v>
      </c>
      <c r="AR615" s="47">
        <v>0.798361644807693</v>
      </c>
      <c r="AS615" s="47">
        <v>0.85184395091640797</v>
      </c>
      <c r="AT615" s="28">
        <v>0</v>
      </c>
      <c r="AU615" s="28">
        <v>0</v>
      </c>
      <c r="AV615" s="28">
        <v>0</v>
      </c>
    </row>
    <row r="616" spans="1:48" x14ac:dyDescent="0.25">
      <c r="A616" s="159">
        <v>613</v>
      </c>
      <c r="B616" s="3" t="s">
        <v>519</v>
      </c>
      <c r="C616" s="3" t="s">
        <v>693</v>
      </c>
      <c r="D616" s="28" t="s">
        <v>4501</v>
      </c>
      <c r="E616" s="25" t="s">
        <v>4501</v>
      </c>
      <c r="F616" s="25" t="s">
        <v>4501</v>
      </c>
      <c r="G616" s="25" t="s">
        <v>4501</v>
      </c>
      <c r="H616" s="28" t="s">
        <v>4501</v>
      </c>
      <c r="I616" s="49">
        <v>8.24</v>
      </c>
      <c r="J616" s="49">
        <v>17.775089999999999</v>
      </c>
      <c r="K616" s="28">
        <v>0</v>
      </c>
      <c r="L616" s="28" t="s">
        <v>4501</v>
      </c>
      <c r="M616" s="49" t="s">
        <v>4501</v>
      </c>
      <c r="N616" s="49" t="s">
        <v>4501</v>
      </c>
      <c r="O616" s="49" t="s">
        <v>4501</v>
      </c>
      <c r="P616" s="30">
        <v>1636.3168518330001</v>
      </c>
      <c r="Q616" s="27">
        <v>0.23960000000000001</v>
      </c>
      <c r="R616" s="30">
        <v>2110.5685855400002</v>
      </c>
      <c r="S616" s="27">
        <v>0.2898</v>
      </c>
      <c r="T616" s="30">
        <v>2072.0157579420002</v>
      </c>
      <c r="U616" s="27">
        <v>0.1002</v>
      </c>
      <c r="V616" s="30">
        <v>14.172440142999999</v>
      </c>
      <c r="W616" s="32">
        <v>-0.34510000000000002</v>
      </c>
      <c r="X616" s="30">
        <v>18.594209265</v>
      </c>
      <c r="Y616" s="32">
        <v>0.312</v>
      </c>
      <c r="Z616" s="30">
        <v>20.795879528</v>
      </c>
      <c r="AA616" s="32">
        <v>0.47989999999999999</v>
      </c>
      <c r="AB616" s="30">
        <v>1299.5753692961</v>
      </c>
      <c r="AC616" s="27">
        <v>-0.4178</v>
      </c>
      <c r="AD616" s="30">
        <v>1852.4475014563</v>
      </c>
      <c r="AE616" s="27">
        <v>0.42499999999999999</v>
      </c>
      <c r="AF616" s="30">
        <v>2523.7717873786</v>
      </c>
      <c r="AG616" s="27">
        <v>1.48</v>
      </c>
      <c r="AH616" s="25">
        <v>6.8580457400000003E-2</v>
      </c>
      <c r="AI616" s="25">
        <v>8.6617550000000001E-2</v>
      </c>
      <c r="AJ616" s="25">
        <v>8.8963542100000001E-2</v>
      </c>
      <c r="AK616" s="25">
        <v>0.12516288289999999</v>
      </c>
      <c r="AL616" s="25">
        <v>0.16067708529999999</v>
      </c>
      <c r="AM616" s="25">
        <v>0.17586961079999999</v>
      </c>
      <c r="AN616" s="47">
        <v>5.5621979299999999E-2</v>
      </c>
      <c r="AO616" s="47">
        <v>4.7768998899999998E-2</v>
      </c>
      <c r="AP616" s="47">
        <v>5.0517219600000003E-2</v>
      </c>
      <c r="AQ616" s="47">
        <v>1.0185105887900201</v>
      </c>
      <c r="AR616" s="47">
        <v>0.70337645318106901</v>
      </c>
      <c r="AS616" s="47">
        <v>0.97687284832490695</v>
      </c>
      <c r="AT616" s="28">
        <v>900</v>
      </c>
      <c r="AU616" s="28">
        <v>1000</v>
      </c>
      <c r="AV616" s="28">
        <v>0</v>
      </c>
    </row>
    <row r="617" spans="1:48" x14ac:dyDescent="0.25">
      <c r="A617" s="159">
        <v>614</v>
      </c>
      <c r="B617" s="3" t="s">
        <v>537</v>
      </c>
      <c r="C617" s="3" t="s">
        <v>693</v>
      </c>
      <c r="D617" s="28">
        <v>17300</v>
      </c>
      <c r="E617" s="25">
        <v>-6.4864860000000002</v>
      </c>
      <c r="F617" s="25">
        <v>-15.60976</v>
      </c>
      <c r="G617" s="25">
        <v>-7.9787229999999996</v>
      </c>
      <c r="H617" s="28">
        <v>8268816817000</v>
      </c>
      <c r="I617" s="49">
        <v>477.96629999999999</v>
      </c>
      <c r="J617" s="49">
        <v>48.468170000000001</v>
      </c>
      <c r="K617" s="28">
        <v>1661505</v>
      </c>
      <c r="L617" s="28">
        <v>31062210000</v>
      </c>
      <c r="M617" s="49">
        <v>8.3881504866818961</v>
      </c>
      <c r="N617" s="49">
        <v>0.67607129767516483</v>
      </c>
      <c r="O617" s="49">
        <v>1.4653579999999999</v>
      </c>
      <c r="P617" s="30">
        <v>16920.712019585</v>
      </c>
      <c r="Q617" s="27">
        <v>-9.4299999999999995E-2</v>
      </c>
      <c r="R617" s="30">
        <v>14638.123531380999</v>
      </c>
      <c r="S617" s="27">
        <v>-0.13489999999999999</v>
      </c>
      <c r="T617" s="30">
        <v>15922.924316847</v>
      </c>
      <c r="U617" s="27">
        <v>-4.6899999999999997E-2</v>
      </c>
      <c r="V617" s="30">
        <v>1033.8355668229999</v>
      </c>
      <c r="W617" s="32">
        <v>0.13639999999999999</v>
      </c>
      <c r="X617" s="30">
        <v>573.11662932499996</v>
      </c>
      <c r="Y617" s="32">
        <v>-0.4456</v>
      </c>
      <c r="Z617" s="30">
        <v>746.61597698900005</v>
      </c>
      <c r="AA617" s="32">
        <v>0.4456</v>
      </c>
      <c r="AB617" s="30">
        <v>2111.597238282</v>
      </c>
      <c r="AC617" s="27">
        <v>-2.1999999999999999E-2</v>
      </c>
      <c r="AD617" s="30">
        <v>2040.5585709988</v>
      </c>
      <c r="AE617" s="27">
        <v>-3.4000000000000002E-2</v>
      </c>
      <c r="AF617" s="30">
        <v>2391.0126921357</v>
      </c>
      <c r="AG617" s="27">
        <v>1.48</v>
      </c>
      <c r="AH617" s="25">
        <v>3.9963465500000003E-2</v>
      </c>
      <c r="AI617" s="25">
        <v>4.3692221000000003E-2</v>
      </c>
      <c r="AJ617" s="25">
        <v>4.7514465300000003E-2</v>
      </c>
      <c r="AK617" s="25">
        <v>8.0991403700000006E-2</v>
      </c>
      <c r="AL617" s="25">
        <v>8.1131214600000001E-2</v>
      </c>
      <c r="AM617" s="25">
        <v>9.0998271800000002E-2</v>
      </c>
      <c r="AN617" s="47">
        <v>6.3819619399999999E-2</v>
      </c>
      <c r="AO617" s="47">
        <v>7.6426576900000001E-2</v>
      </c>
      <c r="AP617" s="47">
        <v>9.2440398100000001E-2</v>
      </c>
      <c r="AQ617" s="47">
        <v>0.89521568294736198</v>
      </c>
      <c r="AR617" s="47">
        <v>0.81731762278217901</v>
      </c>
      <c r="AS617" s="47">
        <v>0.91516985676725704</v>
      </c>
      <c r="AT617" s="28">
        <v>1000</v>
      </c>
      <c r="AU617" s="28">
        <v>700</v>
      </c>
      <c r="AV617" s="28">
        <v>0</v>
      </c>
    </row>
    <row r="618" spans="1:48" x14ac:dyDescent="0.25">
      <c r="A618" s="159">
        <v>615</v>
      </c>
      <c r="B618" s="3" t="s">
        <v>539</v>
      </c>
      <c r="C618" s="3" t="s">
        <v>693</v>
      </c>
      <c r="D618" s="28">
        <v>1200</v>
      </c>
      <c r="E618" s="25">
        <v>0</v>
      </c>
      <c r="F618" s="25">
        <v>-14.28571</v>
      </c>
      <c r="G618" s="25">
        <v>9.0909089999999999</v>
      </c>
      <c r="H618" s="28">
        <v>479996434800</v>
      </c>
      <c r="I618" s="49">
        <v>399.99699999999996</v>
      </c>
      <c r="J618" s="49">
        <v>45.517490000000002</v>
      </c>
      <c r="K618" s="28">
        <v>403474.4</v>
      </c>
      <c r="L618" s="28">
        <v>473428500</v>
      </c>
      <c r="M618" s="49" t="s">
        <v>4501</v>
      </c>
      <c r="N618" s="49">
        <v>1.3263529153029545</v>
      </c>
      <c r="O618" s="49">
        <v>0.68491579999999996</v>
      </c>
      <c r="P618" s="30">
        <v>3822.6484954010002</v>
      </c>
      <c r="Q618" s="27">
        <v>-0.58489999999999998</v>
      </c>
      <c r="R618" s="30">
        <v>3345.6603159790002</v>
      </c>
      <c r="S618" s="27">
        <v>-0.12479999999999999</v>
      </c>
      <c r="T618" s="30">
        <v>2860.8738678139998</v>
      </c>
      <c r="U618" s="27">
        <v>-0.19570000000000001</v>
      </c>
      <c r="V618" s="30">
        <v>-416.32083160399998</v>
      </c>
      <c r="W618" s="32">
        <v>-5.5388999999999999</v>
      </c>
      <c r="X618" s="30">
        <v>-414.19119804000002</v>
      </c>
      <c r="Y618" s="32">
        <v>-5.1000000000000004E-3</v>
      </c>
      <c r="Z618" s="30">
        <v>-316.56036461399998</v>
      </c>
      <c r="AA618" s="32">
        <v>-0.40039999999999998</v>
      </c>
      <c r="AB618" s="30">
        <v>-996.22173354999995</v>
      </c>
      <c r="AC618" s="27">
        <v>-6.2485999999999997</v>
      </c>
      <c r="AD618" s="30">
        <v>-651.89708882750006</v>
      </c>
      <c r="AE618" s="27">
        <v>-0.34599999999999997</v>
      </c>
      <c r="AF618" s="30">
        <v>-483.0931746421</v>
      </c>
      <c r="AG618" s="27">
        <v>0.46</v>
      </c>
      <c r="AH618" s="25">
        <v>-3.1081377699999999E-2</v>
      </c>
      <c r="AI618" s="25">
        <v>-2.2340198799999999E-2</v>
      </c>
      <c r="AJ618" s="25">
        <v>-1.7874235700000001E-2</v>
      </c>
      <c r="AK618" s="25">
        <v>-0.14554231879999999</v>
      </c>
      <c r="AL618" s="25">
        <v>-0.1187872302</v>
      </c>
      <c r="AM618" s="25">
        <v>-9.6384323699999996E-2</v>
      </c>
      <c r="AN618" s="47">
        <v>1.2380495700000001E-2</v>
      </c>
      <c r="AO618" s="47">
        <v>-4.6878359600000002E-2</v>
      </c>
      <c r="AP618" s="47">
        <v>-2.8269137600000001E-2</v>
      </c>
      <c r="AQ618" s="47">
        <v>4.0958584003330696</v>
      </c>
      <c r="AR618" s="47">
        <v>4.6065394280713203</v>
      </c>
      <c r="AS618" s="47">
        <v>4.3923605782572901</v>
      </c>
      <c r="AT618" s="28">
        <v>0</v>
      </c>
      <c r="AU618" s="28">
        <v>0</v>
      </c>
      <c r="AV618" s="28">
        <v>0</v>
      </c>
    </row>
    <row r="619" spans="1:48" x14ac:dyDescent="0.25">
      <c r="A619" s="159">
        <v>616</v>
      </c>
      <c r="B619" s="3" t="s">
        <v>541</v>
      </c>
      <c r="C619" s="3" t="s">
        <v>693</v>
      </c>
      <c r="D619" s="28">
        <v>19000</v>
      </c>
      <c r="E619" s="25">
        <v>-4.5226129999999998</v>
      </c>
      <c r="F619" s="25">
        <v>25</v>
      </c>
      <c r="G619" s="25">
        <v>32.867130000000003</v>
      </c>
      <c r="H619" s="28">
        <v>104969603999.99998</v>
      </c>
      <c r="I619" s="49">
        <v>5.5247099999999998</v>
      </c>
      <c r="J619" s="49">
        <v>56.661720000000003</v>
      </c>
      <c r="K619" s="28">
        <v>265</v>
      </c>
      <c r="L619" s="28">
        <v>5235000</v>
      </c>
      <c r="M619" s="49">
        <v>18.398313852248044</v>
      </c>
      <c r="N619" s="49">
        <v>1.3361483081473593</v>
      </c>
      <c r="O619" s="49" t="s">
        <v>4501</v>
      </c>
      <c r="P619" s="30">
        <v>212.11074548799999</v>
      </c>
      <c r="Q619" s="27">
        <v>-0.29199999999999998</v>
      </c>
      <c r="R619" s="30">
        <v>227.11102695</v>
      </c>
      <c r="S619" s="27">
        <v>7.0699999999999999E-2</v>
      </c>
      <c r="T619" s="30">
        <v>235.357106679</v>
      </c>
      <c r="U619" s="27">
        <v>9.6000000000000002E-2</v>
      </c>
      <c r="V619" s="30">
        <v>1.88985483</v>
      </c>
      <c r="W619" s="32">
        <v>-0.9425</v>
      </c>
      <c r="X619" s="30">
        <v>0.70326889699999995</v>
      </c>
      <c r="Y619" s="32">
        <v>-0.62790000000000001</v>
      </c>
      <c r="Z619" s="30">
        <v>2.2256283419999998</v>
      </c>
      <c r="AA619" s="32">
        <v>13.001200000000001</v>
      </c>
      <c r="AB619" s="30">
        <v>314.92203943150002</v>
      </c>
      <c r="AC619" s="27">
        <v>-0.94679999999999997</v>
      </c>
      <c r="AD619" s="30">
        <v>100.1443145675</v>
      </c>
      <c r="AE619" s="27">
        <v>-0.68200000000000005</v>
      </c>
      <c r="AF619" s="30">
        <v>402.84936673670001</v>
      </c>
      <c r="AG619" s="27">
        <v>14</v>
      </c>
      <c r="AH619" s="25">
        <v>1.20974295E-2</v>
      </c>
      <c r="AI619" s="25">
        <v>4.9315126000000001E-3</v>
      </c>
      <c r="AJ619" s="25">
        <v>1.6272168E-2</v>
      </c>
      <c r="AK619" s="25">
        <v>1.83395329E-2</v>
      </c>
      <c r="AL619" s="25">
        <v>7.9195398999999996E-3</v>
      </c>
      <c r="AM619" s="25">
        <v>2.8470836199999999E-2</v>
      </c>
      <c r="AN619" s="47">
        <v>9.5147742600000002E-2</v>
      </c>
      <c r="AO619" s="47">
        <v>8.2112399599999997E-2</v>
      </c>
      <c r="AP619" s="47">
        <v>8.5876358099999994E-2</v>
      </c>
      <c r="AQ619" s="47">
        <v>0.52529004983496996</v>
      </c>
      <c r="AR619" s="47">
        <v>0.69952676622992904</v>
      </c>
      <c r="AS619" s="47">
        <v>0.74966459941437602</v>
      </c>
      <c r="AT619" s="28">
        <v>2500</v>
      </c>
      <c r="AU619" s="28">
        <v>1500</v>
      </c>
      <c r="AV619" s="28">
        <v>0</v>
      </c>
    </row>
    <row r="620" spans="1:48" x14ac:dyDescent="0.25">
      <c r="A620" s="159">
        <v>617</v>
      </c>
      <c r="B620" s="3" t="s">
        <v>542</v>
      </c>
      <c r="C620" s="3" t="s">
        <v>693</v>
      </c>
      <c r="D620" s="28">
        <v>2000</v>
      </c>
      <c r="E620" s="25">
        <v>-20</v>
      </c>
      <c r="F620" s="25">
        <v>-9.0909089999999999</v>
      </c>
      <c r="G620" s="25">
        <v>-33.333329999999997</v>
      </c>
      <c r="H620" s="28">
        <v>74226218000.000015</v>
      </c>
      <c r="I620" s="49">
        <v>37.113109999999999</v>
      </c>
      <c r="J620" s="49">
        <v>35.902509999999999</v>
      </c>
      <c r="K620" s="28">
        <v>340</v>
      </c>
      <c r="L620" s="28">
        <v>697000</v>
      </c>
      <c r="M620" s="49">
        <v>1.3995696619998121</v>
      </c>
      <c r="N620" s="49">
        <v>1.1847363197013572</v>
      </c>
      <c r="O620" s="49" t="s">
        <v>4501</v>
      </c>
      <c r="P620" s="30">
        <v>960.10784981100005</v>
      </c>
      <c r="Q620" s="27">
        <v>-0.1047</v>
      </c>
      <c r="R620" s="30">
        <v>1145.603695559</v>
      </c>
      <c r="S620" s="27">
        <v>0.19320000000000001</v>
      </c>
      <c r="T620" s="30">
        <v>1298.3778360010001</v>
      </c>
      <c r="U620" s="27">
        <v>0.3669</v>
      </c>
      <c r="V620" s="30">
        <v>-253.84536958800001</v>
      </c>
      <c r="W620" s="32">
        <v>2.5045000000000002</v>
      </c>
      <c r="X620" s="30">
        <v>0.61169866699999997</v>
      </c>
      <c r="Y620" s="32">
        <v>-1.0024</v>
      </c>
      <c r="Z620" s="30">
        <v>53.196363208000001</v>
      </c>
      <c r="AA620" s="32">
        <v>-1.2108000000000001</v>
      </c>
      <c r="AB620" s="30">
        <v>-6827.6818133908</v>
      </c>
      <c r="AC620" s="27">
        <v>0.7167</v>
      </c>
      <c r="AD620" s="30">
        <v>15.444146676700001</v>
      </c>
      <c r="AE620" s="27">
        <v>-1.002</v>
      </c>
      <c r="AF620" s="30">
        <v>1431.1625189903</v>
      </c>
      <c r="AG620" s="27">
        <v>-0.18</v>
      </c>
      <c r="AH620" s="25">
        <v>-0.1392421429</v>
      </c>
      <c r="AI620" s="25">
        <v>3.6734959999999998E-4</v>
      </c>
      <c r="AJ620" s="25">
        <v>3.5896343300000001E-2</v>
      </c>
      <c r="AK620" s="25">
        <v>-2.6531593683999999</v>
      </c>
      <c r="AL620" s="25">
        <v>9.7802181999999994E-3</v>
      </c>
      <c r="AM620" s="25">
        <v>1.0489437732</v>
      </c>
      <c r="AN620" s="47">
        <v>1.59189746E-2</v>
      </c>
      <c r="AO620" s="47">
        <v>6.9625143200000003E-2</v>
      </c>
      <c r="AP620" s="47">
        <v>9.0672726499999995E-2</v>
      </c>
      <c r="AQ620" s="47">
        <v>26.923539564470701</v>
      </c>
      <c r="AR620" s="47">
        <v>24.3374070617492</v>
      </c>
      <c r="AS620" s="47">
        <v>28.221465950817599</v>
      </c>
      <c r="AT620" s="28">
        <v>0</v>
      </c>
      <c r="AU620" s="28">
        <v>0</v>
      </c>
      <c r="AV620" s="28">
        <v>0</v>
      </c>
    </row>
    <row r="621" spans="1:48" x14ac:dyDescent="0.25">
      <c r="A621" s="159">
        <v>618</v>
      </c>
      <c r="B621" s="3" t="s">
        <v>543</v>
      </c>
      <c r="C621" s="3" t="s">
        <v>693</v>
      </c>
      <c r="D621" s="28" t="s">
        <v>4501</v>
      </c>
      <c r="E621" s="25" t="s">
        <v>4501</v>
      </c>
      <c r="F621" s="25" t="s">
        <v>4501</v>
      </c>
      <c r="G621" s="25" t="s">
        <v>4501</v>
      </c>
      <c r="H621" s="28" t="s">
        <v>4501</v>
      </c>
      <c r="I621" s="49">
        <v>1.6199999999999999</v>
      </c>
      <c r="J621" s="49">
        <v>69.272589999999994</v>
      </c>
      <c r="K621" s="28">
        <v>0</v>
      </c>
      <c r="L621" s="28" t="s">
        <v>4501</v>
      </c>
      <c r="M621" s="49" t="s">
        <v>4501</v>
      </c>
      <c r="N621" s="49" t="s">
        <v>4501</v>
      </c>
      <c r="O621" s="49" t="s">
        <v>4501</v>
      </c>
      <c r="P621" s="30">
        <v>79.278072644999995</v>
      </c>
      <c r="Q621" s="27">
        <v>2.2200000000000001E-2</v>
      </c>
      <c r="R621" s="30">
        <v>94.971084805999993</v>
      </c>
      <c r="S621" s="27">
        <v>0.19789999999999999</v>
      </c>
      <c r="T621" s="30">
        <v>95.243905290000001</v>
      </c>
      <c r="U621" s="27">
        <v>0.1419</v>
      </c>
      <c r="V621" s="30">
        <v>3.0017760199999999</v>
      </c>
      <c r="W621" s="32">
        <v>2.2100000000000002E-2</v>
      </c>
      <c r="X621" s="30">
        <v>3.175091476</v>
      </c>
      <c r="Y621" s="32">
        <v>5.7700000000000001E-2</v>
      </c>
      <c r="Z621" s="30">
        <v>4.1641925410000002</v>
      </c>
      <c r="AA621" s="32">
        <v>0.40439999999999998</v>
      </c>
      <c r="AB621" s="30">
        <v>1329.7063709877</v>
      </c>
      <c r="AC621" s="27">
        <v>-9.3299999999999994E-2</v>
      </c>
      <c r="AD621" s="30">
        <v>1959.9330098764999</v>
      </c>
      <c r="AE621" s="27">
        <v>0.47399999999999998</v>
      </c>
      <c r="AF621" s="30">
        <v>2570.4892228395001</v>
      </c>
      <c r="AG621" s="27">
        <v>1.4</v>
      </c>
      <c r="AH621" s="25">
        <v>7.2776926000000006E-2</v>
      </c>
      <c r="AI621" s="25">
        <v>6.3240623400000001E-2</v>
      </c>
      <c r="AJ621" s="25">
        <v>6.8870565100000003E-2</v>
      </c>
      <c r="AK621" s="25">
        <v>0.15275376730000001</v>
      </c>
      <c r="AL621" s="25">
        <v>0.15787662969999999</v>
      </c>
      <c r="AM621" s="25">
        <v>0.21984676450000001</v>
      </c>
      <c r="AN621" s="47">
        <v>0.17229767670000001</v>
      </c>
      <c r="AO621" s="47">
        <v>0.16917421490000001</v>
      </c>
      <c r="AP621" s="47">
        <v>0.18326346700000001</v>
      </c>
      <c r="AQ621" s="47">
        <v>1.4368359755414299</v>
      </c>
      <c r="AR621" s="47">
        <v>1.5546638022797099</v>
      </c>
      <c r="AS621" s="47">
        <v>2.1921730878700298</v>
      </c>
      <c r="AT621" s="28">
        <v>1200</v>
      </c>
      <c r="AU621" s="28">
        <v>1300</v>
      </c>
      <c r="AV621" s="28">
        <v>0</v>
      </c>
    </row>
    <row r="622" spans="1:48" x14ac:dyDescent="0.25">
      <c r="A622" s="159">
        <v>619</v>
      </c>
      <c r="B622" s="3" t="s">
        <v>544</v>
      </c>
      <c r="C622" s="3" t="s">
        <v>693</v>
      </c>
      <c r="D622" s="28">
        <v>16000</v>
      </c>
      <c r="E622" s="25">
        <v>-4.7619049999999996</v>
      </c>
      <c r="F622" s="25">
        <v>-15.78947</v>
      </c>
      <c r="G622" s="25">
        <v>-15.343920000000001</v>
      </c>
      <c r="H622" s="28">
        <v>43200000000</v>
      </c>
      <c r="I622" s="49">
        <v>2.6999999999999997</v>
      </c>
      <c r="J622" s="49">
        <v>19.330590000000001</v>
      </c>
      <c r="K622" s="28">
        <v>435</v>
      </c>
      <c r="L622" s="28">
        <v>6968000</v>
      </c>
      <c r="M622" s="49">
        <v>5.2160915036711941</v>
      </c>
      <c r="N622" s="49">
        <v>1.0071712152574279</v>
      </c>
      <c r="O622" s="49" t="s">
        <v>4501</v>
      </c>
      <c r="P622" s="30">
        <v>150.04502382000001</v>
      </c>
      <c r="Q622" s="27">
        <v>6.9800000000000001E-2</v>
      </c>
      <c r="R622" s="30">
        <v>149.363961969</v>
      </c>
      <c r="S622" s="27">
        <v>-4.4999999999999997E-3</v>
      </c>
      <c r="T622" s="30">
        <v>166.47744235499999</v>
      </c>
      <c r="U622" s="27">
        <v>0.27389999999999998</v>
      </c>
      <c r="V622" s="30">
        <v>7.2489865680000003</v>
      </c>
      <c r="W622" s="32">
        <v>-0.15390000000000001</v>
      </c>
      <c r="X622" s="30">
        <v>8.1452552489999999</v>
      </c>
      <c r="Y622" s="32">
        <v>0.1236</v>
      </c>
      <c r="Z622" s="30">
        <v>8.4805046869999998</v>
      </c>
      <c r="AA622" s="32">
        <v>0.6139</v>
      </c>
      <c r="AB622" s="30">
        <v>2360.1851851852002</v>
      </c>
      <c r="AC622" s="27">
        <v>-0.25619999999999998</v>
      </c>
      <c r="AD622" s="30">
        <v>2363.6666666667002</v>
      </c>
      <c r="AE622" s="27">
        <v>1E-3</v>
      </c>
      <c r="AF622" s="30">
        <v>3140.9276618519002</v>
      </c>
      <c r="AG622" s="27">
        <v>1.61</v>
      </c>
      <c r="AH622" s="25">
        <v>8.6082111899999994E-2</v>
      </c>
      <c r="AI622" s="25">
        <v>8.98514807E-2</v>
      </c>
      <c r="AJ622" s="25">
        <v>9.3652775300000005E-2</v>
      </c>
      <c r="AK622" s="25">
        <v>0.1587717203</v>
      </c>
      <c r="AL622" s="25">
        <v>0.17786518649999999</v>
      </c>
      <c r="AM622" s="25">
        <v>0.18304447330000001</v>
      </c>
      <c r="AN622" s="47">
        <v>0.1232776797</v>
      </c>
      <c r="AO622" s="47">
        <v>0.120520406</v>
      </c>
      <c r="AP622" s="47">
        <v>0.1064003451</v>
      </c>
      <c r="AQ622" s="47">
        <v>0.87550098733806203</v>
      </c>
      <c r="AR622" s="47">
        <v>1.0804673687197299</v>
      </c>
      <c r="AS622" s="47">
        <v>0.95450132366588103</v>
      </c>
      <c r="AT622" s="28">
        <v>2100</v>
      </c>
      <c r="AU622" s="28">
        <v>2300</v>
      </c>
      <c r="AV622" s="28">
        <v>0</v>
      </c>
    </row>
    <row r="623" spans="1:48" x14ac:dyDescent="0.25">
      <c r="A623" s="159">
        <v>620</v>
      </c>
      <c r="B623" s="3" t="s">
        <v>545</v>
      </c>
      <c r="C623" s="3" t="s">
        <v>693</v>
      </c>
      <c r="D623" s="28">
        <v>15500</v>
      </c>
      <c r="E623" s="25">
        <v>2.6490070000000001</v>
      </c>
      <c r="F623" s="25">
        <v>1.973684</v>
      </c>
      <c r="G623" s="25">
        <v>-3.8938489999999999</v>
      </c>
      <c r="H623" s="28">
        <v>128929043986.81</v>
      </c>
      <c r="I623" s="49">
        <v>7.5593499999999993</v>
      </c>
      <c r="J623" s="49">
        <v>62.427909999999997</v>
      </c>
      <c r="K623" s="28">
        <v>560</v>
      </c>
      <c r="L623" s="28">
        <v>9121500</v>
      </c>
      <c r="M623" s="49">
        <v>14.299545031822577</v>
      </c>
      <c r="N623" s="49">
        <v>0.64626549388936139</v>
      </c>
      <c r="O623" s="49">
        <v>0.57341299999999995</v>
      </c>
      <c r="P623" s="30">
        <v>101.376278877</v>
      </c>
      <c r="Q623" s="27">
        <v>0.78080000000000005</v>
      </c>
      <c r="R623" s="30">
        <v>96.399753774999994</v>
      </c>
      <c r="S623" s="27">
        <v>-4.9099999999999998E-2</v>
      </c>
      <c r="T623" s="30">
        <v>93.715424679999998</v>
      </c>
      <c r="U623" s="27">
        <v>-0.1192</v>
      </c>
      <c r="V623" s="30">
        <v>17.503969042000001</v>
      </c>
      <c r="W623" s="32">
        <v>0.55220000000000002</v>
      </c>
      <c r="X623" s="30">
        <v>10.883855849</v>
      </c>
      <c r="Y623" s="32">
        <v>-0.37819999999999998</v>
      </c>
      <c r="Z623" s="30">
        <v>11.298095253</v>
      </c>
      <c r="AA623" s="32">
        <v>-0.25750000000000001</v>
      </c>
      <c r="AB623" s="30">
        <v>2130.5083307339</v>
      </c>
      <c r="AC623" s="27">
        <v>0.58560000000000001</v>
      </c>
      <c r="AD623" s="30">
        <v>1454.5240496614001</v>
      </c>
      <c r="AE623" s="27">
        <v>-0.317</v>
      </c>
      <c r="AF623" s="30">
        <v>1360.1922304981999</v>
      </c>
      <c r="AG623" s="27">
        <v>0.67</v>
      </c>
      <c r="AH623" s="25">
        <v>5.6342183300000001E-2</v>
      </c>
      <c r="AI623" s="25">
        <v>2.4830864300000002E-2</v>
      </c>
      <c r="AJ623" s="25">
        <v>2.07465797E-2</v>
      </c>
      <c r="AK623" s="25">
        <v>7.9201516E-2</v>
      </c>
      <c r="AL623" s="25">
        <v>4.93612098E-2</v>
      </c>
      <c r="AM623" s="25">
        <v>5.1152972999999997E-2</v>
      </c>
      <c r="AN623" s="47">
        <v>0.17409211120000001</v>
      </c>
      <c r="AO623" s="47">
        <v>0.19936848369999999</v>
      </c>
      <c r="AP623" s="47">
        <v>0.2585860559</v>
      </c>
      <c r="AQ623" s="47">
        <v>0.53306613673841297</v>
      </c>
      <c r="AR623" s="47">
        <v>1.4490429447991899</v>
      </c>
      <c r="AS623" s="47">
        <v>1.46560992949053</v>
      </c>
      <c r="AT623" s="28">
        <v>1400</v>
      </c>
      <c r="AU623" s="28">
        <v>1200</v>
      </c>
      <c r="AV623" s="28">
        <v>0</v>
      </c>
    </row>
    <row r="624" spans="1:48" x14ac:dyDescent="0.25">
      <c r="A624" s="159">
        <v>621</v>
      </c>
      <c r="B624" s="3" t="s">
        <v>2039</v>
      </c>
      <c r="C624" s="3" t="s">
        <v>693</v>
      </c>
      <c r="D624" s="28">
        <v>3300</v>
      </c>
      <c r="E624" s="25">
        <v>0</v>
      </c>
      <c r="F624" s="25">
        <v>-15.38462</v>
      </c>
      <c r="G624" s="25">
        <v>-13.15789</v>
      </c>
      <c r="H624" s="28">
        <v>35210109000</v>
      </c>
      <c r="I624" s="49">
        <v>10.669729999999999</v>
      </c>
      <c r="J624" s="49">
        <v>81.929310000000001</v>
      </c>
      <c r="K624" s="28">
        <v>61200</v>
      </c>
      <c r="L624" s="28">
        <v>205224000</v>
      </c>
      <c r="M624" s="49">
        <v>6.0885608856088558</v>
      </c>
      <c r="N624" s="49">
        <v>0.30457741104994507</v>
      </c>
      <c r="O624" s="49">
        <v>0.43275760000000002</v>
      </c>
      <c r="P624" s="30">
        <v>59.220800558000001</v>
      </c>
      <c r="Q624" s="27">
        <v>0.70450000000000002</v>
      </c>
      <c r="R624" s="30">
        <v>47.022415078999998</v>
      </c>
      <c r="S624" s="27">
        <v>-0.20599999999999999</v>
      </c>
      <c r="T624" s="30">
        <v>48.125458706000003</v>
      </c>
      <c r="U624" s="27">
        <v>-0.14099999999999999</v>
      </c>
      <c r="V624" s="30">
        <v>10.141774992</v>
      </c>
      <c r="W624" s="32">
        <v>0.55059999999999998</v>
      </c>
      <c r="X624" s="30">
        <v>6.1826581269999998</v>
      </c>
      <c r="Y624" s="32">
        <v>-0.39040000000000002</v>
      </c>
      <c r="Z624" s="30">
        <v>6.9581117849999998</v>
      </c>
      <c r="AA624" s="32">
        <v>-0.29820000000000002</v>
      </c>
      <c r="AB624" s="30">
        <v>888.68050006889996</v>
      </c>
      <c r="AC624" s="27">
        <v>0.44969999999999999</v>
      </c>
      <c r="AD624" s="30">
        <v>530.10119534420005</v>
      </c>
      <c r="AE624" s="27">
        <v>-0.40300000000000002</v>
      </c>
      <c r="AF624" s="30">
        <v>652.13569462400005</v>
      </c>
      <c r="AG624" s="27">
        <v>0.7</v>
      </c>
      <c r="AH624" s="25">
        <v>7.6864591299999993E-2</v>
      </c>
      <c r="AI624" s="25">
        <v>4.58616643E-2</v>
      </c>
      <c r="AJ624" s="25">
        <v>5.2887592800000001E-2</v>
      </c>
      <c r="AK624" s="25">
        <v>8.7636748200000003E-2</v>
      </c>
      <c r="AL624" s="25">
        <v>5.30353712E-2</v>
      </c>
      <c r="AM624" s="25">
        <v>6.0798494000000002E-2</v>
      </c>
      <c r="AN624" s="47">
        <v>0.286849733</v>
      </c>
      <c r="AO624" s="47">
        <v>0.28633229459999998</v>
      </c>
      <c r="AP624" s="47">
        <v>0.30372161640000001</v>
      </c>
      <c r="AQ624" s="47">
        <v>0.16192780274047999</v>
      </c>
      <c r="AR624" s="47">
        <v>0.15082060008981399</v>
      </c>
      <c r="AS624" s="47">
        <v>0.149579529999088</v>
      </c>
      <c r="AT624" s="28">
        <v>700</v>
      </c>
      <c r="AU624" s="28">
        <v>700</v>
      </c>
      <c r="AV624" s="28">
        <v>0</v>
      </c>
    </row>
    <row r="625" spans="1:48" x14ac:dyDescent="0.25">
      <c r="A625" s="159">
        <v>622</v>
      </c>
      <c r="B625" s="3" t="s">
        <v>546</v>
      </c>
      <c r="C625" s="3" t="s">
        <v>693</v>
      </c>
      <c r="D625" s="28">
        <v>23200</v>
      </c>
      <c r="E625" s="25">
        <v>2.6548669999999999</v>
      </c>
      <c r="F625" s="25">
        <v>-6.451613</v>
      </c>
      <c r="G625" s="25">
        <v>-2.5210080000000001</v>
      </c>
      <c r="H625" s="28">
        <v>232000000000</v>
      </c>
      <c r="I625" s="49">
        <v>10</v>
      </c>
      <c r="J625" s="49">
        <v>41.406260000000003</v>
      </c>
      <c r="K625" s="28">
        <v>6568.5</v>
      </c>
      <c r="L625" s="28">
        <v>155322500</v>
      </c>
      <c r="M625" s="49">
        <v>5.2296582274713073</v>
      </c>
      <c r="N625" s="49">
        <v>0.53390767600518485</v>
      </c>
      <c r="O625" s="49">
        <v>0.44609179999999998</v>
      </c>
      <c r="P625" s="30">
        <v>289.83360226000002</v>
      </c>
      <c r="Q625" s="27">
        <v>-8.4500000000000006E-2</v>
      </c>
      <c r="R625" s="30">
        <v>385.67086266899997</v>
      </c>
      <c r="S625" s="27">
        <v>0.33069999999999999</v>
      </c>
      <c r="T625" s="30">
        <v>483.61083306900002</v>
      </c>
      <c r="U625" s="27">
        <v>0.73099999999999998</v>
      </c>
      <c r="V625" s="30">
        <v>58.169616232000003</v>
      </c>
      <c r="W625" s="32">
        <v>0.40670000000000001</v>
      </c>
      <c r="X625" s="30">
        <v>66.380807970999996</v>
      </c>
      <c r="Y625" s="32">
        <v>0.14119999999999999</v>
      </c>
      <c r="Z625" s="30">
        <v>61.142994915000003</v>
      </c>
      <c r="AA625" s="32">
        <v>-0.1071</v>
      </c>
      <c r="AB625" s="30">
        <v>7946.9656220364004</v>
      </c>
      <c r="AC625" s="27">
        <v>-1.6899999999999998E-2</v>
      </c>
      <c r="AD625" s="30">
        <v>5522.8547353000004</v>
      </c>
      <c r="AE625" s="27">
        <v>-0.30499999999999999</v>
      </c>
      <c r="AF625" s="30">
        <v>5482.8073605572999</v>
      </c>
      <c r="AG625" s="27">
        <v>0.65</v>
      </c>
      <c r="AH625" s="25">
        <v>6.2239126300000003E-2</v>
      </c>
      <c r="AI625" s="25">
        <v>6.4069614600000005E-2</v>
      </c>
      <c r="AJ625" s="25">
        <v>5.7245287300000003E-2</v>
      </c>
      <c r="AK625" s="25">
        <v>0.13922558930000001</v>
      </c>
      <c r="AL625" s="25">
        <v>0.12611128420000001</v>
      </c>
      <c r="AM625" s="25">
        <v>0.1091796924</v>
      </c>
      <c r="AN625" s="47">
        <v>0.28386135709999999</v>
      </c>
      <c r="AO625" s="47">
        <v>0.22064729860000001</v>
      </c>
      <c r="AP625" s="47">
        <v>0.16767712539999999</v>
      </c>
      <c r="AQ625" s="47">
        <v>1.0762718322626701</v>
      </c>
      <c r="AR625" s="47">
        <v>0.88747602853557195</v>
      </c>
      <c r="AS625" s="47">
        <v>0.90722586168450803</v>
      </c>
      <c r="AT625" s="28">
        <v>500</v>
      </c>
      <c r="AU625" s="28">
        <v>500</v>
      </c>
      <c r="AV625" s="28">
        <v>0</v>
      </c>
    </row>
    <row r="626" spans="1:48" x14ac:dyDescent="0.25">
      <c r="A626" s="159">
        <v>623</v>
      </c>
      <c r="B626" s="3" t="s">
        <v>547</v>
      </c>
      <c r="C626" s="3" t="s">
        <v>693</v>
      </c>
      <c r="D626" s="28">
        <v>4800</v>
      </c>
      <c r="E626" s="25">
        <v>6.6666670000000003</v>
      </c>
      <c r="F626" s="25">
        <v>20</v>
      </c>
      <c r="G626" s="25">
        <v>0</v>
      </c>
      <c r="H626" s="28">
        <v>31104000000.000004</v>
      </c>
      <c r="I626" s="49">
        <v>6.4799999999999995</v>
      </c>
      <c r="J626" s="49">
        <v>66.389070000000004</v>
      </c>
      <c r="K626" s="28">
        <v>10370</v>
      </c>
      <c r="L626" s="28">
        <v>48876000</v>
      </c>
      <c r="M626" s="49" t="s">
        <v>4501</v>
      </c>
      <c r="N626" s="49">
        <v>0.25846058891495027</v>
      </c>
      <c r="O626" s="49" t="s">
        <v>4501</v>
      </c>
      <c r="P626" s="30">
        <v>71.547830688999994</v>
      </c>
      <c r="Q626" s="27">
        <v>-0.70030000000000003</v>
      </c>
      <c r="R626" s="30">
        <v>34.659207289000001</v>
      </c>
      <c r="S626" s="27">
        <v>-0.51559999999999995</v>
      </c>
      <c r="T626" s="30">
        <v>11.727810722999999</v>
      </c>
      <c r="U626" s="27">
        <v>-0.68889999999999996</v>
      </c>
      <c r="V626" s="30">
        <v>1.9157517550000001</v>
      </c>
      <c r="W626" s="32">
        <v>-1.1262000000000001</v>
      </c>
      <c r="X626" s="30">
        <v>-0.98282693300000001</v>
      </c>
      <c r="Y626" s="32">
        <v>-1.5129999999999999</v>
      </c>
      <c r="Z626" s="30">
        <v>-1.5117661680000001</v>
      </c>
      <c r="AA626" s="32">
        <v>-3.3252999999999999</v>
      </c>
      <c r="AB626" s="30">
        <v>295.6407029321</v>
      </c>
      <c r="AC626" s="27">
        <v>-1.1225000000000001</v>
      </c>
      <c r="AD626" s="30">
        <v>-151.67082299379999</v>
      </c>
      <c r="AE626" s="27">
        <v>-1.5129999999999999</v>
      </c>
      <c r="AF626" s="30">
        <v>0</v>
      </c>
      <c r="AG626" s="27">
        <v>0</v>
      </c>
      <c r="AH626" s="25">
        <v>3.5552203000000001E-3</v>
      </c>
      <c r="AI626" s="25">
        <v>-4.9950584999999999E-3</v>
      </c>
      <c r="AJ626" s="25">
        <v>0</v>
      </c>
      <c r="AK626" s="25">
        <v>1.2728782500000001E-2</v>
      </c>
      <c r="AL626" s="25">
        <v>-7.9330384E-3</v>
      </c>
      <c r="AM626" s="25">
        <v>0</v>
      </c>
      <c r="AN626" s="47">
        <v>6.5565686100000006E-2</v>
      </c>
      <c r="AO626" s="47">
        <v>9.5034395199999996E-2</v>
      </c>
      <c r="AP626" s="47">
        <v>0</v>
      </c>
      <c r="AQ626" s="47">
        <v>0.73494480734074397</v>
      </c>
      <c r="AR626" s="47">
        <v>0.43597890974340098</v>
      </c>
      <c r="AS626" s="47">
        <v>0.44509055129970498</v>
      </c>
      <c r="AT626" s="28">
        <v>0</v>
      </c>
      <c r="AU626" s="28">
        <v>0</v>
      </c>
      <c r="AV626" s="28">
        <v>0</v>
      </c>
    </row>
    <row r="627" spans="1:48" x14ac:dyDescent="0.25">
      <c r="A627" s="159">
        <v>624</v>
      </c>
      <c r="B627" s="3" t="s">
        <v>548</v>
      </c>
      <c r="C627" s="3" t="s">
        <v>693</v>
      </c>
      <c r="D627" s="28">
        <v>8000</v>
      </c>
      <c r="E627" s="25">
        <v>0</v>
      </c>
      <c r="F627" s="25">
        <v>-1.2345680000000001</v>
      </c>
      <c r="G627" s="25">
        <v>15.068490000000001</v>
      </c>
      <c r="H627" s="28">
        <v>342634215999.99994</v>
      </c>
      <c r="I627" s="49">
        <v>42.829279999999997</v>
      </c>
      <c r="J627" s="49">
        <v>95.361850000000004</v>
      </c>
      <c r="K627" s="28">
        <v>1691.9</v>
      </c>
      <c r="L627" s="28">
        <v>13002000</v>
      </c>
      <c r="M627" s="49">
        <v>6.2023177378960517</v>
      </c>
      <c r="N627" s="49">
        <v>0.63091906589632352</v>
      </c>
      <c r="O627" s="49">
        <v>0.49229430000000002</v>
      </c>
      <c r="P627" s="30">
        <v>580.89047679500004</v>
      </c>
      <c r="Q627" s="27">
        <v>0.97970000000000002</v>
      </c>
      <c r="R627" s="30">
        <v>802.80957220000005</v>
      </c>
      <c r="S627" s="27">
        <v>0.38200000000000001</v>
      </c>
      <c r="T627" s="30">
        <v>1452.172732815</v>
      </c>
      <c r="U627" s="27">
        <v>1.0283</v>
      </c>
      <c r="V627" s="30">
        <v>-18.563004383999999</v>
      </c>
      <c r="W627" s="32">
        <v>-2.3721999999999999</v>
      </c>
      <c r="X627" s="30">
        <v>64.434422807999994</v>
      </c>
      <c r="Y627" s="32">
        <v>-4.4710999999999999</v>
      </c>
      <c r="Z627" s="30">
        <v>86.160233989000005</v>
      </c>
      <c r="AA627" s="32">
        <v>25.198399999999999</v>
      </c>
      <c r="AB627" s="30">
        <v>-375.37689056639999</v>
      </c>
      <c r="AC627" s="27">
        <v>-1.9571000000000001</v>
      </c>
      <c r="AD627" s="30">
        <v>1130.2357401001</v>
      </c>
      <c r="AE627" s="27">
        <v>-4.0110000000000001</v>
      </c>
      <c r="AF627" s="30">
        <v>1403.8421930596</v>
      </c>
      <c r="AG627" s="27">
        <v>13.2</v>
      </c>
      <c r="AH627" s="25">
        <v>-1.13967293E-2</v>
      </c>
      <c r="AI627" s="25">
        <v>2.5042075800000001E-2</v>
      </c>
      <c r="AJ627" s="25">
        <v>2.6441228899999999E-2</v>
      </c>
      <c r="AK627" s="25">
        <v>-2.5931896199999999E-2</v>
      </c>
      <c r="AL627" s="25">
        <v>7.0092548300000002E-2</v>
      </c>
      <c r="AM627" s="25">
        <v>8.5733212899999994E-2</v>
      </c>
      <c r="AN627" s="47">
        <v>8.2236353900000003E-2</v>
      </c>
      <c r="AO627" s="47">
        <v>0.15553215549999999</v>
      </c>
      <c r="AP627" s="47">
        <v>0.13799342789999999</v>
      </c>
      <c r="AQ627" s="47">
        <v>1.5366385385533301</v>
      </c>
      <c r="AR627" s="47">
        <v>2.0362021585053198</v>
      </c>
      <c r="AS627" s="47">
        <v>2.2424065114643801</v>
      </c>
      <c r="AT627" s="28">
        <v>0</v>
      </c>
      <c r="AU627" s="28">
        <v>0</v>
      </c>
      <c r="AV627" s="28">
        <v>0</v>
      </c>
    </row>
    <row r="628" spans="1:48" x14ac:dyDescent="0.25">
      <c r="A628" s="159">
        <v>625</v>
      </c>
      <c r="B628" s="3" t="s">
        <v>549</v>
      </c>
      <c r="C628" s="3" t="s">
        <v>693</v>
      </c>
      <c r="D628" s="28">
        <v>62900</v>
      </c>
      <c r="E628" s="25">
        <v>21.89922</v>
      </c>
      <c r="F628" s="25">
        <v>16.697590000000002</v>
      </c>
      <c r="G628" s="25">
        <v>4.8333329999999997</v>
      </c>
      <c r="H628" s="28">
        <v>498051886600</v>
      </c>
      <c r="I628" s="49">
        <v>7.9181499999999998</v>
      </c>
      <c r="J628" s="49">
        <v>36.810969999999998</v>
      </c>
      <c r="K628" s="28">
        <v>85</v>
      </c>
      <c r="L628" s="28">
        <v>4890500</v>
      </c>
      <c r="M628" s="49">
        <v>12.142857142857142</v>
      </c>
      <c r="N628" s="49">
        <v>3.922498037676863</v>
      </c>
      <c r="O628" s="49" t="s">
        <v>4501</v>
      </c>
      <c r="P628" s="30">
        <v>931.099324303</v>
      </c>
      <c r="Q628" s="27">
        <v>6.0499999999999998E-2</v>
      </c>
      <c r="R628" s="30">
        <v>1011.363418892</v>
      </c>
      <c r="S628" s="27">
        <v>8.6199999999999999E-2</v>
      </c>
      <c r="T628" s="30">
        <v>1019.994632821</v>
      </c>
      <c r="U628" s="27">
        <v>6.1600000000000002E-2</v>
      </c>
      <c r="V628" s="30">
        <v>32.895495805000003</v>
      </c>
      <c r="W628" s="32">
        <v>0.10150000000000001</v>
      </c>
      <c r="X628" s="30">
        <v>40.265773342999999</v>
      </c>
      <c r="Y628" s="32">
        <v>0.22409999999999999</v>
      </c>
      <c r="Z628" s="30">
        <v>41.118374168000003</v>
      </c>
      <c r="AA628" s="32">
        <v>9.2399999999999996E-2</v>
      </c>
      <c r="AB628" s="30">
        <v>3531.2740108364001</v>
      </c>
      <c r="AC628" s="27">
        <v>0.10150000000000001</v>
      </c>
      <c r="AD628" s="30">
        <v>4322.4604296657999</v>
      </c>
      <c r="AE628" s="27">
        <v>0.224</v>
      </c>
      <c r="AF628" s="30">
        <v>5192.9242810886999</v>
      </c>
      <c r="AG628" s="27">
        <v>1.0900000000000001</v>
      </c>
      <c r="AH628" s="25">
        <v>0.19787450479999999</v>
      </c>
      <c r="AI628" s="25">
        <v>0.2209628475</v>
      </c>
      <c r="AJ628" s="25">
        <v>0.1985541831</v>
      </c>
      <c r="AK628" s="25">
        <v>0.29028780430000001</v>
      </c>
      <c r="AL628" s="25">
        <v>0.33124517149999999</v>
      </c>
      <c r="AM628" s="25">
        <v>0.32910598089999998</v>
      </c>
      <c r="AN628" s="47">
        <v>0.11698815379999999</v>
      </c>
      <c r="AO628" s="47">
        <v>0.1305484884</v>
      </c>
      <c r="AP628" s="47">
        <v>0.12995058009999999</v>
      </c>
      <c r="AQ628" s="47">
        <v>0.42956806221885802</v>
      </c>
      <c r="AR628" s="47">
        <v>0.56293031897066304</v>
      </c>
      <c r="AS628" s="47">
        <v>0.65751220046066505</v>
      </c>
      <c r="AT628" s="28">
        <v>3000</v>
      </c>
      <c r="AU628" s="28">
        <v>3000</v>
      </c>
      <c r="AV628" s="28">
        <v>0</v>
      </c>
    </row>
    <row r="629" spans="1:48" x14ac:dyDescent="0.25">
      <c r="A629" s="159">
        <v>626</v>
      </c>
      <c r="B629" s="3" t="s">
        <v>4732</v>
      </c>
      <c r="C629" s="3" t="s">
        <v>693</v>
      </c>
      <c r="D629" s="28" t="s">
        <v>4664</v>
      </c>
      <c r="E629" s="25" t="s">
        <v>4664</v>
      </c>
      <c r="F629" s="25" t="s">
        <v>4664</v>
      </c>
      <c r="G629" s="25" t="s">
        <v>4664</v>
      </c>
      <c r="H629" s="28" t="s">
        <v>4664</v>
      </c>
      <c r="I629" s="49" t="s">
        <v>4664</v>
      </c>
      <c r="J629" s="49" t="s">
        <v>4664</v>
      </c>
      <c r="K629" s="28" t="s">
        <v>4664</v>
      </c>
      <c r="L629" s="28" t="s">
        <v>4664</v>
      </c>
      <c r="M629" s="49" t="s">
        <v>4664</v>
      </c>
      <c r="N629" s="49" t="s">
        <v>4664</v>
      </c>
      <c r="O629" s="49" t="s">
        <v>4664</v>
      </c>
      <c r="P629" s="30">
        <v>436.47387459499998</v>
      </c>
      <c r="Q629" s="27">
        <v>0.2878</v>
      </c>
      <c r="R629" s="30">
        <v>567.55453583999997</v>
      </c>
      <c r="S629" s="27">
        <v>0.30030000000000001</v>
      </c>
      <c r="T629" s="30">
        <v>598.57380576599996</v>
      </c>
      <c r="U629" s="27">
        <v>0.23449999999999999</v>
      </c>
      <c r="V629" s="30">
        <v>60.652459055000001</v>
      </c>
      <c r="W629" s="32">
        <v>0.41270000000000001</v>
      </c>
      <c r="X629" s="30">
        <v>84.171715320000004</v>
      </c>
      <c r="Y629" s="32">
        <v>0.38779999999999998</v>
      </c>
      <c r="Z629" s="30">
        <v>90.899800585999998</v>
      </c>
      <c r="AA629" s="32">
        <v>0.53720000000000001</v>
      </c>
      <c r="AB629" s="30">
        <v>3482.1274812883998</v>
      </c>
      <c r="AC629" s="27">
        <v>0.17730000000000001</v>
      </c>
      <c r="AD629" s="30">
        <v>4027.0012331452999</v>
      </c>
      <c r="AE629" s="27">
        <v>0.156</v>
      </c>
      <c r="AF629" s="30">
        <v>4348.8909268491998</v>
      </c>
      <c r="AG629" s="27">
        <v>1.54</v>
      </c>
      <c r="AH629" s="25">
        <v>0.18893183990000001</v>
      </c>
      <c r="AI629" s="25">
        <v>0.2115519069</v>
      </c>
      <c r="AJ629" s="25">
        <v>0.1994972797</v>
      </c>
      <c r="AK629" s="25">
        <v>0.2401322769</v>
      </c>
      <c r="AL629" s="25">
        <v>0.27270480130000002</v>
      </c>
      <c r="AM629" s="25">
        <v>0.26403085790000003</v>
      </c>
      <c r="AN629" s="47">
        <v>0.26428926279999998</v>
      </c>
      <c r="AO629" s="47">
        <v>0.2608569731</v>
      </c>
      <c r="AP629" s="47">
        <v>0.26242354330000001</v>
      </c>
      <c r="AQ629" s="47">
        <v>0.31134943831262901</v>
      </c>
      <c r="AR629" s="47">
        <v>0.27129535555864598</v>
      </c>
      <c r="AS629" s="47">
        <v>0.32348099311600997</v>
      </c>
      <c r="AT629" s="28">
        <v>1200</v>
      </c>
      <c r="AU629" s="28">
        <v>1700</v>
      </c>
      <c r="AV629" s="28">
        <v>0</v>
      </c>
    </row>
    <row r="630" spans="1:48" x14ac:dyDescent="0.25">
      <c r="A630" s="159">
        <v>627</v>
      </c>
      <c r="B630" s="3" t="s">
        <v>551</v>
      </c>
      <c r="C630" s="3" t="s">
        <v>693</v>
      </c>
      <c r="D630" s="28">
        <v>10000</v>
      </c>
      <c r="E630" s="25">
        <v>-29.577459999999999</v>
      </c>
      <c r="F630" s="25">
        <v>-44.134079999999997</v>
      </c>
      <c r="G630" s="25">
        <v>50.684930000000001</v>
      </c>
      <c r="H630" s="28">
        <v>120999680000</v>
      </c>
      <c r="I630" s="49">
        <v>12.099969999999999</v>
      </c>
      <c r="J630" s="49">
        <v>36.538049999999998</v>
      </c>
      <c r="K630" s="28">
        <v>48133.2</v>
      </c>
      <c r="L630" s="28">
        <v>508862000</v>
      </c>
      <c r="M630" s="49">
        <v>5.7632344361430876</v>
      </c>
      <c r="N630" s="49">
        <v>0.77015098099904722</v>
      </c>
      <c r="O630" s="49" t="s">
        <v>4501</v>
      </c>
      <c r="P630" s="30">
        <v>873.86463967199995</v>
      </c>
      <c r="Q630" s="27">
        <v>1.4433</v>
      </c>
      <c r="R630" s="30">
        <v>1014.329890716</v>
      </c>
      <c r="S630" s="27">
        <v>0.16070000000000001</v>
      </c>
      <c r="T630" s="30">
        <v>1549.3534298269999</v>
      </c>
      <c r="U630" s="27">
        <v>0.58109999999999995</v>
      </c>
      <c r="V630" s="30">
        <v>15.337144104</v>
      </c>
      <c r="W630" s="32">
        <v>2.806</v>
      </c>
      <c r="X630" s="30">
        <v>20.990748282999999</v>
      </c>
      <c r="Y630" s="32">
        <v>0.36859999999999998</v>
      </c>
      <c r="Z630" s="30">
        <v>56.128697954000003</v>
      </c>
      <c r="AA630" s="32">
        <v>2.5005000000000002</v>
      </c>
      <c r="AB630" s="30">
        <v>1473.565834</v>
      </c>
      <c r="AC630" s="27">
        <v>2.6566999999999998</v>
      </c>
      <c r="AD630" s="30">
        <v>1833.0115923689</v>
      </c>
      <c r="AE630" s="27">
        <v>0.24399999999999999</v>
      </c>
      <c r="AF630" s="30">
        <v>4638.7476358615004</v>
      </c>
      <c r="AG630" s="27">
        <v>3.18</v>
      </c>
      <c r="AH630" s="25">
        <v>2.3349324599999999E-2</v>
      </c>
      <c r="AI630" s="25">
        <v>2.4853639600000001E-2</v>
      </c>
      <c r="AJ630" s="25">
        <v>4.9230014099999997E-2</v>
      </c>
      <c r="AK630" s="25">
        <v>0.1160568941</v>
      </c>
      <c r="AL630" s="25">
        <v>0.14272881479999999</v>
      </c>
      <c r="AM630" s="25">
        <v>0.33542982830000001</v>
      </c>
      <c r="AN630" s="47">
        <v>7.9814164399999998E-2</v>
      </c>
      <c r="AO630" s="47">
        <v>7.2277119900000006E-2</v>
      </c>
      <c r="AP630" s="47">
        <v>8.8940304299999995E-2</v>
      </c>
      <c r="AQ630" s="47">
        <v>4.4524601401681396</v>
      </c>
      <c r="AR630" s="47">
        <v>4.99596506350602</v>
      </c>
      <c r="AS630" s="47">
        <v>5.81352289954655</v>
      </c>
      <c r="AT630" s="28">
        <v>0</v>
      </c>
      <c r="AU630" s="28">
        <v>0</v>
      </c>
      <c r="AV630" s="28">
        <v>0</v>
      </c>
    </row>
    <row r="631" spans="1:48" x14ac:dyDescent="0.25">
      <c r="A631" s="159">
        <v>628</v>
      </c>
      <c r="B631" s="3" t="s">
        <v>553</v>
      </c>
      <c r="C631" s="3" t="s">
        <v>693</v>
      </c>
      <c r="D631" s="28">
        <v>3600</v>
      </c>
      <c r="E631" s="25">
        <v>-21.739129999999999</v>
      </c>
      <c r="F631" s="25">
        <v>-10</v>
      </c>
      <c r="G631" s="25">
        <v>56.521740000000001</v>
      </c>
      <c r="H631" s="28">
        <v>50003902800</v>
      </c>
      <c r="I631" s="49">
        <v>13.88997</v>
      </c>
      <c r="J631" s="49">
        <v>56.540289999999999</v>
      </c>
      <c r="K631" s="28">
        <v>770</v>
      </c>
      <c r="L631" s="28">
        <v>3547000</v>
      </c>
      <c r="M631" s="49" t="s">
        <v>4501</v>
      </c>
      <c r="N631" s="49">
        <v>0.3181948379372519</v>
      </c>
      <c r="O631" s="49">
        <v>0.87090719999999999</v>
      </c>
      <c r="P631" s="30">
        <v>147.28708841299999</v>
      </c>
      <c r="Q631" s="27">
        <v>0.44529999999999997</v>
      </c>
      <c r="R631" s="30">
        <v>39.133851161999999</v>
      </c>
      <c r="S631" s="27">
        <v>-0.73429999999999995</v>
      </c>
      <c r="T631" s="30">
        <v>93.824611593</v>
      </c>
      <c r="U631" s="27">
        <v>-0.32469999999999999</v>
      </c>
      <c r="V631" s="30">
        <v>-9.9988803019999999</v>
      </c>
      <c r="W631" s="32">
        <v>-10.7089</v>
      </c>
      <c r="X631" s="30">
        <v>-14.104574142000001</v>
      </c>
      <c r="Y631" s="32">
        <v>0.41060000000000002</v>
      </c>
      <c r="Z631" s="30">
        <v>-7.946804083</v>
      </c>
      <c r="AA631" s="32">
        <v>-0.16139999999999999</v>
      </c>
      <c r="AB631" s="30">
        <v>-719.86319210270005</v>
      </c>
      <c r="AC631" s="27">
        <v>-11.787699999999999</v>
      </c>
      <c r="AD631" s="30">
        <v>-1015.4500762528</v>
      </c>
      <c r="AE631" s="27">
        <v>0.41099999999999998</v>
      </c>
      <c r="AF631" s="30">
        <v>-572.12523616860005</v>
      </c>
      <c r="AG631" s="27">
        <v>0.84</v>
      </c>
      <c r="AH631" s="25">
        <v>-3.6439457299999999E-2</v>
      </c>
      <c r="AI631" s="25">
        <v>-6.0623419800000002E-2</v>
      </c>
      <c r="AJ631" s="25">
        <v>-3.6285650099999997E-2</v>
      </c>
      <c r="AK631" s="25">
        <v>-5.7581998699999998E-2</v>
      </c>
      <c r="AL631" s="25">
        <v>-8.7315999199999994E-2</v>
      </c>
      <c r="AM631" s="25">
        <v>-5.13224745E-2</v>
      </c>
      <c r="AN631" s="47">
        <v>0.1154282198</v>
      </c>
      <c r="AO631" s="47">
        <v>0.2036123641</v>
      </c>
      <c r="AP631" s="47">
        <v>0.50859875720000003</v>
      </c>
      <c r="AQ631" s="47">
        <v>0.484370292116516</v>
      </c>
      <c r="AR631" s="47">
        <v>0.392209021621855</v>
      </c>
      <c r="AS631" s="47">
        <v>0.414401408483002</v>
      </c>
      <c r="AT631" s="28">
        <v>0</v>
      </c>
      <c r="AU631" s="28">
        <v>0</v>
      </c>
      <c r="AV631" s="28">
        <v>0</v>
      </c>
    </row>
    <row r="632" spans="1:48" x14ac:dyDescent="0.25">
      <c r="A632" s="159">
        <v>629</v>
      </c>
      <c r="B632" s="3" t="s">
        <v>555</v>
      </c>
      <c r="C632" s="3" t="s">
        <v>693</v>
      </c>
      <c r="D632" s="28">
        <v>3500</v>
      </c>
      <c r="E632" s="25">
        <v>-12.5</v>
      </c>
      <c r="F632" s="25">
        <v>-12.5</v>
      </c>
      <c r="G632" s="25">
        <v>-36.363639999999997</v>
      </c>
      <c r="H632" s="28">
        <v>50482376000.000008</v>
      </c>
      <c r="I632" s="49">
        <v>14.423539999999999</v>
      </c>
      <c r="J632" s="49">
        <v>58.538699999999999</v>
      </c>
      <c r="K632" s="28">
        <v>1540</v>
      </c>
      <c r="L632" s="28">
        <v>5856000</v>
      </c>
      <c r="M632" s="49">
        <v>12.746482417890011</v>
      </c>
      <c r="N632" s="49">
        <v>0.25278252680488578</v>
      </c>
      <c r="O632" s="49">
        <v>0.49337059999999999</v>
      </c>
      <c r="P632" s="30">
        <v>702.87142761400003</v>
      </c>
      <c r="Q632" s="27">
        <v>-0.1275</v>
      </c>
      <c r="R632" s="30">
        <v>457.53333515700001</v>
      </c>
      <c r="S632" s="27">
        <v>-0.34910000000000002</v>
      </c>
      <c r="T632" s="30">
        <v>385.80956823299999</v>
      </c>
      <c r="U632" s="27">
        <v>-0.42899999999999999</v>
      </c>
      <c r="V632" s="30">
        <v>4.4395463350000002</v>
      </c>
      <c r="W632" s="32">
        <v>-0.53090000000000004</v>
      </c>
      <c r="X632" s="30">
        <v>2.028314408</v>
      </c>
      <c r="Y632" s="32">
        <v>-0.54310000000000003</v>
      </c>
      <c r="Z632" s="30">
        <v>3.2659337759999998</v>
      </c>
      <c r="AA632" s="32">
        <v>-0.72040000000000004</v>
      </c>
      <c r="AB632" s="30">
        <v>283.51262173160001</v>
      </c>
      <c r="AC632" s="27">
        <v>-0.56789999999999996</v>
      </c>
      <c r="AD632" s="30">
        <v>128.60320257110001</v>
      </c>
      <c r="AE632" s="27">
        <v>-0.54600000000000004</v>
      </c>
      <c r="AF632" s="30">
        <v>226.43086799240001</v>
      </c>
      <c r="AG632" s="27">
        <v>0.28000000000000003</v>
      </c>
      <c r="AH632" s="25">
        <v>5.4705867000000002E-3</v>
      </c>
      <c r="AI632" s="25">
        <v>2.9103410999999999E-3</v>
      </c>
      <c r="AJ632" s="25">
        <v>5.0260877999999997E-3</v>
      </c>
      <c r="AK632" s="25">
        <v>2.1296827300000001E-2</v>
      </c>
      <c r="AL632" s="25">
        <v>9.7919682000000008E-3</v>
      </c>
      <c r="AM632" s="25">
        <v>1.59238612E-2</v>
      </c>
      <c r="AN632" s="47">
        <v>5.9895659900000002E-2</v>
      </c>
      <c r="AO632" s="47">
        <v>0.151239868</v>
      </c>
      <c r="AP632" s="47">
        <v>0.16738719029999999</v>
      </c>
      <c r="AQ632" s="47">
        <v>2.5821749794456701</v>
      </c>
      <c r="AR632" s="47">
        <v>2.1481807976030298</v>
      </c>
      <c r="AS632" s="47">
        <v>2.16824175410961</v>
      </c>
      <c r="AT632" s="28">
        <v>0</v>
      </c>
      <c r="AU632" s="28">
        <v>0</v>
      </c>
      <c r="AV632" s="28">
        <v>0</v>
      </c>
    </row>
    <row r="633" spans="1:48" x14ac:dyDescent="0.25">
      <c r="A633" s="159">
        <v>630</v>
      </c>
      <c r="B633" s="3" t="s">
        <v>556</v>
      </c>
      <c r="C633" s="3" t="s">
        <v>693</v>
      </c>
      <c r="D633" s="28">
        <v>3800</v>
      </c>
      <c r="E633" s="25">
        <v>-25.490200000000002</v>
      </c>
      <c r="F633" s="25">
        <v>-35.593220000000002</v>
      </c>
      <c r="G633" s="25">
        <v>-41.538460000000001</v>
      </c>
      <c r="H633" s="28">
        <v>39140000000</v>
      </c>
      <c r="I633" s="49">
        <v>10.299999999999999</v>
      </c>
      <c r="J633" s="49">
        <v>33.989379999999997</v>
      </c>
      <c r="K633" s="28">
        <v>1810</v>
      </c>
      <c r="L633" s="28">
        <v>7306000</v>
      </c>
      <c r="M633" s="49">
        <v>2.8597303992627872</v>
      </c>
      <c r="N633" s="49">
        <v>0.21717102057237872</v>
      </c>
      <c r="O633" s="49">
        <v>0.48441329999999999</v>
      </c>
      <c r="P633" s="30">
        <v>868.57214109200004</v>
      </c>
      <c r="Q633" s="27">
        <v>6.1499999999999999E-2</v>
      </c>
      <c r="R633" s="30">
        <v>794.29455140100004</v>
      </c>
      <c r="S633" s="27">
        <v>-8.5500000000000007E-2</v>
      </c>
      <c r="T633" s="30">
        <v>830.52576031700005</v>
      </c>
      <c r="U633" s="27">
        <v>-3.2000000000000002E-3</v>
      </c>
      <c r="V633" s="30">
        <v>28.546763090999999</v>
      </c>
      <c r="W633" s="32">
        <v>0.14149999999999999</v>
      </c>
      <c r="X633" s="30">
        <v>15.007732284999999</v>
      </c>
      <c r="Y633" s="32">
        <v>-0.4743</v>
      </c>
      <c r="Z633" s="30">
        <v>14.237095353000001</v>
      </c>
      <c r="AA633" s="32">
        <v>-0.3266</v>
      </c>
      <c r="AB633" s="30">
        <v>2503.6698985437001</v>
      </c>
      <c r="AC633" s="27">
        <v>0.1426</v>
      </c>
      <c r="AD633" s="30">
        <v>1321.4934761165</v>
      </c>
      <c r="AE633" s="27">
        <v>-0.47199999999999998</v>
      </c>
      <c r="AF633" s="30">
        <v>1382.2422672816001</v>
      </c>
      <c r="AG633" s="27">
        <v>0.67</v>
      </c>
      <c r="AH633" s="25">
        <v>2.43444921E-2</v>
      </c>
      <c r="AI633" s="25">
        <v>1.1513472300000001E-2</v>
      </c>
      <c r="AJ633" s="25">
        <v>1.0425933300000001E-2</v>
      </c>
      <c r="AK633" s="25">
        <v>0.17209440440000001</v>
      </c>
      <c r="AL633" s="25">
        <v>8.4947849899999997E-2</v>
      </c>
      <c r="AM633" s="25">
        <v>8.1388881199999999E-2</v>
      </c>
      <c r="AN633" s="47">
        <v>0.16203246430000001</v>
      </c>
      <c r="AO633" s="47">
        <v>0.151922008</v>
      </c>
      <c r="AP633" s="47">
        <v>0.1525471018</v>
      </c>
      <c r="AQ633" s="47">
        <v>6.06927585165508</v>
      </c>
      <c r="AR633" s="47">
        <v>6.6949899043155003</v>
      </c>
      <c r="AS633" s="47">
        <v>6.80638808765055</v>
      </c>
      <c r="AT633" s="28">
        <v>0</v>
      </c>
      <c r="AU633" s="28">
        <v>0</v>
      </c>
      <c r="AV633" s="28">
        <v>0</v>
      </c>
    </row>
    <row r="634" spans="1:48" x14ac:dyDescent="0.25">
      <c r="A634" s="159">
        <v>631</v>
      </c>
      <c r="B634" s="3" t="s">
        <v>557</v>
      </c>
      <c r="C634" s="3" t="s">
        <v>693</v>
      </c>
      <c r="D634" s="28">
        <v>5300</v>
      </c>
      <c r="E634" s="25">
        <v>3.9215689999999999</v>
      </c>
      <c r="F634" s="25">
        <v>-15.87302</v>
      </c>
      <c r="G634" s="25">
        <v>-27.397259999999999</v>
      </c>
      <c r="H634" s="28">
        <v>137799194400</v>
      </c>
      <c r="I634" s="49">
        <v>25.999849999999999</v>
      </c>
      <c r="J634" s="49">
        <v>35.835090000000001</v>
      </c>
      <c r="K634" s="28">
        <v>5770</v>
      </c>
      <c r="L634" s="28">
        <v>29746500</v>
      </c>
      <c r="M634" s="49">
        <v>8.2298136645962732</v>
      </c>
      <c r="N634" s="49">
        <v>0.29243848099308289</v>
      </c>
      <c r="O634" s="49">
        <v>0.41950270000000001</v>
      </c>
      <c r="P634" s="30">
        <v>1537.1972448389999</v>
      </c>
      <c r="Q634" s="27">
        <v>5.16E-2</v>
      </c>
      <c r="R634" s="30">
        <v>1303.9262061699999</v>
      </c>
      <c r="S634" s="27">
        <v>-0.15179999999999999</v>
      </c>
      <c r="T634" s="30">
        <v>1232.3794764280001</v>
      </c>
      <c r="U634" s="27">
        <v>-3.5700000000000003E-2</v>
      </c>
      <c r="V634" s="30">
        <v>26.455404729000001</v>
      </c>
      <c r="W634" s="32">
        <v>-0.36270000000000002</v>
      </c>
      <c r="X634" s="30">
        <v>16.460380679</v>
      </c>
      <c r="Y634" s="32">
        <v>-0.37780000000000002</v>
      </c>
      <c r="Z634" s="30">
        <v>17.720264706999998</v>
      </c>
      <c r="AA634" s="32">
        <v>0.6331</v>
      </c>
      <c r="AB634" s="30">
        <v>665.78695090830001</v>
      </c>
      <c r="AC634" s="27">
        <v>-0.48659999999999998</v>
      </c>
      <c r="AD634" s="30">
        <v>536.04803731929997</v>
      </c>
      <c r="AE634" s="27">
        <v>-0.19500000000000001</v>
      </c>
      <c r="AF634" s="30">
        <v>681.55262703840003</v>
      </c>
      <c r="AG634" s="27">
        <v>1.63</v>
      </c>
      <c r="AH634" s="25">
        <v>1.55916336E-2</v>
      </c>
      <c r="AI634" s="25">
        <v>1.1527268800000001E-2</v>
      </c>
      <c r="AJ634" s="25">
        <v>1.11921821E-2</v>
      </c>
      <c r="AK634" s="25">
        <v>5.1831314500000003E-2</v>
      </c>
      <c r="AL634" s="25">
        <v>3.3630234100000003E-2</v>
      </c>
      <c r="AM634" s="25">
        <v>3.7176688300000003E-2</v>
      </c>
      <c r="AN634" s="47">
        <v>6.1604016300000002E-2</v>
      </c>
      <c r="AO634" s="47">
        <v>9.8173482000000006E-2</v>
      </c>
      <c r="AP634" s="47">
        <v>8.5706926000000003E-2</v>
      </c>
      <c r="AQ634" s="47">
        <v>1.8491678748126601</v>
      </c>
      <c r="AR634" s="47">
        <v>1.9883901147262599</v>
      </c>
      <c r="AS634" s="47">
        <v>2.3216657688366</v>
      </c>
      <c r="AT634" s="28">
        <v>1000</v>
      </c>
      <c r="AU634" s="28">
        <v>0</v>
      </c>
      <c r="AV634" s="28">
        <v>0</v>
      </c>
    </row>
    <row r="635" spans="1:48" x14ac:dyDescent="0.25">
      <c r="A635" s="159">
        <v>632</v>
      </c>
      <c r="B635" s="3" t="s">
        <v>558</v>
      </c>
      <c r="C635" s="3" t="s">
        <v>693</v>
      </c>
      <c r="D635" s="28">
        <v>2700</v>
      </c>
      <c r="E635" s="25">
        <v>-12.903230000000001</v>
      </c>
      <c r="F635" s="25">
        <v>-10</v>
      </c>
      <c r="G635" s="25">
        <v>-41.304349999999999</v>
      </c>
      <c r="H635" s="28">
        <v>93883349700</v>
      </c>
      <c r="I635" s="49">
        <v>34.771609999999995</v>
      </c>
      <c r="J635" s="49">
        <v>34.925069999999998</v>
      </c>
      <c r="K635" s="28">
        <v>19548.849999999999</v>
      </c>
      <c r="L635" s="28">
        <v>54846000</v>
      </c>
      <c r="M635" s="49">
        <v>15.810224465134835</v>
      </c>
      <c r="N635" s="49">
        <v>0.20065525483103613</v>
      </c>
      <c r="O635" s="49">
        <v>0.50949029999999995</v>
      </c>
      <c r="P635" s="30">
        <v>969.02944786700004</v>
      </c>
      <c r="Q635" s="27">
        <v>6.0600000000000001E-2</v>
      </c>
      <c r="R635" s="30">
        <v>695.51476354500005</v>
      </c>
      <c r="S635" s="27">
        <v>-0.2823</v>
      </c>
      <c r="T635" s="30">
        <v>746.06994912499999</v>
      </c>
      <c r="U635" s="27">
        <v>-0.13539999999999999</v>
      </c>
      <c r="V635" s="30">
        <v>31.500541431999999</v>
      </c>
      <c r="W635" s="32">
        <v>-0.3513</v>
      </c>
      <c r="X635" s="30">
        <v>9.5697293319999996</v>
      </c>
      <c r="Y635" s="32">
        <v>-0.69620000000000004</v>
      </c>
      <c r="Z635" s="30">
        <v>6.2121939030000002</v>
      </c>
      <c r="AA635" s="32">
        <v>-0.78380000000000005</v>
      </c>
      <c r="AB635" s="30">
        <v>842.37080223290002</v>
      </c>
      <c r="AC635" s="27">
        <v>-0.3412</v>
      </c>
      <c r="AD635" s="30">
        <v>215.54158859649999</v>
      </c>
      <c r="AE635" s="27">
        <v>-0.74399999999999999</v>
      </c>
      <c r="AF635" s="30">
        <v>178.65706317140001</v>
      </c>
      <c r="AG635" s="27">
        <v>0.22</v>
      </c>
      <c r="AH635" s="25">
        <v>2.1512791900000001E-2</v>
      </c>
      <c r="AI635" s="25">
        <v>6.4508222000000002E-3</v>
      </c>
      <c r="AJ635" s="25">
        <v>4.1515974000000001E-3</v>
      </c>
      <c r="AK635" s="25">
        <v>6.38895404E-2</v>
      </c>
      <c r="AL635" s="25">
        <v>2.01305149E-2</v>
      </c>
      <c r="AM635" s="25">
        <v>1.33359484E-2</v>
      </c>
      <c r="AN635" s="47">
        <v>0.16245978489999999</v>
      </c>
      <c r="AO635" s="47">
        <v>0.1845009913</v>
      </c>
      <c r="AP635" s="47">
        <v>0.1595203741</v>
      </c>
      <c r="AQ635" s="47">
        <v>2.03581335598528</v>
      </c>
      <c r="AR635" s="47">
        <v>2.20924133549063</v>
      </c>
      <c r="AS635" s="47">
        <v>2.2122450572717902</v>
      </c>
      <c r="AT635" s="28">
        <v>0</v>
      </c>
      <c r="AU635" s="28">
        <v>0</v>
      </c>
      <c r="AV635" s="28">
        <v>0</v>
      </c>
    </row>
    <row r="636" spans="1:48" x14ac:dyDescent="0.25">
      <c r="A636" s="159">
        <v>633</v>
      </c>
      <c r="B636" s="3" t="s">
        <v>560</v>
      </c>
      <c r="C636" s="3" t="s">
        <v>693</v>
      </c>
      <c r="D636" s="28">
        <v>6100</v>
      </c>
      <c r="E636" s="25">
        <v>3.389831</v>
      </c>
      <c r="F636" s="25">
        <v>-1.612903</v>
      </c>
      <c r="G636" s="25">
        <v>-10.294119999999999</v>
      </c>
      <c r="H636" s="28">
        <v>208827400000.00003</v>
      </c>
      <c r="I636" s="49">
        <v>34.234000000000002</v>
      </c>
      <c r="J636" s="49">
        <v>41.169960000000003</v>
      </c>
      <c r="K636" s="28">
        <v>19736.95</v>
      </c>
      <c r="L636" s="28">
        <v>119717000</v>
      </c>
      <c r="M636" s="49">
        <v>10.036845077286431</v>
      </c>
      <c r="N636" s="49">
        <v>0.3169490641919524</v>
      </c>
      <c r="O636" s="49">
        <v>0.51556210000000002</v>
      </c>
      <c r="P636" s="30">
        <v>787.26347833399996</v>
      </c>
      <c r="Q636" s="27">
        <v>0.32169999999999999</v>
      </c>
      <c r="R636" s="30">
        <v>559.69710982599997</v>
      </c>
      <c r="S636" s="27">
        <v>-0.28910000000000002</v>
      </c>
      <c r="T636" s="30">
        <v>568.62731355200003</v>
      </c>
      <c r="U636" s="27">
        <v>-0.158</v>
      </c>
      <c r="V636" s="30">
        <v>67.305784950000003</v>
      </c>
      <c r="W636" s="32">
        <v>0.65680000000000005</v>
      </c>
      <c r="X636" s="30">
        <v>49.806483467</v>
      </c>
      <c r="Y636" s="32">
        <v>-0.26</v>
      </c>
      <c r="Z636" s="30">
        <v>42.559117598999997</v>
      </c>
      <c r="AA636" s="32">
        <v>-0.34150000000000003</v>
      </c>
      <c r="AB636" s="30">
        <v>1319.0757777064</v>
      </c>
      <c r="AC636" s="27">
        <v>0.48330000000000001</v>
      </c>
      <c r="AD636" s="30">
        <v>754.56763419410004</v>
      </c>
      <c r="AE636" s="27">
        <v>-0.42799999999999999</v>
      </c>
      <c r="AF636" s="30">
        <v>774.97784465740006</v>
      </c>
      <c r="AG636" s="27">
        <v>0.61</v>
      </c>
      <c r="AH636" s="25">
        <v>2.6865121299999999E-2</v>
      </c>
      <c r="AI636" s="25">
        <v>1.39934616E-2</v>
      </c>
      <c r="AJ636" s="25">
        <v>1.19881528E-2</v>
      </c>
      <c r="AK636" s="25">
        <v>5.9114264499999999E-2</v>
      </c>
      <c r="AL636" s="25">
        <v>3.3300139399999998E-2</v>
      </c>
      <c r="AM636" s="25">
        <v>3.14456678E-2</v>
      </c>
      <c r="AN636" s="47">
        <v>0.22520368099999999</v>
      </c>
      <c r="AO636" s="47">
        <v>0.2430016575</v>
      </c>
      <c r="AP636" s="47">
        <v>0.23997299429999999</v>
      </c>
      <c r="AQ636" s="47">
        <v>1.18907419846658</v>
      </c>
      <c r="AR636" s="47">
        <v>1.57140692471913</v>
      </c>
      <c r="AS636" s="47">
        <v>1.6230619701115201</v>
      </c>
      <c r="AT636" s="28">
        <v>1000</v>
      </c>
      <c r="AU636" s="28">
        <v>0</v>
      </c>
      <c r="AV636" s="28">
        <v>0</v>
      </c>
    </row>
    <row r="637" spans="1:48" x14ac:dyDescent="0.25">
      <c r="A637" s="159">
        <v>634</v>
      </c>
      <c r="B637" s="3" t="s">
        <v>561</v>
      </c>
      <c r="C637" s="3" t="s">
        <v>693</v>
      </c>
      <c r="D637" s="28">
        <v>3400</v>
      </c>
      <c r="E637" s="25">
        <v>13.33333</v>
      </c>
      <c r="F637" s="25">
        <v>9.6774190000000004</v>
      </c>
      <c r="G637" s="25">
        <v>9.6774190000000004</v>
      </c>
      <c r="H637" s="28">
        <v>89100366000</v>
      </c>
      <c r="I637" s="49">
        <v>26.20599</v>
      </c>
      <c r="J637" s="49">
        <v>95.374020000000002</v>
      </c>
      <c r="K637" s="28">
        <v>60655</v>
      </c>
      <c r="L637" s="28">
        <v>134435500</v>
      </c>
      <c r="M637" s="49" t="s">
        <v>4501</v>
      </c>
      <c r="N637" s="49">
        <v>0.36574661016969851</v>
      </c>
      <c r="O637" s="49" t="s">
        <v>4501</v>
      </c>
      <c r="P637" s="30">
        <v>38.087324518000003</v>
      </c>
      <c r="Q637" s="27">
        <v>4.7699999999999999E-2</v>
      </c>
      <c r="R637" s="30">
        <v>42.380069577999997</v>
      </c>
      <c r="S637" s="27">
        <v>0.11269999999999999</v>
      </c>
      <c r="T637" s="30">
        <v>49.499467934999998</v>
      </c>
      <c r="U637" s="27">
        <v>0.47589999999999999</v>
      </c>
      <c r="V637" s="30">
        <v>-4.0065266000000002E-2</v>
      </c>
      <c r="W637" s="32">
        <v>-0.99890000000000001</v>
      </c>
      <c r="X637" s="30">
        <v>-15.925837694</v>
      </c>
      <c r="Y637" s="32">
        <v>396.49740000000003</v>
      </c>
      <c r="Z637" s="30">
        <v>-13.658211002</v>
      </c>
      <c r="AA637" s="32">
        <v>5.7666000000000004</v>
      </c>
      <c r="AB637" s="30">
        <v>-1.528849288</v>
      </c>
      <c r="AC637" s="27">
        <v>-0.99890000000000001</v>
      </c>
      <c r="AD637" s="30">
        <v>-607.71356465149995</v>
      </c>
      <c r="AE637" s="27">
        <v>396.49700000000001</v>
      </c>
      <c r="AF637" s="30">
        <v>-521.18589068029996</v>
      </c>
      <c r="AG637" s="27">
        <v>6.77</v>
      </c>
      <c r="AH637" s="25">
        <v>-9.4926000000000006E-5</v>
      </c>
      <c r="AI637" s="25">
        <v>-3.6742738699999999E-2</v>
      </c>
      <c r="AJ637" s="25">
        <v>-2.9136362400000001E-2</v>
      </c>
      <c r="AK637" s="25">
        <v>-1.5756010000000001E-4</v>
      </c>
      <c r="AL637" s="25">
        <v>-6.1441058600000001E-2</v>
      </c>
      <c r="AM637" s="25">
        <v>-5.34113331E-2</v>
      </c>
      <c r="AN637" s="47">
        <v>0.3837595426</v>
      </c>
      <c r="AO637" s="47">
        <v>0.185442051</v>
      </c>
      <c r="AP637" s="47">
        <v>5.0463460600000003E-2</v>
      </c>
      <c r="AQ637" s="47">
        <v>0.64237028645302297</v>
      </c>
      <c r="AR637" s="47">
        <v>0.70384383547247698</v>
      </c>
      <c r="AS637" s="47">
        <v>0.83315035542901195</v>
      </c>
      <c r="AT637" s="28">
        <v>0</v>
      </c>
      <c r="AU637" s="28">
        <v>0</v>
      </c>
      <c r="AV637" s="28">
        <v>0</v>
      </c>
    </row>
    <row r="638" spans="1:48" x14ac:dyDescent="0.25">
      <c r="A638" s="159">
        <v>635</v>
      </c>
      <c r="B638" s="3" t="s">
        <v>562</v>
      </c>
      <c r="C638" s="3" t="s">
        <v>693</v>
      </c>
      <c r="D638" s="28" t="s">
        <v>4501</v>
      </c>
      <c r="E638" s="25" t="s">
        <v>4501</v>
      </c>
      <c r="F638" s="25" t="s">
        <v>4501</v>
      </c>
      <c r="G638" s="25" t="s">
        <v>4501</v>
      </c>
      <c r="H638" s="28" t="s">
        <v>4501</v>
      </c>
      <c r="I638" s="49">
        <v>2.6096399999999997</v>
      </c>
      <c r="J638" s="49">
        <v>28.658539999999999</v>
      </c>
      <c r="K638" s="28">
        <v>0</v>
      </c>
      <c r="L638" s="28" t="s">
        <v>4501</v>
      </c>
      <c r="M638" s="49" t="s">
        <v>4501</v>
      </c>
      <c r="N638" s="49" t="s">
        <v>4501</v>
      </c>
      <c r="O638" s="49" t="s">
        <v>4501</v>
      </c>
      <c r="P638" s="30">
        <v>86.329977948000007</v>
      </c>
      <c r="Q638" s="27">
        <v>0.1739</v>
      </c>
      <c r="R638" s="30">
        <v>103.195603414</v>
      </c>
      <c r="S638" s="27">
        <v>0.19539999999999999</v>
      </c>
      <c r="T638" s="30">
        <v>74.338653281000006</v>
      </c>
      <c r="U638" s="27">
        <v>-0.35360000000000003</v>
      </c>
      <c r="V638" s="30">
        <v>3.6067396880000002</v>
      </c>
      <c r="W638" s="32">
        <v>2.2599999999999999E-2</v>
      </c>
      <c r="X638" s="30">
        <v>3.6083673479999998</v>
      </c>
      <c r="Y638" s="32">
        <v>5.0000000000000001E-4</v>
      </c>
      <c r="Z638" s="30">
        <v>2.8596670280000001</v>
      </c>
      <c r="AA638" s="32">
        <v>-0.29680000000000001</v>
      </c>
      <c r="AB638" s="30">
        <v>1125.9181020113001</v>
      </c>
      <c r="AC638" s="27">
        <v>-1.6000000000000001E-3</v>
      </c>
      <c r="AD638" s="30">
        <v>1024.2818221181999</v>
      </c>
      <c r="AE638" s="27">
        <v>-0.09</v>
      </c>
      <c r="AF638" s="30">
        <v>1094.5212955924001</v>
      </c>
      <c r="AG638" s="27">
        <v>0.7</v>
      </c>
      <c r="AH638" s="25">
        <v>2.7640743700000001E-2</v>
      </c>
      <c r="AI638" s="25">
        <v>3.1142803899999998E-2</v>
      </c>
      <c r="AJ638" s="25">
        <v>2.6096943300000001E-2</v>
      </c>
      <c r="AK638" s="25">
        <v>6.7536541800000002E-2</v>
      </c>
      <c r="AL638" s="25">
        <v>6.6025483499999996E-2</v>
      </c>
      <c r="AM638" s="25">
        <v>5.2559794E-2</v>
      </c>
      <c r="AN638" s="47">
        <v>0.1943864585</v>
      </c>
      <c r="AO638" s="47">
        <v>0.15198726200000001</v>
      </c>
      <c r="AP638" s="47">
        <v>0.18912396510000001</v>
      </c>
      <c r="AQ638" s="47">
        <v>1.39387863858573</v>
      </c>
      <c r="AR638" s="47">
        <v>0.85061194770116799</v>
      </c>
      <c r="AS638" s="47">
        <v>1.01402108171164</v>
      </c>
      <c r="AT638" s="28">
        <v>1000</v>
      </c>
      <c r="AU638" s="28">
        <v>0</v>
      </c>
      <c r="AV638" s="28">
        <v>0</v>
      </c>
    </row>
    <row r="639" spans="1:48" x14ac:dyDescent="0.25">
      <c r="A639" s="159">
        <v>636</v>
      </c>
      <c r="B639" s="3" t="s">
        <v>565</v>
      </c>
      <c r="C639" s="3" t="s">
        <v>693</v>
      </c>
      <c r="D639" s="28">
        <v>38000</v>
      </c>
      <c r="E639" s="25">
        <v>13.432840000000001</v>
      </c>
      <c r="F639" s="25">
        <v>8.5714290000000002</v>
      </c>
      <c r="G639" s="25">
        <v>74.311930000000004</v>
      </c>
      <c r="H639" s="28">
        <v>258399886000</v>
      </c>
      <c r="I639" s="49">
        <v>6.7999899999999993</v>
      </c>
      <c r="J639" s="49">
        <v>47.468870000000003</v>
      </c>
      <c r="K639" s="28">
        <v>12265</v>
      </c>
      <c r="L639" s="28">
        <v>447684500</v>
      </c>
      <c r="M639" s="49">
        <v>6.8036387502219737</v>
      </c>
      <c r="N639" s="49">
        <v>1.1606973988659319</v>
      </c>
      <c r="O639" s="49" t="s">
        <v>4501</v>
      </c>
      <c r="P639" s="30">
        <v>231.98839369699999</v>
      </c>
      <c r="Q639" s="27">
        <v>-0.30740000000000001</v>
      </c>
      <c r="R639" s="30">
        <v>855.604444382</v>
      </c>
      <c r="S639" s="27">
        <v>2.6880999999999999</v>
      </c>
      <c r="T639" s="30">
        <v>1271.0711964090001</v>
      </c>
      <c r="U639" s="27">
        <v>2.8187000000000002</v>
      </c>
      <c r="V639" s="30">
        <v>18.143825401000001</v>
      </c>
      <c r="W639" s="32">
        <v>0.2351</v>
      </c>
      <c r="X639" s="30">
        <v>55.054051778000002</v>
      </c>
      <c r="Y639" s="32">
        <v>2.0343</v>
      </c>
      <c r="Z639" s="30">
        <v>48.288262735000004</v>
      </c>
      <c r="AA639" s="32">
        <v>0.79259999999999997</v>
      </c>
      <c r="AB639" s="30">
        <v>2651.7910902112999</v>
      </c>
      <c r="AC639" s="27">
        <v>0.2351</v>
      </c>
      <c r="AD639" s="30">
        <v>6297.1255684378002</v>
      </c>
      <c r="AE639" s="27">
        <v>1.375</v>
      </c>
      <c r="AF639" s="30">
        <v>4214.5975733518999</v>
      </c>
      <c r="AG639" s="27">
        <v>1.06</v>
      </c>
      <c r="AH639" s="25">
        <v>7.8347709200000004E-2</v>
      </c>
      <c r="AI639" s="25">
        <v>9.6057964800000006E-2</v>
      </c>
      <c r="AJ639" s="25">
        <v>4.2298555699999997E-2</v>
      </c>
      <c r="AK639" s="25">
        <v>0.18091415120000001</v>
      </c>
      <c r="AL639" s="25">
        <v>0.19088712250000001</v>
      </c>
      <c r="AM639" s="25">
        <v>8.5903503199999995E-2</v>
      </c>
      <c r="AN639" s="47">
        <v>0.14698406280000001</v>
      </c>
      <c r="AO639" s="47">
        <v>9.9426394099999996E-2</v>
      </c>
      <c r="AP639" s="47">
        <v>9.2654781300000003E-2</v>
      </c>
      <c r="AQ639" s="47">
        <v>1.07441467029598</v>
      </c>
      <c r="AR639" s="47">
        <v>0.95943913417141302</v>
      </c>
      <c r="AS639" s="47">
        <v>1.03088501909561</v>
      </c>
      <c r="AT639" s="28">
        <v>2000</v>
      </c>
      <c r="AU639" s="28">
        <v>2000</v>
      </c>
      <c r="AV639" s="28">
        <v>0</v>
      </c>
    </row>
    <row r="640" spans="1:48" x14ac:dyDescent="0.25">
      <c r="A640" s="159">
        <v>637</v>
      </c>
      <c r="B640" s="3" t="s">
        <v>567</v>
      </c>
      <c r="C640" s="3" t="s">
        <v>693</v>
      </c>
      <c r="D640" s="28" t="s">
        <v>4501</v>
      </c>
      <c r="E640" s="25" t="s">
        <v>4501</v>
      </c>
      <c r="F640" s="25" t="s">
        <v>4501</v>
      </c>
      <c r="G640" s="25" t="s">
        <v>4501</v>
      </c>
      <c r="H640" s="28" t="s">
        <v>4501</v>
      </c>
      <c r="I640" s="49">
        <v>1.5182099999999998</v>
      </c>
      <c r="J640" s="49">
        <v>60.338299999999997</v>
      </c>
      <c r="K640" s="28">
        <v>0</v>
      </c>
      <c r="L640" s="28" t="s">
        <v>4501</v>
      </c>
      <c r="M640" s="49" t="s">
        <v>4501</v>
      </c>
      <c r="N640" s="49" t="s">
        <v>4501</v>
      </c>
      <c r="O640" s="49" t="s">
        <v>4501</v>
      </c>
      <c r="P640" s="30">
        <v>169.069638553</v>
      </c>
      <c r="Q640" s="27">
        <v>5.8400000000000001E-2</v>
      </c>
      <c r="R640" s="30">
        <v>170.169527856</v>
      </c>
      <c r="S640" s="27">
        <v>6.4999999999999997E-3</v>
      </c>
      <c r="T640" s="30">
        <v>162.56567222000001</v>
      </c>
      <c r="U640" s="27">
        <v>-4.0899999999999999E-2</v>
      </c>
      <c r="V640" s="30">
        <v>6.7941667619999997</v>
      </c>
      <c r="W640" s="32">
        <v>-0.1024</v>
      </c>
      <c r="X640" s="30">
        <v>7.5662482679999998</v>
      </c>
      <c r="Y640" s="32">
        <v>0.11360000000000001</v>
      </c>
      <c r="Z640" s="30">
        <v>7.1464119039999998</v>
      </c>
      <c r="AA640" s="32">
        <v>4.3400000000000001E-2</v>
      </c>
      <c r="AB640" s="30">
        <v>3893.3309201972002</v>
      </c>
      <c r="AC640" s="27">
        <v>-4.7699999999999999E-2</v>
      </c>
      <c r="AD640" s="30">
        <v>4335.7640299350996</v>
      </c>
      <c r="AE640" s="27">
        <v>0.114</v>
      </c>
      <c r="AF640" s="30">
        <v>4707.1052404859001</v>
      </c>
      <c r="AG640" s="27">
        <v>1.04</v>
      </c>
      <c r="AH640" s="25">
        <v>0.1005687094</v>
      </c>
      <c r="AI640" s="25">
        <v>0.114119978</v>
      </c>
      <c r="AJ640" s="25">
        <v>0.1088294215</v>
      </c>
      <c r="AK640" s="25">
        <v>0.2110952183</v>
      </c>
      <c r="AL640" s="25">
        <v>0.21864684140000001</v>
      </c>
      <c r="AM640" s="25">
        <v>0.1987993217</v>
      </c>
      <c r="AN640" s="47">
        <v>0.28294330280000002</v>
      </c>
      <c r="AO640" s="47">
        <v>0.27966135279999998</v>
      </c>
      <c r="AP640" s="47">
        <v>0.27436751669999998</v>
      </c>
      <c r="AQ640" s="47">
        <v>1.0369761114448599</v>
      </c>
      <c r="AR640" s="47">
        <v>0.80271531068661806</v>
      </c>
      <c r="AS640" s="47">
        <v>0.82670567399364403</v>
      </c>
      <c r="AT640" s="28">
        <v>2500</v>
      </c>
      <c r="AU640" s="28">
        <v>2500</v>
      </c>
      <c r="AV640" s="28">
        <v>0</v>
      </c>
    </row>
    <row r="641" spans="1:48" x14ac:dyDescent="0.25">
      <c r="A641" s="159">
        <v>638</v>
      </c>
      <c r="B641" s="3" t="s">
        <v>569</v>
      </c>
      <c r="C641" s="3" t="s">
        <v>693</v>
      </c>
      <c r="D641" s="28">
        <v>3500</v>
      </c>
      <c r="E641" s="25">
        <v>-10.256410000000001</v>
      </c>
      <c r="F641" s="25">
        <v>-12.5</v>
      </c>
      <c r="G641" s="25">
        <v>-37.5</v>
      </c>
      <c r="H641" s="28">
        <v>149563088500</v>
      </c>
      <c r="I641" s="49">
        <v>42.732309999999998</v>
      </c>
      <c r="J641" s="49">
        <v>37.234780000000001</v>
      </c>
      <c r="K641" s="28">
        <v>10070</v>
      </c>
      <c r="L641" s="28">
        <v>36804000</v>
      </c>
      <c r="M641" s="49" t="s">
        <v>4501</v>
      </c>
      <c r="N641" s="49">
        <v>0.16952016507999698</v>
      </c>
      <c r="O641" s="49">
        <v>0.38978699999999999</v>
      </c>
      <c r="P641" s="30">
        <v>1502.5248538599999</v>
      </c>
      <c r="Q641" s="27">
        <v>3.7199999999999997E-2</v>
      </c>
      <c r="R641" s="30">
        <v>1532.09322894</v>
      </c>
      <c r="S641" s="27">
        <v>1.9699999999999999E-2</v>
      </c>
      <c r="T641" s="30">
        <v>1208.339053983</v>
      </c>
      <c r="U641" s="27">
        <v>-0.2475</v>
      </c>
      <c r="V641" s="30">
        <v>26.645345983999999</v>
      </c>
      <c r="W641" s="32">
        <v>-0.61639999999999995</v>
      </c>
      <c r="X641" s="30">
        <v>8.0169985189999995</v>
      </c>
      <c r="Y641" s="32">
        <v>-0.69910000000000005</v>
      </c>
      <c r="Z641" s="30">
        <v>-0.14557256199999999</v>
      </c>
      <c r="AA641" s="32">
        <v>-1.0073000000000001</v>
      </c>
      <c r="AB641" s="30">
        <v>691.28274529780003</v>
      </c>
      <c r="AC641" s="27">
        <v>-0.59730000000000005</v>
      </c>
      <c r="AD641" s="30">
        <v>271.73882011670003</v>
      </c>
      <c r="AE641" s="27">
        <v>-0.60699999999999998</v>
      </c>
      <c r="AF641" s="30">
        <v>159.65280696069999</v>
      </c>
      <c r="AG641" s="27">
        <v>0.26</v>
      </c>
      <c r="AH641" s="25">
        <v>1.1282261300000001E-2</v>
      </c>
      <c r="AI641" s="25">
        <v>4.7483027000000001E-3</v>
      </c>
      <c r="AJ641" s="25">
        <v>2.1651419000000001E-3</v>
      </c>
      <c r="AK641" s="25">
        <v>3.64305298E-2</v>
      </c>
      <c r="AL641" s="25">
        <v>1.5589612500000001E-2</v>
      </c>
      <c r="AM641" s="25">
        <v>7.4807818999999996E-3</v>
      </c>
      <c r="AN641" s="47">
        <v>0.12600437959999999</v>
      </c>
      <c r="AO641" s="47">
        <v>0.13674188549999999</v>
      </c>
      <c r="AP641" s="47">
        <v>0.1547225548</v>
      </c>
      <c r="AQ641" s="47">
        <v>2.2459565485002</v>
      </c>
      <c r="AR641" s="47">
        <v>2.3225983660770999</v>
      </c>
      <c r="AS641" s="47">
        <v>2.4551001068287799</v>
      </c>
      <c r="AT641" s="28">
        <v>600</v>
      </c>
      <c r="AU641" s="28">
        <v>0</v>
      </c>
      <c r="AV641" s="28">
        <v>0</v>
      </c>
    </row>
    <row r="642" spans="1:48" x14ac:dyDescent="0.25">
      <c r="A642" s="159">
        <v>639</v>
      </c>
      <c r="B642" s="3" t="s">
        <v>570</v>
      </c>
      <c r="C642" s="3" t="s">
        <v>693</v>
      </c>
      <c r="D642" s="28" t="s">
        <v>4501</v>
      </c>
      <c r="E642" s="25" t="s">
        <v>4501</v>
      </c>
      <c r="F642" s="25" t="s">
        <v>4501</v>
      </c>
      <c r="G642" s="25" t="s">
        <v>4501</v>
      </c>
      <c r="H642" s="28" t="s">
        <v>4501</v>
      </c>
      <c r="I642" s="49">
        <v>20</v>
      </c>
      <c r="J642" s="49">
        <v>39.1235</v>
      </c>
      <c r="K642" s="28">
        <v>0</v>
      </c>
      <c r="L642" s="28" t="s">
        <v>4501</v>
      </c>
      <c r="M642" s="49" t="s">
        <v>4501</v>
      </c>
      <c r="N642" s="49" t="s">
        <v>4501</v>
      </c>
      <c r="O642" s="49" t="s">
        <v>4501</v>
      </c>
      <c r="P642" s="30">
        <v>37.381982602000001</v>
      </c>
      <c r="Q642" s="27">
        <v>-0.9304</v>
      </c>
      <c r="R642" s="30">
        <v>23.911237986</v>
      </c>
      <c r="S642" s="27">
        <v>-0.3604</v>
      </c>
      <c r="T642" s="30">
        <v>19.865642525999998</v>
      </c>
      <c r="U642" s="27">
        <v>-0.26960000000000001</v>
      </c>
      <c r="V642" s="30">
        <v>1.8671221099999999</v>
      </c>
      <c r="W642" s="32">
        <v>-0.57389999999999997</v>
      </c>
      <c r="X642" s="30">
        <v>5.5899515109999998</v>
      </c>
      <c r="Y642" s="32">
        <v>1.9939</v>
      </c>
      <c r="Z642" s="30">
        <v>1.397757734</v>
      </c>
      <c r="AA642" s="32">
        <v>0.40300000000000002</v>
      </c>
      <c r="AB642" s="30">
        <v>93.356105499999998</v>
      </c>
      <c r="AC642" s="27">
        <v>-0.57389999999999997</v>
      </c>
      <c r="AD642" s="30">
        <v>279.49757555000002</v>
      </c>
      <c r="AE642" s="27">
        <v>1.994</v>
      </c>
      <c r="AF642" s="30">
        <v>69.887886699999996</v>
      </c>
      <c r="AG642" s="27">
        <v>1.4</v>
      </c>
      <c r="AH642" s="25">
        <v>1.961305E-3</v>
      </c>
      <c r="AI642" s="25">
        <v>5.3262563000000002E-3</v>
      </c>
      <c r="AJ642" s="25">
        <v>1.2864488E-3</v>
      </c>
      <c r="AK642" s="25">
        <v>5.4585807E-3</v>
      </c>
      <c r="AL642" s="25">
        <v>1.6167341700000001E-2</v>
      </c>
      <c r="AM642" s="25">
        <v>4.0494451999999997E-3</v>
      </c>
      <c r="AN642" s="47">
        <v>0.56913323230000001</v>
      </c>
      <c r="AO642" s="47">
        <v>0.75362556830000005</v>
      </c>
      <c r="AP642" s="47">
        <v>0.4164019498</v>
      </c>
      <c r="AQ642" s="47">
        <v>2.0270460375821102</v>
      </c>
      <c r="AR642" s="47">
        <v>2.0436293782461101</v>
      </c>
      <c r="AS642" s="47">
        <v>2.1477703191131301</v>
      </c>
      <c r="AT642" s="28">
        <v>0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572</v>
      </c>
      <c r="C643" s="3" t="s">
        <v>693</v>
      </c>
      <c r="D643" s="28">
        <v>35100</v>
      </c>
      <c r="E643" s="25">
        <v>13.225809999999999</v>
      </c>
      <c r="F643" s="25">
        <v>1.7391300000000001</v>
      </c>
      <c r="G643" s="25">
        <v>3.2352940000000001</v>
      </c>
      <c r="H643" s="28">
        <v>1123198911900</v>
      </c>
      <c r="I643" s="49">
        <v>31.999969999999998</v>
      </c>
      <c r="J643" s="49">
        <v>48.952750000000002</v>
      </c>
      <c r="K643" s="28">
        <v>835</v>
      </c>
      <c r="L643" s="28">
        <v>27033500</v>
      </c>
      <c r="M643" s="49">
        <v>13.258976574660828</v>
      </c>
      <c r="N643" s="49">
        <v>3.0960384029145169</v>
      </c>
      <c r="O643" s="49">
        <v>0.24352860000000001</v>
      </c>
      <c r="P643" s="30">
        <v>318.070101443</v>
      </c>
      <c r="Q643" s="27">
        <v>0.52959999999999996</v>
      </c>
      <c r="R643" s="30">
        <v>242.97512232099999</v>
      </c>
      <c r="S643" s="27">
        <v>-0.2361</v>
      </c>
      <c r="T643" s="30">
        <v>204.834062413</v>
      </c>
      <c r="U643" s="27">
        <v>-0.33539999999999998</v>
      </c>
      <c r="V643" s="30">
        <v>171.23404281000001</v>
      </c>
      <c r="W643" s="32">
        <v>1.1718</v>
      </c>
      <c r="X643" s="30">
        <v>112.219719408</v>
      </c>
      <c r="Y643" s="32">
        <v>-0.34460000000000002</v>
      </c>
      <c r="Z643" s="30">
        <v>80.895843686000006</v>
      </c>
      <c r="AA643" s="32">
        <v>-0.50739999999999996</v>
      </c>
      <c r="AB643" s="30">
        <v>7509.5812558999996</v>
      </c>
      <c r="AC643" s="27">
        <v>1.0251999999999999</v>
      </c>
      <c r="AD643" s="30">
        <v>3172.7296949568999</v>
      </c>
      <c r="AE643" s="27">
        <v>-0.57799999999999996</v>
      </c>
      <c r="AF643" s="30">
        <v>2597.6454879378002</v>
      </c>
      <c r="AG643" s="27">
        <v>0.55000000000000004</v>
      </c>
      <c r="AH643" s="25">
        <v>0.17540408069999999</v>
      </c>
      <c r="AI643" s="25">
        <v>0.1240055818</v>
      </c>
      <c r="AJ643" s="25">
        <v>0.11305825479999999</v>
      </c>
      <c r="AK643" s="25">
        <v>0.37366250569999998</v>
      </c>
      <c r="AL643" s="25">
        <v>0.22164513</v>
      </c>
      <c r="AM643" s="25">
        <v>0.1787791151</v>
      </c>
      <c r="AN643" s="47">
        <v>0.69541432979999995</v>
      </c>
      <c r="AO643" s="47">
        <v>0.6380784706</v>
      </c>
      <c r="AP643" s="47">
        <v>0.59807686630000001</v>
      </c>
      <c r="AQ643" s="47">
        <v>0.90736123343453601</v>
      </c>
      <c r="AR643" s="47">
        <v>0.67757843863530598</v>
      </c>
      <c r="AS643" s="47">
        <v>0.58130085623885497</v>
      </c>
      <c r="AT643" s="28">
        <v>2600</v>
      </c>
      <c r="AU643" s="28">
        <v>3500</v>
      </c>
      <c r="AV643" s="28">
        <v>2000</v>
      </c>
    </row>
    <row r="644" spans="1:48" x14ac:dyDescent="0.25">
      <c r="A644" s="159">
        <v>641</v>
      </c>
      <c r="B644" s="3" t="s">
        <v>573</v>
      </c>
      <c r="C644" s="3" t="s">
        <v>693</v>
      </c>
      <c r="D644" s="28">
        <v>17500</v>
      </c>
      <c r="E644" s="25">
        <v>-1.1299440000000001</v>
      </c>
      <c r="F644" s="25">
        <v>-1.1299440000000001</v>
      </c>
      <c r="G644" s="25">
        <v>-4.8913039999999999</v>
      </c>
      <c r="H644" s="28">
        <v>175000000000</v>
      </c>
      <c r="I644" s="49">
        <v>10</v>
      </c>
      <c r="J644" s="49">
        <v>55.494999999999997</v>
      </c>
      <c r="K644" s="28">
        <v>910</v>
      </c>
      <c r="L644" s="28">
        <v>15560000</v>
      </c>
      <c r="M644" s="49">
        <v>4.6285017568113185</v>
      </c>
      <c r="N644" s="49">
        <v>0.72199606164086549</v>
      </c>
      <c r="O644" s="49">
        <v>0.30030669999999998</v>
      </c>
      <c r="P644" s="30">
        <v>520.47294572999999</v>
      </c>
      <c r="Q644" s="27">
        <v>1.7000000000000001E-2</v>
      </c>
      <c r="R644" s="30">
        <v>564.03051402400001</v>
      </c>
      <c r="S644" s="27">
        <v>8.3699999999999997E-2</v>
      </c>
      <c r="T644" s="30">
        <v>655.16534080999998</v>
      </c>
      <c r="U644" s="27">
        <v>0.19120000000000001</v>
      </c>
      <c r="V644" s="30">
        <v>34.956177175000001</v>
      </c>
      <c r="W644" s="32">
        <v>1.46E-2</v>
      </c>
      <c r="X644" s="30">
        <v>37.064808397999997</v>
      </c>
      <c r="Y644" s="32">
        <v>6.0299999999999999E-2</v>
      </c>
      <c r="Z644" s="30">
        <v>41.265087989999998</v>
      </c>
      <c r="AA644" s="32">
        <v>0.1691</v>
      </c>
      <c r="AB644" s="30">
        <v>3215.9683000999999</v>
      </c>
      <c r="AC644" s="27">
        <v>3.4700000000000002E-2</v>
      </c>
      <c r="AD644" s="30">
        <v>3706.4808398</v>
      </c>
      <c r="AE644" s="27">
        <v>0.153</v>
      </c>
      <c r="AF644" s="30">
        <v>4126.5087990000002</v>
      </c>
      <c r="AG644" s="27">
        <v>1.17</v>
      </c>
      <c r="AH644" s="25">
        <v>0.113488458</v>
      </c>
      <c r="AI644" s="25">
        <v>0.1034111455</v>
      </c>
      <c r="AJ644" s="25">
        <v>9.8127258699999997E-2</v>
      </c>
      <c r="AK644" s="25">
        <v>0.18492194740000001</v>
      </c>
      <c r="AL644" s="25">
        <v>0.17265349739999999</v>
      </c>
      <c r="AM644" s="25">
        <v>0.1827598852</v>
      </c>
      <c r="AN644" s="47">
        <v>0.24419423239999999</v>
      </c>
      <c r="AO644" s="47">
        <v>0.24967856529999999</v>
      </c>
      <c r="AP644" s="47">
        <v>0.244550455</v>
      </c>
      <c r="AQ644" s="47">
        <v>0.65423781299985095</v>
      </c>
      <c r="AR644" s="47">
        <v>0.68399240694710095</v>
      </c>
      <c r="AS644" s="47">
        <v>0.86247825278417301</v>
      </c>
      <c r="AT644" s="28">
        <v>1800</v>
      </c>
      <c r="AU644" s="28">
        <v>1600</v>
      </c>
      <c r="AV644" s="28">
        <v>0</v>
      </c>
    </row>
    <row r="645" spans="1:48" x14ac:dyDescent="0.25">
      <c r="A645" s="159">
        <v>642</v>
      </c>
      <c r="B645" s="3" t="s">
        <v>574</v>
      </c>
      <c r="C645" s="3" t="s">
        <v>693</v>
      </c>
      <c r="D645" s="28">
        <v>37000</v>
      </c>
      <c r="E645" s="25">
        <v>0</v>
      </c>
      <c r="F645" s="25">
        <v>46.825400000000002</v>
      </c>
      <c r="G645" s="25">
        <v>39.622639999999997</v>
      </c>
      <c r="H645" s="28">
        <v>105973550000</v>
      </c>
      <c r="I645" s="49">
        <v>2.86415</v>
      </c>
      <c r="J645" s="49">
        <v>47.761290000000002</v>
      </c>
      <c r="K645" s="28">
        <v>0</v>
      </c>
      <c r="L645" s="28" t="s">
        <v>4501</v>
      </c>
      <c r="M645" s="49">
        <v>23.331645644000549</v>
      </c>
      <c r="N645" s="49">
        <v>2.0110943498794582</v>
      </c>
      <c r="O645" s="49" t="s">
        <v>4501</v>
      </c>
      <c r="P645" s="30">
        <v>162.77474200500001</v>
      </c>
      <c r="Q645" s="27">
        <v>0.12039999999999999</v>
      </c>
      <c r="R645" s="30">
        <v>162.169221714</v>
      </c>
      <c r="S645" s="27">
        <v>-3.7000000000000002E-3</v>
      </c>
      <c r="T645" s="30">
        <v>158.92984416300001</v>
      </c>
      <c r="U645" s="27">
        <v>-4.1200000000000001E-2</v>
      </c>
      <c r="V645" s="30">
        <v>10.683260358</v>
      </c>
      <c r="W645" s="32">
        <v>-2.7900000000000001E-2</v>
      </c>
      <c r="X645" s="30">
        <v>5.6270116860000003</v>
      </c>
      <c r="Y645" s="32">
        <v>-0.4733</v>
      </c>
      <c r="Z645" s="30">
        <v>4.4811719119999998</v>
      </c>
      <c r="AA645" s="32">
        <v>-0.44490000000000002</v>
      </c>
      <c r="AB645" s="30">
        <v>3090.4484673333</v>
      </c>
      <c r="AC645" s="27">
        <v>-2.4E-2</v>
      </c>
      <c r="AD645" s="30">
        <v>1643.3485026666999</v>
      </c>
      <c r="AE645" s="27">
        <v>-0.46800000000000003</v>
      </c>
      <c r="AF645" s="30">
        <v>1564.5730537856</v>
      </c>
      <c r="AG645" s="27">
        <v>0.56000000000000005</v>
      </c>
      <c r="AH645" s="25">
        <v>0.1895778726</v>
      </c>
      <c r="AI645" s="25">
        <v>9.7980108699999999E-2</v>
      </c>
      <c r="AJ645" s="25">
        <v>7.6065033200000007E-2</v>
      </c>
      <c r="AK645" s="25">
        <v>0.20382286899999999</v>
      </c>
      <c r="AL645" s="25">
        <v>0.1055526333</v>
      </c>
      <c r="AM645" s="25">
        <v>8.5363722700000005E-2</v>
      </c>
      <c r="AN645" s="47">
        <v>0.15330563159999999</v>
      </c>
      <c r="AO645" s="47">
        <v>0.10296482260000001</v>
      </c>
      <c r="AP645" s="47">
        <v>0.1028097089</v>
      </c>
      <c r="AQ645" s="47">
        <v>7.0725753866952498E-2</v>
      </c>
      <c r="AR645" s="47">
        <v>8.4008904024042999E-2</v>
      </c>
      <c r="AS645" s="47">
        <v>0.12224657094354301</v>
      </c>
      <c r="AT645" s="28">
        <v>1700</v>
      </c>
      <c r="AU645" s="28">
        <v>1400</v>
      </c>
      <c r="AV645" s="28">
        <v>0</v>
      </c>
    </row>
    <row r="646" spans="1:48" x14ac:dyDescent="0.25">
      <c r="A646" s="159">
        <v>643</v>
      </c>
      <c r="B646" s="3" t="s">
        <v>575</v>
      </c>
      <c r="C646" s="3" t="s">
        <v>693</v>
      </c>
      <c r="D646" s="28">
        <v>116000</v>
      </c>
      <c r="E646" s="25">
        <v>-9.9378879999999992</v>
      </c>
      <c r="F646" s="25">
        <v>-9.9378879999999992</v>
      </c>
      <c r="G646" s="25">
        <v>56.334229999999998</v>
      </c>
      <c r="H646" s="28">
        <v>829119279999.99988</v>
      </c>
      <c r="I646" s="49">
        <v>7.1475799999999996</v>
      </c>
      <c r="J646" s="49">
        <v>69.062740000000005</v>
      </c>
      <c r="K646" s="28">
        <v>15</v>
      </c>
      <c r="L646" s="28">
        <v>1740000</v>
      </c>
      <c r="M646" s="49">
        <v>27.897209170625811</v>
      </c>
      <c r="N646" s="49">
        <v>7.6156636703277956</v>
      </c>
      <c r="O646" s="49" t="s">
        <v>4501</v>
      </c>
      <c r="P646" s="30">
        <v>290.73207918000003</v>
      </c>
      <c r="Q646" s="27">
        <v>9.3200000000000005E-2</v>
      </c>
      <c r="R646" s="30">
        <v>288.75817415900002</v>
      </c>
      <c r="S646" s="27">
        <v>-6.7999999999999996E-3</v>
      </c>
      <c r="T646" s="30">
        <v>306.88788277800001</v>
      </c>
      <c r="U646" s="27">
        <v>7.2900000000000006E-2</v>
      </c>
      <c r="V646" s="30">
        <v>29.831071807000001</v>
      </c>
      <c r="W646" s="32">
        <v>4.2200000000000001E-2</v>
      </c>
      <c r="X646" s="30">
        <v>22.974890890000001</v>
      </c>
      <c r="Y646" s="32">
        <v>-0.2298</v>
      </c>
      <c r="Z646" s="30">
        <v>29.212273973999999</v>
      </c>
      <c r="AA646" s="32">
        <v>0.1681</v>
      </c>
      <c r="AB646" s="30">
        <v>3672.7596179406</v>
      </c>
      <c r="AC646" s="27">
        <v>1.9099999999999999E-2</v>
      </c>
      <c r="AD646" s="30">
        <v>2752.6646627250002</v>
      </c>
      <c r="AE646" s="27">
        <v>-0.251</v>
      </c>
      <c r="AF646" s="30">
        <v>4087.0160213667</v>
      </c>
      <c r="AG646" s="27">
        <v>1.17</v>
      </c>
      <c r="AH646" s="25">
        <v>0.18173637610000001</v>
      </c>
      <c r="AI646" s="25">
        <v>0.1420408836</v>
      </c>
      <c r="AJ646" s="25">
        <v>0.17725412600000001</v>
      </c>
      <c r="AK646" s="25">
        <v>0.25366434170000002</v>
      </c>
      <c r="AL646" s="25">
        <v>0.2085730838</v>
      </c>
      <c r="AM646" s="25">
        <v>0.28733645279999998</v>
      </c>
      <c r="AN646" s="47">
        <v>0.21193707689999999</v>
      </c>
      <c r="AO646" s="47">
        <v>0.17983184769999999</v>
      </c>
      <c r="AP646" s="47">
        <v>0.1986675785</v>
      </c>
      <c r="AQ646" s="47">
        <v>0.358643125463316</v>
      </c>
      <c r="AR646" s="47">
        <v>0.59621537903027599</v>
      </c>
      <c r="AS646" s="47">
        <v>0.62104239426492203</v>
      </c>
      <c r="AT646" s="28">
        <v>3500</v>
      </c>
      <c r="AU646" s="28">
        <v>3000</v>
      </c>
      <c r="AV646" s="28">
        <v>0</v>
      </c>
    </row>
    <row r="647" spans="1:48" x14ac:dyDescent="0.25">
      <c r="A647" s="159">
        <v>644</v>
      </c>
      <c r="B647" s="3" t="s">
        <v>576</v>
      </c>
      <c r="C647" s="3" t="s">
        <v>693</v>
      </c>
      <c r="D647" s="28">
        <v>10000</v>
      </c>
      <c r="E647" s="25">
        <v>-4.7619049999999996</v>
      </c>
      <c r="F647" s="25">
        <v>-16.66667</v>
      </c>
      <c r="G647" s="25">
        <v>-3.8461539999999999</v>
      </c>
      <c r="H647" s="28">
        <v>40430000000</v>
      </c>
      <c r="I647" s="49">
        <v>4.0430000000000001</v>
      </c>
      <c r="J647" s="49">
        <v>31.846399999999999</v>
      </c>
      <c r="K647" s="28">
        <v>455</v>
      </c>
      <c r="L647" s="28">
        <v>4962500</v>
      </c>
      <c r="M647" s="49">
        <v>10.002445247777498</v>
      </c>
      <c r="N647" s="49">
        <v>0.70196730895131032</v>
      </c>
      <c r="O647" s="49" t="s">
        <v>4501</v>
      </c>
      <c r="P647" s="30">
        <v>186.441249785</v>
      </c>
      <c r="Q647" s="27">
        <v>0.26</v>
      </c>
      <c r="R647" s="30">
        <v>188.766664381</v>
      </c>
      <c r="S647" s="27">
        <v>1.2500000000000001E-2</v>
      </c>
      <c r="T647" s="30">
        <v>188.47368017299999</v>
      </c>
      <c r="U647" s="27">
        <v>-0.2802</v>
      </c>
      <c r="V647" s="30">
        <v>5.7163982290000002</v>
      </c>
      <c r="W647" s="32">
        <v>0.31119999999999998</v>
      </c>
      <c r="X647" s="30">
        <v>6.1497036339999998</v>
      </c>
      <c r="Y647" s="32">
        <v>7.5800000000000006E-2</v>
      </c>
      <c r="Z647" s="30">
        <v>6.478223023</v>
      </c>
      <c r="AA647" s="32">
        <v>-0.15740000000000001</v>
      </c>
      <c r="AB647" s="30">
        <v>1156.3855484651001</v>
      </c>
      <c r="AC647" s="27">
        <v>0.1741</v>
      </c>
      <c r="AD647" s="30">
        <v>1249.6024162437</v>
      </c>
      <c r="AE647" s="27">
        <v>8.1000000000000003E-2</v>
      </c>
      <c r="AF647" s="30">
        <v>1348.7179642404001</v>
      </c>
      <c r="AG647" s="27">
        <v>0.82</v>
      </c>
      <c r="AH647" s="25">
        <v>4.92575762E-2</v>
      </c>
      <c r="AI647" s="25">
        <v>5.0668500599999999E-2</v>
      </c>
      <c r="AJ647" s="25">
        <v>4.5200475599999998E-2</v>
      </c>
      <c r="AK647" s="25">
        <v>6.9555256199999999E-2</v>
      </c>
      <c r="AL647" s="25">
        <v>7.44490285E-2</v>
      </c>
      <c r="AM647" s="25">
        <v>7.9909613599999998E-2</v>
      </c>
      <c r="AN647" s="47">
        <v>0.14992529869999999</v>
      </c>
      <c r="AO647" s="47">
        <v>0.17086338440000001</v>
      </c>
      <c r="AP647" s="47">
        <v>0.16808285640000001</v>
      </c>
      <c r="AQ647" s="47">
        <v>0.45716899300523001</v>
      </c>
      <c r="AR647" s="47">
        <v>0.48153987037596102</v>
      </c>
      <c r="AS647" s="47">
        <v>0.76789320421215501</v>
      </c>
      <c r="AT647" s="28">
        <v>1000</v>
      </c>
      <c r="AU647" s="28">
        <v>1200</v>
      </c>
      <c r="AV647" s="28">
        <v>0</v>
      </c>
    </row>
    <row r="648" spans="1:48" x14ac:dyDescent="0.25">
      <c r="A648" s="159">
        <v>645</v>
      </c>
      <c r="B648" s="3" t="s">
        <v>577</v>
      </c>
      <c r="C648" s="3" t="s">
        <v>693</v>
      </c>
      <c r="D648" s="28">
        <v>44500</v>
      </c>
      <c r="E648" s="25">
        <v>-13.25536</v>
      </c>
      <c r="F648" s="25">
        <v>-16.037739999999999</v>
      </c>
      <c r="G648" s="25">
        <v>-21.238939999999999</v>
      </c>
      <c r="H648" s="28">
        <v>550202450000.00012</v>
      </c>
      <c r="I648" s="49">
        <v>12.364099999999999</v>
      </c>
      <c r="J648" s="49">
        <v>33.811920000000001</v>
      </c>
      <c r="K648" s="28">
        <v>310</v>
      </c>
      <c r="L648" s="28">
        <v>12505000</v>
      </c>
      <c r="M648" s="49">
        <v>30.984742340689884</v>
      </c>
      <c r="N648" s="49">
        <v>3.4181578888499353</v>
      </c>
      <c r="O648" s="49" t="s">
        <v>4501</v>
      </c>
      <c r="P648" s="30">
        <v>45.055654834999999</v>
      </c>
      <c r="Q648" s="27">
        <v>0.1216</v>
      </c>
      <c r="R648" s="30">
        <v>45.439591448000002</v>
      </c>
      <c r="S648" s="27">
        <v>8.5000000000000006E-3</v>
      </c>
      <c r="T648" s="30">
        <v>47.502441013000002</v>
      </c>
      <c r="U648" s="27">
        <v>2.3E-2</v>
      </c>
      <c r="V648" s="30">
        <v>15.989341594000001</v>
      </c>
      <c r="W648" s="32">
        <v>1.1775</v>
      </c>
      <c r="X648" s="30">
        <v>19.188648026999999</v>
      </c>
      <c r="Y648" s="32">
        <v>0.2001</v>
      </c>
      <c r="Z648" s="30">
        <v>19.728612696999999</v>
      </c>
      <c r="AA648" s="32">
        <v>0.1106</v>
      </c>
      <c r="AB648" s="30">
        <v>1202.1447904012</v>
      </c>
      <c r="AC648" s="27">
        <v>1.3028999999999999</v>
      </c>
      <c r="AD648" s="30">
        <v>1452.5800121319</v>
      </c>
      <c r="AE648" s="27">
        <v>0.20799999999999999</v>
      </c>
      <c r="AF648" s="30">
        <v>1595.6367788192999</v>
      </c>
      <c r="AG648" s="27">
        <v>1.1100000000000001</v>
      </c>
      <c r="AH648" s="25">
        <v>0.10328525869999999</v>
      </c>
      <c r="AI648" s="25">
        <v>0.114954154</v>
      </c>
      <c r="AJ648" s="25">
        <v>0.1153725984</v>
      </c>
      <c r="AK648" s="25">
        <v>0.1092930781</v>
      </c>
      <c r="AL648" s="25">
        <v>0.1229771429</v>
      </c>
      <c r="AM648" s="25">
        <v>0.1235108036</v>
      </c>
      <c r="AN648" s="47">
        <v>0.47195390199999998</v>
      </c>
      <c r="AO648" s="47">
        <v>0.49908078569999997</v>
      </c>
      <c r="AP648" s="47">
        <v>0.51490079280000001</v>
      </c>
      <c r="AQ648" s="47">
        <v>6.7876377525298404E-2</v>
      </c>
      <c r="AR648" s="47">
        <v>7.1600089777952902E-2</v>
      </c>
      <c r="AS648" s="47">
        <v>7.0538457847149696E-2</v>
      </c>
      <c r="AT648" s="28">
        <v>600</v>
      </c>
      <c r="AU648" s="28">
        <v>600</v>
      </c>
      <c r="AV648" s="28">
        <v>0</v>
      </c>
    </row>
    <row r="649" spans="1:48" x14ac:dyDescent="0.25">
      <c r="A649" s="159">
        <v>646</v>
      </c>
      <c r="B649" s="3" t="s">
        <v>578</v>
      </c>
      <c r="C649" s="3" t="s">
        <v>693</v>
      </c>
      <c r="D649" s="28" t="s">
        <v>4501</v>
      </c>
      <c r="E649" s="25" t="s">
        <v>4501</v>
      </c>
      <c r="F649" s="25" t="s">
        <v>4501</v>
      </c>
      <c r="G649" s="25" t="s">
        <v>4501</v>
      </c>
      <c r="H649" s="28" t="s">
        <v>4501</v>
      </c>
      <c r="I649" s="49">
        <v>20</v>
      </c>
      <c r="J649" s="49">
        <v>76.39349</v>
      </c>
      <c r="K649" s="28" t="s">
        <v>4501</v>
      </c>
      <c r="L649" s="28" t="s">
        <v>4501</v>
      </c>
      <c r="M649" s="49" t="s">
        <v>4501</v>
      </c>
      <c r="N649" s="49" t="s">
        <v>4501</v>
      </c>
      <c r="O649" s="49" t="s">
        <v>4501</v>
      </c>
      <c r="P649" s="30">
        <v>83.587172563999999</v>
      </c>
      <c r="Q649" s="27">
        <v>-0.72809999999999997</v>
      </c>
      <c r="R649" s="30">
        <v>12.991962600000001</v>
      </c>
      <c r="S649" s="27">
        <v>-0.84460000000000002</v>
      </c>
      <c r="T649" s="30">
        <v>0.40795566500000002</v>
      </c>
      <c r="U649" s="27">
        <v>-0.99339999999999995</v>
      </c>
      <c r="V649" s="30">
        <v>-9.9544364999999996E-2</v>
      </c>
      <c r="W649" s="32">
        <v>-1.0591999999999999</v>
      </c>
      <c r="X649" s="30">
        <v>-0.34567272799999998</v>
      </c>
      <c r="Y649" s="32">
        <v>2.4725000000000001</v>
      </c>
      <c r="Z649" s="30">
        <v>-7.3055966999999999E-2</v>
      </c>
      <c r="AA649" s="32">
        <v>-0.74819999999999998</v>
      </c>
      <c r="AB649" s="30">
        <v>-6.8547690499999998</v>
      </c>
      <c r="AC649" s="27">
        <v>-1.0859000000000001</v>
      </c>
      <c r="AD649" s="30">
        <v>-17.283636399999999</v>
      </c>
      <c r="AE649" s="27">
        <v>1.5209999999999999</v>
      </c>
      <c r="AF649" s="30">
        <v>0</v>
      </c>
      <c r="AG649" s="27" t="s">
        <v>1989</v>
      </c>
      <c r="AH649" s="25">
        <v>-3.8521269999999998E-4</v>
      </c>
      <c r="AI649" s="25">
        <v>-1.2581930999999999E-3</v>
      </c>
      <c r="AJ649" s="25">
        <v>0</v>
      </c>
      <c r="AK649" s="25">
        <v>-4.3483569999999997E-4</v>
      </c>
      <c r="AL649" s="25">
        <v>-1.509111E-3</v>
      </c>
      <c r="AM649" s="25">
        <v>0</v>
      </c>
      <c r="AN649" s="47">
        <v>1.3304792899999999E-2</v>
      </c>
      <c r="AO649" s="47">
        <v>8.5772259999999999E-4</v>
      </c>
      <c r="AP649" s="47">
        <v>0</v>
      </c>
      <c r="AQ649" s="47">
        <v>0.23516598080444001</v>
      </c>
      <c r="AR649" s="47">
        <v>0.16363159055419499</v>
      </c>
      <c r="AS649" s="47">
        <v>0.16365297189068301</v>
      </c>
      <c r="AT649" s="28">
        <v>0</v>
      </c>
      <c r="AU649" s="28">
        <v>0</v>
      </c>
      <c r="AV649" s="28">
        <v>0</v>
      </c>
    </row>
    <row r="650" spans="1:48" x14ac:dyDescent="0.25">
      <c r="A650" s="159">
        <v>647</v>
      </c>
      <c r="B650" s="3" t="s">
        <v>2044</v>
      </c>
      <c r="C650" s="3" t="s">
        <v>693</v>
      </c>
      <c r="D650" s="28">
        <v>1800</v>
      </c>
      <c r="E650" s="25">
        <v>-10</v>
      </c>
      <c r="F650" s="25">
        <v>5.8823530000000002</v>
      </c>
      <c r="G650" s="25">
        <v>-35.714289999999998</v>
      </c>
      <c r="H650" s="28">
        <v>37248186600</v>
      </c>
      <c r="I650" s="49">
        <v>20.693439999999999</v>
      </c>
      <c r="J650" s="49">
        <v>49.386450000000004</v>
      </c>
      <c r="K650" s="28">
        <v>32000</v>
      </c>
      <c r="L650" s="28">
        <v>57311500</v>
      </c>
      <c r="M650" s="49" t="s">
        <v>4501</v>
      </c>
      <c r="N650" s="49">
        <v>0.15723925648128351</v>
      </c>
      <c r="O650" s="49">
        <v>0.30109069999999999</v>
      </c>
      <c r="P650" s="30">
        <v>1091.809790178</v>
      </c>
      <c r="Q650" s="27">
        <v>-9.3799999999999994E-2</v>
      </c>
      <c r="R650" s="30">
        <v>1236.090224865</v>
      </c>
      <c r="S650" s="27">
        <v>0.1321</v>
      </c>
      <c r="T650" s="30">
        <v>1127.129113725</v>
      </c>
      <c r="U650" s="27">
        <v>-8.48E-2</v>
      </c>
      <c r="V650" s="30">
        <v>13.229239152</v>
      </c>
      <c r="W650" s="32">
        <v>0.15909999999999999</v>
      </c>
      <c r="X650" s="30">
        <v>0.79785066900000001</v>
      </c>
      <c r="Y650" s="32">
        <v>-0.93969999999999998</v>
      </c>
      <c r="Z650" s="30">
        <v>-1.7218780819999999</v>
      </c>
      <c r="AA650" s="32">
        <v>-1.3081</v>
      </c>
      <c r="AB650" s="30">
        <v>572.48675026770002</v>
      </c>
      <c r="AC650" s="27">
        <v>3.7900000000000003E-2</v>
      </c>
      <c r="AD650" s="30">
        <v>38.555734796499998</v>
      </c>
      <c r="AE650" s="27">
        <v>-0.93300000000000005</v>
      </c>
      <c r="AF650" s="30">
        <v>-83.208897680899994</v>
      </c>
      <c r="AG650" s="27">
        <v>-0.31</v>
      </c>
      <c r="AH650" s="25">
        <v>1.5612114999999999E-2</v>
      </c>
      <c r="AI650" s="25">
        <v>8.990933E-4</v>
      </c>
      <c r="AJ650" s="25">
        <v>-1.9509308000000001E-3</v>
      </c>
      <c r="AK650" s="25">
        <v>5.64091231E-2</v>
      </c>
      <c r="AL650" s="25">
        <v>3.3830381000000001E-3</v>
      </c>
      <c r="AM650" s="25">
        <v>-7.2707861E-3</v>
      </c>
      <c r="AN650" s="47">
        <v>6.7891878500000002E-2</v>
      </c>
      <c r="AO650" s="47">
        <v>4.8981588299999997E-2</v>
      </c>
      <c r="AP650" s="47">
        <v>4.8241454500000003E-2</v>
      </c>
      <c r="AQ650" s="47">
        <v>2.7498617020112199</v>
      </c>
      <c r="AR650" s="47">
        <v>2.77561455525837</v>
      </c>
      <c r="AS650" s="47">
        <v>2.7268293406707902</v>
      </c>
      <c r="AT650" s="28">
        <v>0</v>
      </c>
      <c r="AU650" s="28">
        <v>0</v>
      </c>
      <c r="AV650" s="28">
        <v>0</v>
      </c>
    </row>
    <row r="651" spans="1:48" x14ac:dyDescent="0.25">
      <c r="A651" s="159">
        <v>648</v>
      </c>
      <c r="B651" s="3" t="s">
        <v>580</v>
      </c>
      <c r="C651" s="3" t="s">
        <v>693</v>
      </c>
      <c r="D651" s="28">
        <v>6200</v>
      </c>
      <c r="E651" s="25">
        <v>-6.0606059999999999</v>
      </c>
      <c r="F651" s="25">
        <v>-1.587302</v>
      </c>
      <c r="G651" s="25">
        <v>-15.068490000000001</v>
      </c>
      <c r="H651" s="28">
        <v>7459343528800</v>
      </c>
      <c r="I651" s="49">
        <v>1203.1199999999999</v>
      </c>
      <c r="J651" s="49">
        <v>84.123710000000003</v>
      </c>
      <c r="K651" s="28">
        <v>2528905</v>
      </c>
      <c r="L651" s="28">
        <v>15676780000</v>
      </c>
      <c r="M651" s="49">
        <v>3.047592963593889</v>
      </c>
      <c r="N651" s="49">
        <v>0.40979050000049444</v>
      </c>
      <c r="O651" s="49">
        <v>1.0503130000000001</v>
      </c>
      <c r="P651" s="30">
        <v>0</v>
      </c>
      <c r="Q651" s="27" t="s">
        <v>1989</v>
      </c>
      <c r="R651" s="30">
        <v>0</v>
      </c>
      <c r="S651" s="27" t="s">
        <v>1989</v>
      </c>
      <c r="T651" s="30">
        <v>0</v>
      </c>
      <c r="U651" s="27" t="s">
        <v>1989</v>
      </c>
      <c r="V651" s="30">
        <v>1539.1279999999999</v>
      </c>
      <c r="W651" s="32">
        <v>0.68569999999999998</v>
      </c>
      <c r="X651" s="30">
        <v>1672.319</v>
      </c>
      <c r="Y651" s="32">
        <v>8.6499999999999994E-2</v>
      </c>
      <c r="Z651" s="30">
        <v>2081.7510000000002</v>
      </c>
      <c r="AA651" s="32">
        <v>0.2114</v>
      </c>
      <c r="AB651" s="30">
        <v>1357.6844551982999</v>
      </c>
      <c r="AC651" s="27">
        <v>0.70189999999999997</v>
      </c>
      <c r="AD651" s="30">
        <v>1347.8708036558</v>
      </c>
      <c r="AE651" s="27">
        <v>-7.0000000000000001E-3</v>
      </c>
      <c r="AF651" s="30">
        <v>1729.6216375658</v>
      </c>
      <c r="AG651" s="27">
        <v>1.21</v>
      </c>
      <c r="AH651" s="25">
        <v>5.9202033000000003E-3</v>
      </c>
      <c r="AI651" s="25">
        <v>5.4894376999999996E-3</v>
      </c>
      <c r="AJ651" s="25">
        <v>6.4148186000000003E-3</v>
      </c>
      <c r="AK651" s="25">
        <v>0.11024169390000001</v>
      </c>
      <c r="AL651" s="25">
        <v>0.10780894589999999</v>
      </c>
      <c r="AM651" s="25">
        <v>0.12411071479999999</v>
      </c>
      <c r="AN651" s="47">
        <v>0.55101931689999994</v>
      </c>
      <c r="AO651" s="47">
        <v>0.52196415309999999</v>
      </c>
      <c r="AP651" s="47">
        <v>0.53624729810000005</v>
      </c>
      <c r="AQ651" s="47">
        <v>18.468095978414301</v>
      </c>
      <c r="AR651" s="47">
        <v>18.793379740508101</v>
      </c>
      <c r="AS651" s="47">
        <v>18.3475018456746</v>
      </c>
      <c r="AT651" s="28">
        <v>0</v>
      </c>
      <c r="AU651" s="28">
        <v>0</v>
      </c>
      <c r="AV651" s="28">
        <v>0</v>
      </c>
    </row>
    <row r="652" spans="1:48" x14ac:dyDescent="0.25">
      <c r="A652" s="159">
        <v>649</v>
      </c>
      <c r="B652" s="3" t="s">
        <v>581</v>
      </c>
      <c r="C652" s="3" t="s">
        <v>693</v>
      </c>
      <c r="D652" s="28">
        <v>8900</v>
      </c>
      <c r="E652" s="25">
        <v>2.298851</v>
      </c>
      <c r="F652" s="25">
        <v>-1.111111</v>
      </c>
      <c r="G652" s="25">
        <v>1.576092</v>
      </c>
      <c r="H652" s="28">
        <v>1153503608300</v>
      </c>
      <c r="I652" s="49">
        <v>129.6071</v>
      </c>
      <c r="J652" s="49">
        <v>95.445740000000001</v>
      </c>
      <c r="K652" s="28">
        <v>17096.2</v>
      </c>
      <c r="L652" s="28">
        <v>154065500</v>
      </c>
      <c r="M652" s="49">
        <v>15.972765580411647</v>
      </c>
      <c r="N652" s="49">
        <v>0.75552746292604511</v>
      </c>
      <c r="O652" s="49">
        <v>0.42312680000000003</v>
      </c>
      <c r="P652" s="30">
        <v>1342.239121178</v>
      </c>
      <c r="Q652" s="27">
        <v>1.7661</v>
      </c>
      <c r="R652" s="30">
        <v>1433.8573959309999</v>
      </c>
      <c r="S652" s="27">
        <v>6.83E-2</v>
      </c>
      <c r="T652" s="30">
        <v>3052.1814787819999</v>
      </c>
      <c r="U652" s="27">
        <v>1.8117000000000001</v>
      </c>
      <c r="V652" s="30">
        <v>126.11322923500001</v>
      </c>
      <c r="W652" s="32">
        <v>-4.0000000000000001E-3</v>
      </c>
      <c r="X652" s="30">
        <v>39.790659136999999</v>
      </c>
      <c r="Y652" s="32">
        <v>-0.6845</v>
      </c>
      <c r="Z652" s="30">
        <v>52.754666237000002</v>
      </c>
      <c r="AA652" s="32">
        <v>-0.68620000000000003</v>
      </c>
      <c r="AB652" s="30">
        <v>926.40430505129996</v>
      </c>
      <c r="AC652" s="27">
        <v>-0.1087</v>
      </c>
      <c r="AD652" s="30">
        <v>231.57244268330001</v>
      </c>
      <c r="AE652" s="27">
        <v>-0.75</v>
      </c>
      <c r="AF652" s="30">
        <v>381.07324971819997</v>
      </c>
      <c r="AG652" s="27">
        <v>0.31</v>
      </c>
      <c r="AH652" s="25">
        <v>3.1056473099999999E-2</v>
      </c>
      <c r="AI652" s="25">
        <v>5.5755470999999997E-3</v>
      </c>
      <c r="AJ652" s="25">
        <v>9.8861872000000003E-3</v>
      </c>
      <c r="AK652" s="25">
        <v>6.1676307700000002E-2</v>
      </c>
      <c r="AL652" s="25">
        <v>1.51191056E-2</v>
      </c>
      <c r="AM652" s="25">
        <v>2.6488337899999999E-2</v>
      </c>
      <c r="AN652" s="47">
        <v>8.12758165E-2</v>
      </c>
      <c r="AO652" s="47">
        <v>4.6387096500000002E-2</v>
      </c>
      <c r="AP652" s="47">
        <v>2.1764302700000002E-2</v>
      </c>
      <c r="AQ652" s="47">
        <v>1.63263408243738</v>
      </c>
      <c r="AR652" s="47">
        <v>1.8014850541076599</v>
      </c>
      <c r="AS652" s="47">
        <v>1.6793279759664399</v>
      </c>
      <c r="AT652" s="28">
        <v>0</v>
      </c>
      <c r="AU652" s="28">
        <v>0</v>
      </c>
      <c r="AV652" s="28">
        <v>0</v>
      </c>
    </row>
    <row r="653" spans="1:48" x14ac:dyDescent="0.25">
      <c r="A653" s="159">
        <v>650</v>
      </c>
      <c r="B653" s="3" t="s">
        <v>582</v>
      </c>
      <c r="C653" s="3" t="s">
        <v>693</v>
      </c>
      <c r="D653" s="28">
        <v>8000</v>
      </c>
      <c r="E653" s="25">
        <v>-1.2345680000000001</v>
      </c>
      <c r="F653" s="25">
        <v>3.8961039999999998</v>
      </c>
      <c r="G653" s="25">
        <v>-25.680219999999998</v>
      </c>
      <c r="H653" s="28">
        <v>1658145608000</v>
      </c>
      <c r="I653" s="49">
        <v>207.26819999999998</v>
      </c>
      <c r="J653" s="49">
        <v>95.875600000000006</v>
      </c>
      <c r="K653" s="28">
        <v>702629.9</v>
      </c>
      <c r="L653" s="28">
        <v>3723270000</v>
      </c>
      <c r="M653" s="49">
        <v>4.2471062185820161</v>
      </c>
      <c r="N653" s="49">
        <v>0.62415594107681971</v>
      </c>
      <c r="O653" s="49">
        <v>1.2196640000000001</v>
      </c>
      <c r="P653" s="30">
        <v>1089.5593130140001</v>
      </c>
      <c r="Q653" s="27">
        <v>0.93410000000000004</v>
      </c>
      <c r="R653" s="30">
        <v>1243.592620311</v>
      </c>
      <c r="S653" s="27">
        <v>0.1414</v>
      </c>
      <c r="T653" s="30">
        <v>1146.7899094019999</v>
      </c>
      <c r="U653" s="27">
        <v>-0.1226</v>
      </c>
      <c r="V653" s="30">
        <v>369.56788239000002</v>
      </c>
      <c r="W653" s="32">
        <v>3.2679999999999998</v>
      </c>
      <c r="X653" s="30">
        <v>358.08092282400003</v>
      </c>
      <c r="Y653" s="32">
        <v>-3.1099999999999999E-2</v>
      </c>
      <c r="Z653" s="30">
        <v>297.42284300199998</v>
      </c>
      <c r="AA653" s="32">
        <v>-0.26690000000000003</v>
      </c>
      <c r="AB653" s="30">
        <v>3545.6788239000002</v>
      </c>
      <c r="AC653" s="27">
        <v>3.3997000000000002</v>
      </c>
      <c r="AD653" s="30">
        <v>3179.2663788458999</v>
      </c>
      <c r="AE653" s="27">
        <v>-0.10299999999999999</v>
      </c>
      <c r="AF653" s="30">
        <v>1976.3120940005999</v>
      </c>
      <c r="AG653" s="27">
        <v>0.49</v>
      </c>
      <c r="AH653" s="25">
        <v>9.9228026299999994E-2</v>
      </c>
      <c r="AI653" s="25">
        <v>7.9543103700000006E-2</v>
      </c>
      <c r="AJ653" s="25">
        <v>5.6933138899999999E-2</v>
      </c>
      <c r="AK653" s="25">
        <v>0.28655095139999998</v>
      </c>
      <c r="AL653" s="25">
        <v>0.21498290380000001</v>
      </c>
      <c r="AM653" s="25">
        <v>0.14650247290000001</v>
      </c>
      <c r="AN653" s="47">
        <v>0.58439466350000002</v>
      </c>
      <c r="AO653" s="47">
        <v>0.5327039321</v>
      </c>
      <c r="AP653" s="47">
        <v>0.56509369359999995</v>
      </c>
      <c r="AQ653" s="47">
        <v>1.8203711140435299</v>
      </c>
      <c r="AR653" s="47">
        <v>1.6102626564792699</v>
      </c>
      <c r="AS653" s="47">
        <v>1.5732372352088</v>
      </c>
      <c r="AT653" s="28">
        <v>0</v>
      </c>
      <c r="AU653" s="28">
        <v>1500</v>
      </c>
      <c r="AV653" s="28">
        <v>0</v>
      </c>
    </row>
    <row r="654" spans="1:48" x14ac:dyDescent="0.25">
      <c r="A654" s="159">
        <v>651</v>
      </c>
      <c r="B654" s="3" t="s">
        <v>583</v>
      </c>
      <c r="C654" s="3" t="s">
        <v>693</v>
      </c>
      <c r="D654" s="28">
        <v>8800</v>
      </c>
      <c r="E654" s="25">
        <v>-2.2222219999999999</v>
      </c>
      <c r="F654" s="25">
        <v>-8.3333329999999997</v>
      </c>
      <c r="G654" s="25">
        <v>-16.190480000000001</v>
      </c>
      <c r="H654" s="28">
        <v>253433470400</v>
      </c>
      <c r="I654" s="49">
        <v>28.79926</v>
      </c>
      <c r="J654" s="49">
        <v>30.158850000000001</v>
      </c>
      <c r="K654" s="28">
        <v>2617.15</v>
      </c>
      <c r="L654" s="28">
        <v>24143000</v>
      </c>
      <c r="M654" s="49">
        <v>3.0476536669316014</v>
      </c>
      <c r="N654" s="49">
        <v>0.73787047807281358</v>
      </c>
      <c r="O654" s="49">
        <v>0.49830020000000003</v>
      </c>
      <c r="P654" s="30">
        <v>40.741979272000002</v>
      </c>
      <c r="Q654" s="27">
        <v>-0.2326</v>
      </c>
      <c r="R654" s="30">
        <v>415.588157094</v>
      </c>
      <c r="S654" s="27">
        <v>9.2004999999999999</v>
      </c>
      <c r="T654" s="30">
        <v>586.88715786099999</v>
      </c>
      <c r="U654" s="27">
        <v>0.78090000000000004</v>
      </c>
      <c r="V654" s="30">
        <v>16.297399925000001</v>
      </c>
      <c r="W654" s="32">
        <v>-0.64900000000000002</v>
      </c>
      <c r="X654" s="30">
        <v>42.200407990000002</v>
      </c>
      <c r="Y654" s="32">
        <v>1.5893999999999999</v>
      </c>
      <c r="Z654" s="30">
        <v>67.587797867000006</v>
      </c>
      <c r="AA654" s="32">
        <v>0.54759999999999998</v>
      </c>
      <c r="AB654" s="30">
        <v>987.35508257490005</v>
      </c>
      <c r="AC654" s="27">
        <v>-0.65610000000000002</v>
      </c>
      <c r="AD654" s="30">
        <v>2070.0730828599999</v>
      </c>
      <c r="AE654" s="27">
        <v>1.097</v>
      </c>
      <c r="AF654" s="30">
        <v>2816.2446092929999</v>
      </c>
      <c r="AG654" s="27">
        <v>1.29</v>
      </c>
      <c r="AH654" s="25">
        <v>2.2940037399999998E-2</v>
      </c>
      <c r="AI654" s="25">
        <v>4.7542904499999997E-2</v>
      </c>
      <c r="AJ654" s="25">
        <v>8.5527903299999999E-2</v>
      </c>
      <c r="AK654" s="25">
        <v>7.4353591699999999E-2</v>
      </c>
      <c r="AL654" s="25">
        <v>0.17588131500000001</v>
      </c>
      <c r="AM654" s="25">
        <v>0.2728810887</v>
      </c>
      <c r="AN654" s="47">
        <v>2.1951694599999998E-2</v>
      </c>
      <c r="AO654" s="47">
        <v>0.1057784393</v>
      </c>
      <c r="AP654" s="47">
        <v>0.1335919324</v>
      </c>
      <c r="AQ654" s="47">
        <v>3.3288394457890198</v>
      </c>
      <c r="AR654" s="47">
        <v>2.1339989166006101</v>
      </c>
      <c r="AS654" s="47">
        <v>2.1905504301274901</v>
      </c>
      <c r="AT654" s="28">
        <v>1000</v>
      </c>
      <c r="AU654" s="28">
        <v>0</v>
      </c>
      <c r="AV654" s="28">
        <v>500</v>
      </c>
    </row>
    <row r="655" spans="1:48" x14ac:dyDescent="0.25">
      <c r="A655" s="159">
        <v>652</v>
      </c>
      <c r="B655" s="3" t="s">
        <v>584</v>
      </c>
      <c r="C655" s="3" t="s">
        <v>693</v>
      </c>
      <c r="D655" s="28">
        <v>18300</v>
      </c>
      <c r="E655" s="25">
        <v>-0.54347829999999997</v>
      </c>
      <c r="F655" s="25">
        <v>6.3953490000000004</v>
      </c>
      <c r="G655" s="25">
        <v>27.61842</v>
      </c>
      <c r="H655" s="28">
        <v>386134282200</v>
      </c>
      <c r="I655" s="49">
        <v>21.10023</v>
      </c>
      <c r="J655" s="49">
        <v>22.798780000000001</v>
      </c>
      <c r="K655" s="28">
        <v>21.75</v>
      </c>
      <c r="L655" s="28">
        <v>354500</v>
      </c>
      <c r="M655" s="49">
        <v>15.531998759316183</v>
      </c>
      <c r="N655" s="49">
        <v>1.3448700276528625</v>
      </c>
      <c r="O655" s="49">
        <v>0.63909229999999995</v>
      </c>
      <c r="P655" s="30">
        <v>921.73093293500006</v>
      </c>
      <c r="Q655" s="27">
        <v>0.16900000000000001</v>
      </c>
      <c r="R655" s="30">
        <v>1039.687218408</v>
      </c>
      <c r="S655" s="27">
        <v>0.128</v>
      </c>
      <c r="T655" s="30">
        <v>1235.5138973349999</v>
      </c>
      <c r="U655" s="27">
        <v>0.1023</v>
      </c>
      <c r="V655" s="30">
        <v>20.883151680000001</v>
      </c>
      <c r="W655" s="32">
        <v>-3.9E-2</v>
      </c>
      <c r="X655" s="30">
        <v>24.583949081</v>
      </c>
      <c r="Y655" s="32">
        <v>0.1772</v>
      </c>
      <c r="Z655" s="30">
        <v>27.407763539000001</v>
      </c>
      <c r="AA655" s="32">
        <v>0.86140000000000005</v>
      </c>
      <c r="AB655" s="30">
        <v>1056.4756914809</v>
      </c>
      <c r="AC655" s="27">
        <v>-0.46800000000000003</v>
      </c>
      <c r="AD655" s="30">
        <v>1225.7430390124</v>
      </c>
      <c r="AE655" s="27">
        <v>0.16</v>
      </c>
      <c r="AF655" s="30">
        <v>1295.1586289554</v>
      </c>
      <c r="AG655" s="27">
        <v>1.68</v>
      </c>
      <c r="AH655" s="25">
        <v>2.6293983999999999E-2</v>
      </c>
      <c r="AI655" s="25">
        <v>2.7215031800000001E-2</v>
      </c>
      <c r="AJ655" s="25">
        <v>2.9424332000000001E-2</v>
      </c>
      <c r="AK655" s="25">
        <v>0.1006165082</v>
      </c>
      <c r="AL655" s="25">
        <v>9.1228025500000004E-2</v>
      </c>
      <c r="AM655" s="25">
        <v>9.9129080699999997E-2</v>
      </c>
      <c r="AN655" s="47">
        <v>8.8460761700000001E-2</v>
      </c>
      <c r="AO655" s="47">
        <v>8.7080964299999994E-2</v>
      </c>
      <c r="AP655" s="47">
        <v>8.9422984999999997E-2</v>
      </c>
      <c r="AQ655" s="47">
        <v>2.3113198991446899</v>
      </c>
      <c r="AR655" s="47">
        <v>2.3914826844215602</v>
      </c>
      <c r="AS655" s="47">
        <v>2.3689492275305302</v>
      </c>
      <c r="AT655" s="28">
        <v>700</v>
      </c>
      <c r="AU655" s="28">
        <v>600</v>
      </c>
      <c r="AV655" s="28">
        <v>0</v>
      </c>
    </row>
    <row r="656" spans="1:48" x14ac:dyDescent="0.25">
      <c r="A656" s="159">
        <v>653</v>
      </c>
      <c r="B656" s="3" t="s">
        <v>585</v>
      </c>
      <c r="C656" s="3" t="s">
        <v>693</v>
      </c>
      <c r="D656" s="28">
        <v>1500</v>
      </c>
      <c r="E656" s="25">
        <v>-25</v>
      </c>
      <c r="F656" s="25">
        <v>-16.66667</v>
      </c>
      <c r="G656" s="25">
        <v>-28.571429999999999</v>
      </c>
      <c r="H656" s="28">
        <v>10402173000</v>
      </c>
      <c r="I656" s="49">
        <v>6.9347799999999999</v>
      </c>
      <c r="J656" s="49">
        <v>53.590420000000002</v>
      </c>
      <c r="K656" s="28">
        <v>1235</v>
      </c>
      <c r="L656" s="28">
        <v>2008500</v>
      </c>
      <c r="M656" s="49">
        <v>48.387096774193552</v>
      </c>
      <c r="N656" s="49">
        <v>0.1064733744453429</v>
      </c>
      <c r="O656" s="49">
        <v>0.77893619999999997</v>
      </c>
      <c r="P656" s="30">
        <v>21.997021634999999</v>
      </c>
      <c r="Q656" s="27">
        <v>1.5792999999999999</v>
      </c>
      <c r="R656" s="30">
        <v>43.620762657999997</v>
      </c>
      <c r="S656" s="27">
        <v>0.98299999999999998</v>
      </c>
      <c r="T656" s="30">
        <v>13.556873134</v>
      </c>
      <c r="U656" s="27">
        <v>-0.73699999999999999</v>
      </c>
      <c r="V656" s="30">
        <v>0.191857102</v>
      </c>
      <c r="W656" s="32">
        <v>-1.0524</v>
      </c>
      <c r="X656" s="30">
        <v>-1.7293742000000001</v>
      </c>
      <c r="Y656" s="32">
        <v>-10.0139</v>
      </c>
      <c r="Z656" s="30">
        <v>-0.183144207</v>
      </c>
      <c r="AA656" s="32">
        <v>-1.2823</v>
      </c>
      <c r="AB656" s="30">
        <v>26.550640028699998</v>
      </c>
      <c r="AC656" s="27">
        <v>-1.0524</v>
      </c>
      <c r="AD656" s="30">
        <v>-239.3239102462</v>
      </c>
      <c r="AE656" s="27">
        <v>-10.013999999999999</v>
      </c>
      <c r="AF656" s="30">
        <v>-26.4095117914</v>
      </c>
      <c r="AG656" s="27">
        <v>-0.28000000000000003</v>
      </c>
      <c r="AH656" s="25">
        <v>1.5234459999999999E-4</v>
      </c>
      <c r="AI656" s="25">
        <v>-1.1947246999999999E-3</v>
      </c>
      <c r="AJ656" s="25">
        <v>-1.2458630000000001E-4</v>
      </c>
      <c r="AK656" s="25">
        <v>1.9363398999999999E-3</v>
      </c>
      <c r="AL656" s="25">
        <v>-1.7591682300000001E-2</v>
      </c>
      <c r="AM656" s="25">
        <v>-1.8700625E-3</v>
      </c>
      <c r="AN656" s="47">
        <v>0.1915462295</v>
      </c>
      <c r="AO656" s="47">
        <v>5.0791841400000003E-2</v>
      </c>
      <c r="AP656" s="47">
        <v>0.21337196080000001</v>
      </c>
      <c r="AQ656" s="47">
        <v>13.3915462490124</v>
      </c>
      <c r="AR656" s="47">
        <v>14.0632937855933</v>
      </c>
      <c r="AS656" s="47">
        <v>14.0101778148903</v>
      </c>
      <c r="AT656" s="28">
        <v>0</v>
      </c>
      <c r="AU656" s="28">
        <v>0</v>
      </c>
      <c r="AV656" s="28">
        <v>0</v>
      </c>
    </row>
    <row r="657" spans="1:48" x14ac:dyDescent="0.25">
      <c r="A657" s="159">
        <v>654</v>
      </c>
      <c r="B657" s="3" t="s">
        <v>586</v>
      </c>
      <c r="C657" s="3" t="s">
        <v>693</v>
      </c>
      <c r="D657" s="28">
        <v>19300</v>
      </c>
      <c r="E657" s="25">
        <v>-16.450220000000002</v>
      </c>
      <c r="F657" s="25">
        <v>-15.35088</v>
      </c>
      <c r="G657" s="25">
        <v>-15.8154</v>
      </c>
      <c r="H657" s="28">
        <v>353383019300</v>
      </c>
      <c r="I657" s="49">
        <v>18.309999999999999</v>
      </c>
      <c r="J657" s="49">
        <v>64.916610000000006</v>
      </c>
      <c r="K657" s="28">
        <v>476.7</v>
      </c>
      <c r="L657" s="28">
        <v>10041000</v>
      </c>
      <c r="M657" s="49">
        <v>8.1197919387391941</v>
      </c>
      <c r="N657" s="49">
        <v>0.70512132909476666</v>
      </c>
      <c r="O657" s="49">
        <v>0.71574910000000003</v>
      </c>
      <c r="P657" s="30">
        <v>702.42543711400003</v>
      </c>
      <c r="Q657" s="27">
        <v>-0.27500000000000002</v>
      </c>
      <c r="R657" s="30">
        <v>617.84403105499996</v>
      </c>
      <c r="S657" s="27">
        <v>-0.12039999999999999</v>
      </c>
      <c r="T657" s="30">
        <v>650.58964857900003</v>
      </c>
      <c r="U657" s="27">
        <v>-1.8700000000000001E-2</v>
      </c>
      <c r="V657" s="30">
        <v>84.864472934000005</v>
      </c>
      <c r="W657" s="32">
        <v>1.2472000000000001</v>
      </c>
      <c r="X657" s="30">
        <v>43.588774321999999</v>
      </c>
      <c r="Y657" s="32">
        <v>-0.4864</v>
      </c>
      <c r="Z657" s="30">
        <v>53.231318793</v>
      </c>
      <c r="AA657" s="32">
        <v>-0.41570000000000001</v>
      </c>
      <c r="AB657" s="30">
        <v>6385.9049138738001</v>
      </c>
      <c r="AC657" s="27">
        <v>1.3686</v>
      </c>
      <c r="AD657" s="30">
        <v>2496.2097329679</v>
      </c>
      <c r="AE657" s="27">
        <v>-0.60899999999999999</v>
      </c>
      <c r="AF657" s="30">
        <v>2715.4991429509</v>
      </c>
      <c r="AG657" s="27">
        <v>0.4</v>
      </c>
      <c r="AH657" s="25">
        <v>5.1318715700000003E-2</v>
      </c>
      <c r="AI657" s="25">
        <v>1.84138966E-2</v>
      </c>
      <c r="AJ657" s="25">
        <v>2.1535154899999999E-2</v>
      </c>
      <c r="AK657" s="25">
        <v>0.163099719</v>
      </c>
      <c r="AL657" s="25">
        <v>5.9464241199999997E-2</v>
      </c>
      <c r="AM657" s="25">
        <v>7.31734151E-2</v>
      </c>
      <c r="AN657" s="47">
        <v>0.2514492901</v>
      </c>
      <c r="AO657" s="47">
        <v>0.23840626279999999</v>
      </c>
      <c r="AP657" s="47">
        <v>0.26085021940000003</v>
      </c>
      <c r="AQ657" s="47">
        <v>1.95818102351656</v>
      </c>
      <c r="AR657" s="47">
        <v>2.4964238040482001</v>
      </c>
      <c r="AS657" s="47">
        <v>2.39785877549035</v>
      </c>
      <c r="AT657" s="28">
        <v>2300</v>
      </c>
      <c r="AU657" s="28">
        <v>0</v>
      </c>
      <c r="AV657" s="28">
        <v>0</v>
      </c>
    </row>
    <row r="658" spans="1:48" x14ac:dyDescent="0.25">
      <c r="A658" s="159">
        <v>655</v>
      </c>
      <c r="B658" s="3" t="s">
        <v>587</v>
      </c>
      <c r="C658" s="3" t="s">
        <v>693</v>
      </c>
      <c r="D658" s="28">
        <v>41500</v>
      </c>
      <c r="E658" s="25">
        <v>0.72815529999999995</v>
      </c>
      <c r="F658" s="25">
        <v>6.6838050000000004</v>
      </c>
      <c r="G658" s="25">
        <v>-14.2562</v>
      </c>
      <c r="H658" s="28">
        <v>406365717500</v>
      </c>
      <c r="I658" s="49">
        <v>9.7919400000000003</v>
      </c>
      <c r="J658" s="49">
        <v>51.103960000000001</v>
      </c>
      <c r="K658" s="28">
        <v>4309.5</v>
      </c>
      <c r="L658" s="28">
        <v>175800000</v>
      </c>
      <c r="M658" s="49">
        <v>7.3178084790944649</v>
      </c>
      <c r="N658" s="49">
        <v>0.78995901292730086</v>
      </c>
      <c r="O658" s="49">
        <v>0.51676549999999999</v>
      </c>
      <c r="P658" s="30">
        <v>688.22569083600001</v>
      </c>
      <c r="Q658" s="27">
        <v>0.32219999999999999</v>
      </c>
      <c r="R658" s="30">
        <v>803.43679010300002</v>
      </c>
      <c r="S658" s="27">
        <v>0.16739999999999999</v>
      </c>
      <c r="T658" s="30">
        <v>879.174765751</v>
      </c>
      <c r="U658" s="27">
        <v>0.46350000000000002</v>
      </c>
      <c r="V658" s="30">
        <v>189.24102385099999</v>
      </c>
      <c r="W658" s="32">
        <v>0.38100000000000001</v>
      </c>
      <c r="X658" s="30">
        <v>94.552090582999995</v>
      </c>
      <c r="Y658" s="32">
        <v>-0.50039999999999996</v>
      </c>
      <c r="Z658" s="30">
        <v>63.055213211999998</v>
      </c>
      <c r="AA658" s="32">
        <v>-0.45610000000000001</v>
      </c>
      <c r="AB658" s="30">
        <v>22394.7799708651</v>
      </c>
      <c r="AC658" s="27">
        <v>0.3533</v>
      </c>
      <c r="AD658" s="30">
        <v>8941.2359427060001</v>
      </c>
      <c r="AE658" s="27">
        <v>-0.60099999999999998</v>
      </c>
      <c r="AF658" s="30">
        <v>6439.4983031460997</v>
      </c>
      <c r="AG658" s="27">
        <v>0.54</v>
      </c>
      <c r="AH658" s="25">
        <v>0.23825610689999999</v>
      </c>
      <c r="AI658" s="25">
        <v>8.8636319300000002E-2</v>
      </c>
      <c r="AJ658" s="25">
        <v>5.1848693100000003E-2</v>
      </c>
      <c r="AK658" s="25">
        <v>0.53395348259999997</v>
      </c>
      <c r="AL658" s="25">
        <v>0.21079422449999999</v>
      </c>
      <c r="AM658" s="25">
        <v>0.12849756000000001</v>
      </c>
      <c r="AN658" s="47">
        <v>0.32623659789999998</v>
      </c>
      <c r="AO658" s="47">
        <v>0.1920819688</v>
      </c>
      <c r="AP658" s="47">
        <v>0.1351179582</v>
      </c>
      <c r="AQ658" s="47">
        <v>1.49182651947836</v>
      </c>
      <c r="AR658" s="47">
        <v>1.2781751979205001</v>
      </c>
      <c r="AS658" s="47">
        <v>1.4783182039407099</v>
      </c>
      <c r="AT658" s="28">
        <v>6000</v>
      </c>
      <c r="AU658" s="28">
        <v>3000</v>
      </c>
      <c r="AV658" s="28">
        <v>0</v>
      </c>
    </row>
    <row r="659" spans="1:48" x14ac:dyDescent="0.25">
      <c r="A659" s="159">
        <v>656</v>
      </c>
      <c r="B659" s="3" t="s">
        <v>589</v>
      </c>
      <c r="C659" s="3" t="s">
        <v>693</v>
      </c>
      <c r="D659" s="28">
        <v>25100</v>
      </c>
      <c r="E659" s="25">
        <v>-18.506489999999999</v>
      </c>
      <c r="F659" s="25">
        <v>-18.506489999999999</v>
      </c>
      <c r="G659" s="25">
        <v>14.090909999999999</v>
      </c>
      <c r="H659" s="28">
        <v>137232543199.99998</v>
      </c>
      <c r="I659" s="49">
        <v>5.4674299999999993</v>
      </c>
      <c r="J659" s="49">
        <v>51.550179999999997</v>
      </c>
      <c r="K659" s="28">
        <v>0</v>
      </c>
      <c r="L659" s="28" t="s">
        <v>4501</v>
      </c>
      <c r="M659" s="49" t="s">
        <v>4501</v>
      </c>
      <c r="N659" s="49">
        <v>2.0060450848503462</v>
      </c>
      <c r="O659" s="49" t="s">
        <v>4501</v>
      </c>
      <c r="P659" s="30">
        <v>341.12857861999998</v>
      </c>
      <c r="Q659" s="27">
        <v>5.91E-2</v>
      </c>
      <c r="R659" s="30">
        <v>459.15872525200001</v>
      </c>
      <c r="S659" s="27">
        <v>0.34599999999999997</v>
      </c>
      <c r="T659" s="30">
        <v>315.88075358899999</v>
      </c>
      <c r="U659" s="27">
        <v>-0.25929999999999997</v>
      </c>
      <c r="V659" s="30">
        <v>12.332152107000001</v>
      </c>
      <c r="W659" s="32">
        <v>-4.7500000000000001E-2</v>
      </c>
      <c r="X659" s="30">
        <v>12.610214003999999</v>
      </c>
      <c r="Y659" s="32">
        <v>2.2499999999999999E-2</v>
      </c>
      <c r="Z659" s="30">
        <v>-8.1546860320000008</v>
      </c>
      <c r="AA659" s="32">
        <v>-1.5899000000000001</v>
      </c>
      <c r="AB659" s="30">
        <v>1523.960811401</v>
      </c>
      <c r="AC659" s="27">
        <v>-0.1042</v>
      </c>
      <c r="AD659" s="30">
        <v>1440.2033722596</v>
      </c>
      <c r="AE659" s="27">
        <v>-5.5E-2</v>
      </c>
      <c r="AF659" s="30">
        <v>-1491.5020492253</v>
      </c>
      <c r="AG659" s="27">
        <v>-0.59</v>
      </c>
      <c r="AH659" s="25">
        <v>6.3880096100000006E-2</v>
      </c>
      <c r="AI659" s="25">
        <v>6.0865239799999998E-2</v>
      </c>
      <c r="AJ659" s="25">
        <v>-3.9691432800000002E-2</v>
      </c>
      <c r="AK659" s="25">
        <v>0.14708956989999999</v>
      </c>
      <c r="AL659" s="25">
        <v>0.14675287200000001</v>
      </c>
      <c r="AM659" s="25">
        <v>-0.1017774603</v>
      </c>
      <c r="AN659" s="47">
        <v>0.24296776540000001</v>
      </c>
      <c r="AO659" s="47">
        <v>0.1806558422</v>
      </c>
      <c r="AP659" s="47">
        <v>0.1644295412</v>
      </c>
      <c r="AQ659" s="47">
        <v>1.35707931231667</v>
      </c>
      <c r="AR659" s="47">
        <v>1.4638700146850401</v>
      </c>
      <c r="AS659" s="47">
        <v>1.5642173392307701</v>
      </c>
      <c r="AT659" s="28">
        <v>1200</v>
      </c>
      <c r="AU659" s="28">
        <v>0</v>
      </c>
      <c r="AV659" s="28">
        <v>0</v>
      </c>
    </row>
    <row r="660" spans="1:48" x14ac:dyDescent="0.25">
      <c r="A660" s="159">
        <v>657</v>
      </c>
      <c r="B660" s="3" t="s">
        <v>588</v>
      </c>
      <c r="C660" s="3" t="s">
        <v>693</v>
      </c>
      <c r="D660" s="28">
        <v>9300</v>
      </c>
      <c r="E660" s="25">
        <v>3.3333330000000001</v>
      </c>
      <c r="F660" s="25">
        <v>-2.1052629999999999</v>
      </c>
      <c r="G660" s="25">
        <v>-5.1020409999999998</v>
      </c>
      <c r="H660" s="28">
        <v>40966500000</v>
      </c>
      <c r="I660" s="49">
        <v>4.4049999999999994</v>
      </c>
      <c r="J660" s="49">
        <v>44.145290000000003</v>
      </c>
      <c r="K660" s="28">
        <v>410</v>
      </c>
      <c r="L660" s="28">
        <v>3950500</v>
      </c>
      <c r="M660" s="49">
        <v>4.9637972413530305</v>
      </c>
      <c r="N660" s="49">
        <v>0.58745256231570975</v>
      </c>
      <c r="O660" s="49" t="s">
        <v>4501</v>
      </c>
      <c r="P660" s="30">
        <v>383.50353446299999</v>
      </c>
      <c r="Q660" s="27">
        <v>2.24E-2</v>
      </c>
      <c r="R660" s="30">
        <v>414.59671916600001</v>
      </c>
      <c r="S660" s="27">
        <v>8.1100000000000005E-2</v>
      </c>
      <c r="T660" s="30">
        <v>494.31366686299998</v>
      </c>
      <c r="U660" s="27">
        <v>0.23150000000000001</v>
      </c>
      <c r="V660" s="30">
        <v>8.8917193379999997</v>
      </c>
      <c r="W660" s="32">
        <v>3.6799999999999999E-2</v>
      </c>
      <c r="X660" s="30">
        <v>9.6316317760000008</v>
      </c>
      <c r="Y660" s="32">
        <v>8.3199999999999996E-2</v>
      </c>
      <c r="Z660" s="30">
        <v>10.614665998</v>
      </c>
      <c r="AA660" s="32">
        <v>-1.7500000000000002E-2</v>
      </c>
      <c r="AB660" s="30">
        <v>2018.5514955732001</v>
      </c>
      <c r="AC660" s="27">
        <v>0.152</v>
      </c>
      <c r="AD660" s="30">
        <v>2186.5225371168999</v>
      </c>
      <c r="AE660" s="27">
        <v>8.3000000000000004E-2</v>
      </c>
      <c r="AF660" s="30">
        <v>2409.6858111237002</v>
      </c>
      <c r="AG660" s="27">
        <v>0.98</v>
      </c>
      <c r="AH660" s="25">
        <v>0.1017264002</v>
      </c>
      <c r="AI660" s="25">
        <v>0.10747079499999999</v>
      </c>
      <c r="AJ660" s="25">
        <v>6.2528710700000004E-2</v>
      </c>
      <c r="AK660" s="25">
        <v>0.14878983239999999</v>
      </c>
      <c r="AL660" s="25">
        <v>0.15292126510000001</v>
      </c>
      <c r="AM660" s="25">
        <v>0.16569624520000001</v>
      </c>
      <c r="AN660" s="47">
        <v>0.1309688635</v>
      </c>
      <c r="AO660" s="47">
        <v>0.14027719420000001</v>
      </c>
      <c r="AP660" s="47">
        <v>0.12909594599999999</v>
      </c>
      <c r="AQ660" s="47">
        <v>0.46689826139711699</v>
      </c>
      <c r="AR660" s="47">
        <v>0.38118102065898901</v>
      </c>
      <c r="AS660" s="47">
        <v>1.64992262616382</v>
      </c>
      <c r="AT660" s="28">
        <v>1000</v>
      </c>
      <c r="AU660" s="28">
        <v>1000</v>
      </c>
      <c r="AV660" s="28">
        <v>0</v>
      </c>
    </row>
    <row r="661" spans="1:48" x14ac:dyDescent="0.25">
      <c r="A661" s="159">
        <v>658</v>
      </c>
      <c r="B661" s="3" t="s">
        <v>4733</v>
      </c>
      <c r="C661" s="3" t="s">
        <v>693</v>
      </c>
      <c r="D661" s="28">
        <v>13600</v>
      </c>
      <c r="E661" s="25">
        <v>-2.8571430000000002</v>
      </c>
      <c r="F661" s="25">
        <v>-8.1081079999999996</v>
      </c>
      <c r="G661" s="25" t="s">
        <v>4501</v>
      </c>
      <c r="H661" s="28">
        <v>68000000000</v>
      </c>
      <c r="I661" s="49">
        <v>5</v>
      </c>
      <c r="J661" s="49">
        <v>88.766360000000006</v>
      </c>
      <c r="K661" s="28">
        <v>1700</v>
      </c>
      <c r="L661" s="28">
        <v>24132500</v>
      </c>
      <c r="M661" s="49">
        <v>3.8031319910514543</v>
      </c>
      <c r="N661" s="49">
        <v>1.0235785932962085</v>
      </c>
      <c r="O661" s="49" t="s">
        <v>4501</v>
      </c>
      <c r="P661" s="30">
        <v>181.98217833199999</v>
      </c>
      <c r="Q661" s="27">
        <v>0.4461</v>
      </c>
      <c r="R661" s="30">
        <v>221.644078616</v>
      </c>
      <c r="S661" s="27">
        <v>0.21790000000000001</v>
      </c>
      <c r="T661" s="30">
        <v>177.008197392</v>
      </c>
      <c r="U661" s="27">
        <v>3.173</v>
      </c>
      <c r="V661" s="30">
        <v>9.2779081780000006</v>
      </c>
      <c r="W661" s="32">
        <v>1.5104</v>
      </c>
      <c r="X661" s="30">
        <v>16.110849687999998</v>
      </c>
      <c r="Y661" s="32">
        <v>0.73650000000000004</v>
      </c>
      <c r="Z661" s="30">
        <v>14.55328959</v>
      </c>
      <c r="AA661" s="32">
        <v>3.1053000000000002</v>
      </c>
      <c r="AB661" s="30">
        <v>4638.9540889999998</v>
      </c>
      <c r="AC661" s="27">
        <v>1.5104</v>
      </c>
      <c r="AD661" s="30">
        <v>3157.7265388000001</v>
      </c>
      <c r="AE661" s="27">
        <v>-0.31900000000000001</v>
      </c>
      <c r="AF661" s="30">
        <v>0</v>
      </c>
      <c r="AG661" s="27" t="s">
        <v>1989</v>
      </c>
      <c r="AH661" s="25">
        <v>0.15078946300000001</v>
      </c>
      <c r="AI661" s="25">
        <v>0.1859594336</v>
      </c>
      <c r="AJ661" s="25">
        <v>0</v>
      </c>
      <c r="AK661" s="25">
        <v>0.33402392040000001</v>
      </c>
      <c r="AL661" s="25">
        <v>0.33301903519999998</v>
      </c>
      <c r="AM661" s="25">
        <v>0</v>
      </c>
      <c r="AN661" s="47">
        <v>0.12722749320000001</v>
      </c>
      <c r="AO661" s="47">
        <v>0.1222931892</v>
      </c>
      <c r="AP661" s="47">
        <v>0</v>
      </c>
      <c r="AQ661" s="47">
        <v>1.72887078435889</v>
      </c>
      <c r="AR661" s="47">
        <v>0.36265247308649701</v>
      </c>
      <c r="AS661" s="47">
        <v>0.325175931318467</v>
      </c>
      <c r="AT661" s="28">
        <v>0</v>
      </c>
      <c r="AU661" s="28">
        <v>2000</v>
      </c>
      <c r="AV661" s="28">
        <v>0</v>
      </c>
    </row>
    <row r="662" spans="1:48" x14ac:dyDescent="0.25">
      <c r="A662" s="159">
        <v>659</v>
      </c>
      <c r="B662" s="3" t="s">
        <v>590</v>
      </c>
      <c r="C662" s="3" t="s">
        <v>693</v>
      </c>
      <c r="D662" s="28">
        <v>900</v>
      </c>
      <c r="E662" s="25">
        <v>-30.76923</v>
      </c>
      <c r="F662" s="25">
        <v>-18.181819999999998</v>
      </c>
      <c r="G662" s="25">
        <v>12.5</v>
      </c>
      <c r="H662" s="28">
        <v>15133500000.000002</v>
      </c>
      <c r="I662" s="49">
        <v>16.814999999999998</v>
      </c>
      <c r="J662" s="49">
        <v>47.431759999999997</v>
      </c>
      <c r="K662" s="28">
        <v>209553.8</v>
      </c>
      <c r="L662" s="28">
        <v>226667000</v>
      </c>
      <c r="M662" s="49" t="s">
        <v>4501</v>
      </c>
      <c r="N662" s="49">
        <v>9.0614010202398093E-2</v>
      </c>
      <c r="O662" s="49">
        <v>1.083324</v>
      </c>
      <c r="P662" s="30">
        <v>91.809239577</v>
      </c>
      <c r="Q662" s="27">
        <v>0.35959999999999998</v>
      </c>
      <c r="R662" s="30">
        <v>75.211162626000004</v>
      </c>
      <c r="S662" s="27">
        <v>-0.18079999999999999</v>
      </c>
      <c r="T662" s="30">
        <v>74.759071910000003</v>
      </c>
      <c r="U662" s="27">
        <v>-0.2132</v>
      </c>
      <c r="V662" s="30">
        <v>2.2526788849999999</v>
      </c>
      <c r="W662" s="32">
        <v>0.27950000000000003</v>
      </c>
      <c r="X662" s="30">
        <v>-6.7375457489999997</v>
      </c>
      <c r="Y662" s="32">
        <v>-3.9908999999999999</v>
      </c>
      <c r="Z662" s="30">
        <v>-0.36554060799999999</v>
      </c>
      <c r="AA662" s="32">
        <v>-0.96279999999999999</v>
      </c>
      <c r="AB662" s="30">
        <v>67.695211477800001</v>
      </c>
      <c r="AC662" s="27">
        <v>-0.2049</v>
      </c>
      <c r="AD662" s="30">
        <v>-400.68663389829999</v>
      </c>
      <c r="AE662" s="27">
        <v>-6.9189999999999996</v>
      </c>
      <c r="AF662" s="30">
        <v>0</v>
      </c>
      <c r="AG662" s="27">
        <v>0</v>
      </c>
      <c r="AH662" s="25">
        <v>4.6580201999999998E-3</v>
      </c>
      <c r="AI662" s="25">
        <v>-2.9245592500000001E-2</v>
      </c>
      <c r="AJ662" s="25">
        <v>0</v>
      </c>
      <c r="AK662" s="25">
        <v>6.4806504999999999E-3</v>
      </c>
      <c r="AL662" s="25">
        <v>-3.9539569900000002E-2</v>
      </c>
      <c r="AM662" s="25">
        <v>0</v>
      </c>
      <c r="AN662" s="47">
        <v>6.7603775000000005E-2</v>
      </c>
      <c r="AO662" s="47">
        <v>-8.2733411000000007E-2</v>
      </c>
      <c r="AP662" s="47">
        <v>0</v>
      </c>
      <c r="AQ662" s="47">
        <v>0.28899230351529498</v>
      </c>
      <c r="AR662" s="47">
        <v>0.41754545471936699</v>
      </c>
      <c r="AS662" s="47">
        <v>0.42018456935433401</v>
      </c>
      <c r="AT662" s="28">
        <v>0</v>
      </c>
      <c r="AU662" s="28">
        <v>0</v>
      </c>
      <c r="AV662" s="28">
        <v>0</v>
      </c>
    </row>
    <row r="663" spans="1:48" x14ac:dyDescent="0.25">
      <c r="A663" s="159">
        <v>660</v>
      </c>
      <c r="B663" s="3" t="s">
        <v>591</v>
      </c>
      <c r="C663" s="3" t="s">
        <v>693</v>
      </c>
      <c r="D663" s="28">
        <v>2000</v>
      </c>
      <c r="E663" s="25">
        <v>-9.0909089999999999</v>
      </c>
      <c r="F663" s="25">
        <v>-13.043480000000001</v>
      </c>
      <c r="G663" s="25">
        <v>-51.21951</v>
      </c>
      <c r="H663" s="28">
        <v>50240000000</v>
      </c>
      <c r="I663" s="49">
        <v>25.119999999999997</v>
      </c>
      <c r="J663" s="49">
        <v>78.514880000000005</v>
      </c>
      <c r="K663" s="28">
        <v>90258.7</v>
      </c>
      <c r="L663" s="28">
        <v>186187500</v>
      </c>
      <c r="M663" s="49" t="s">
        <v>4501</v>
      </c>
      <c r="N663" s="49">
        <v>0.17989620665134134</v>
      </c>
      <c r="O663" s="49">
        <v>0.32469229999999999</v>
      </c>
      <c r="P663" s="30">
        <v>1049.5426082880001</v>
      </c>
      <c r="Q663" s="27">
        <v>0.14530000000000001</v>
      </c>
      <c r="R663" s="30">
        <v>1106.7000118860001</v>
      </c>
      <c r="S663" s="27">
        <v>5.45E-2</v>
      </c>
      <c r="T663" s="30">
        <v>791.05239402500001</v>
      </c>
      <c r="U663" s="27">
        <v>-0.29220000000000002</v>
      </c>
      <c r="V663" s="30">
        <v>21.572268497</v>
      </c>
      <c r="W663" s="32">
        <v>4.6100000000000002E-2</v>
      </c>
      <c r="X663" s="30">
        <v>12.439554212000001</v>
      </c>
      <c r="Y663" s="32">
        <v>-0.4234</v>
      </c>
      <c r="Z663" s="30">
        <v>16.24019071</v>
      </c>
      <c r="AA663" s="32">
        <v>-0.27179999999999999</v>
      </c>
      <c r="AB663" s="30">
        <v>1110.1470912865</v>
      </c>
      <c r="AC663" s="27">
        <v>-0.18790000000000001</v>
      </c>
      <c r="AD663" s="30">
        <v>445.68466524680002</v>
      </c>
      <c r="AE663" s="27">
        <v>-0.59899999999999998</v>
      </c>
      <c r="AF663" s="30">
        <v>554.4334262758</v>
      </c>
      <c r="AG663" s="27">
        <v>0.61</v>
      </c>
      <c r="AH663" s="25">
        <v>1.9716168100000001E-2</v>
      </c>
      <c r="AI663" s="25">
        <v>1.0681843999999999E-2</v>
      </c>
      <c r="AJ663" s="25">
        <v>1.34721327E-2</v>
      </c>
      <c r="AK663" s="25">
        <v>8.18850629E-2</v>
      </c>
      <c r="AL663" s="25">
        <v>4.4748102900000003E-2</v>
      </c>
      <c r="AM663" s="25">
        <v>5.6876658400000002E-2</v>
      </c>
      <c r="AN663" s="47">
        <v>0.11631249590000001</v>
      </c>
      <c r="AO663" s="47">
        <v>0.1170719281</v>
      </c>
      <c r="AP663" s="47">
        <v>0.10014309759999999</v>
      </c>
      <c r="AQ663" s="47">
        <v>3.2371391547639998</v>
      </c>
      <c r="AR663" s="47">
        <v>3.1431691113901801</v>
      </c>
      <c r="AS663" s="47">
        <v>3.2218006271131099</v>
      </c>
      <c r="AT663" s="28">
        <v>0</v>
      </c>
      <c r="AU663" s="28">
        <v>0</v>
      </c>
      <c r="AV663" s="28">
        <v>0</v>
      </c>
    </row>
    <row r="664" spans="1:48" x14ac:dyDescent="0.25">
      <c r="A664" s="159">
        <v>661</v>
      </c>
      <c r="B664" s="3" t="s">
        <v>592</v>
      </c>
      <c r="C664" s="3" t="s">
        <v>693</v>
      </c>
      <c r="D664" s="28">
        <v>9200</v>
      </c>
      <c r="E664" s="25">
        <v>-3.1578949999999999</v>
      </c>
      <c r="F664" s="25">
        <v>-8</v>
      </c>
      <c r="G664" s="25">
        <v>-52.820909999999998</v>
      </c>
      <c r="H664" s="28">
        <v>165600000000</v>
      </c>
      <c r="I664" s="49">
        <v>18</v>
      </c>
      <c r="J664" s="49">
        <v>85.380970000000005</v>
      </c>
      <c r="K664" s="28">
        <v>51458</v>
      </c>
      <c r="L664" s="28">
        <v>469145500</v>
      </c>
      <c r="M664" s="49">
        <v>0.86232257860482653</v>
      </c>
      <c r="N664" s="49">
        <v>0.49852567621221777</v>
      </c>
      <c r="O664" s="49">
        <v>0.2014852</v>
      </c>
      <c r="P664" s="30">
        <v>39.259036911999999</v>
      </c>
      <c r="Q664" s="27">
        <v>2.1194999999999999</v>
      </c>
      <c r="R664" s="30">
        <v>391.88766562400002</v>
      </c>
      <c r="S664" s="27">
        <v>8.9821000000000009</v>
      </c>
      <c r="T664" s="30">
        <v>497.87143366399999</v>
      </c>
      <c r="U664" s="27">
        <v>4.7763</v>
      </c>
      <c r="V664" s="30">
        <v>11.498892561</v>
      </c>
      <c r="W664" s="32">
        <v>3.15</v>
      </c>
      <c r="X664" s="30">
        <v>104.91506304399999</v>
      </c>
      <c r="Y664" s="32">
        <v>8.1239000000000008</v>
      </c>
      <c r="Z664" s="30">
        <v>116.56356115</v>
      </c>
      <c r="AA664" s="32">
        <v>1.9140999999999999</v>
      </c>
      <c r="AB664" s="30">
        <v>5644.1631745000004</v>
      </c>
      <c r="AC664" s="27">
        <v>3.0739999999999998</v>
      </c>
      <c r="AD664" s="30">
        <v>51411.191595999997</v>
      </c>
      <c r="AE664" s="27">
        <v>8.109</v>
      </c>
      <c r="AF664" s="30">
        <v>12237.8636119286</v>
      </c>
      <c r="AG664" s="27">
        <v>0.62</v>
      </c>
      <c r="AH664" s="25">
        <v>0.22634924310000001</v>
      </c>
      <c r="AI664" s="25">
        <v>0.81224642889999998</v>
      </c>
      <c r="AJ664" s="25">
        <v>0.47931156219999999</v>
      </c>
      <c r="AK664" s="25">
        <v>0.52971552379999998</v>
      </c>
      <c r="AL664" s="25">
        <v>1.2906497812</v>
      </c>
      <c r="AM664" s="25">
        <v>0.52401107069999997</v>
      </c>
      <c r="AN664" s="47">
        <v>0.38469330810000002</v>
      </c>
      <c r="AO664" s="47">
        <v>0.27385243879999999</v>
      </c>
      <c r="AP664" s="47">
        <v>0.2422972159</v>
      </c>
      <c r="AQ664" s="47">
        <v>1.8835810253124901</v>
      </c>
      <c r="AR664" s="47">
        <v>0.32238083785662602</v>
      </c>
      <c r="AS664" s="47">
        <v>9.3257730659105295E-2</v>
      </c>
      <c r="AT664" s="28">
        <v>0</v>
      </c>
      <c r="AU664" s="28">
        <v>0</v>
      </c>
      <c r="AV664" s="28">
        <v>0</v>
      </c>
    </row>
    <row r="665" spans="1:48" x14ac:dyDescent="0.25">
      <c r="A665" s="159">
        <v>662</v>
      </c>
      <c r="B665" s="3" t="s">
        <v>593</v>
      </c>
      <c r="C665" s="3" t="s">
        <v>693</v>
      </c>
      <c r="D665" s="28">
        <v>6000</v>
      </c>
      <c r="E665" s="25">
        <v>0</v>
      </c>
      <c r="F665" s="25">
        <v>5.2631579999999998</v>
      </c>
      <c r="G665" s="25">
        <v>-6.25</v>
      </c>
      <c r="H665" s="28">
        <v>29684862000</v>
      </c>
      <c r="I665" s="49">
        <v>4.94747</v>
      </c>
      <c r="J665" s="49">
        <v>46.119790000000002</v>
      </c>
      <c r="K665" s="28">
        <v>0</v>
      </c>
      <c r="L665" s="28" t="s">
        <v>4501</v>
      </c>
      <c r="M665" s="49">
        <v>7.1885772214008048</v>
      </c>
      <c r="N665" s="49">
        <v>0.48357391559650537</v>
      </c>
      <c r="O665" s="49" t="s">
        <v>4501</v>
      </c>
      <c r="P665" s="30">
        <v>258.90580645</v>
      </c>
      <c r="Q665" s="27">
        <v>0.1784</v>
      </c>
      <c r="R665" s="30">
        <v>165.45966731300001</v>
      </c>
      <c r="S665" s="27">
        <v>-0.3609</v>
      </c>
      <c r="T665" s="30">
        <v>194.758119784</v>
      </c>
      <c r="U665" s="27">
        <v>-0.2404</v>
      </c>
      <c r="V665" s="30">
        <v>-10.535825695</v>
      </c>
      <c r="W665" s="32">
        <v>-1.9355</v>
      </c>
      <c r="X665" s="30">
        <v>-13.917421978</v>
      </c>
      <c r="Y665" s="32">
        <v>0.32100000000000001</v>
      </c>
      <c r="Z665" s="30">
        <v>0.36919946599999998</v>
      </c>
      <c r="AA665" s="32">
        <v>-1.0150999999999999</v>
      </c>
      <c r="AB665" s="30">
        <v>-1915.248087447</v>
      </c>
      <c r="AC665" s="27">
        <v>-2.1006</v>
      </c>
      <c r="AD665" s="30">
        <v>-2529.9693253474002</v>
      </c>
      <c r="AE665" s="27">
        <v>0.32100000000000001</v>
      </c>
      <c r="AF665" s="30">
        <v>74.570324442</v>
      </c>
      <c r="AG665" s="27">
        <v>-0.02</v>
      </c>
      <c r="AH665" s="25">
        <v>-6.4864468699999997E-2</v>
      </c>
      <c r="AI665" s="25">
        <v>-9.3469633999999996E-2</v>
      </c>
      <c r="AJ665" s="25">
        <v>2.6706043000000001E-3</v>
      </c>
      <c r="AK665" s="25">
        <v>-0.13384385130000001</v>
      </c>
      <c r="AL665" s="25">
        <v>-0.22561929529999999</v>
      </c>
      <c r="AM665" s="25">
        <v>6.5965260999999997E-3</v>
      </c>
      <c r="AN665" s="47">
        <v>2.41010236E-2</v>
      </c>
      <c r="AO665" s="47">
        <v>1.7466026199999998E-2</v>
      </c>
      <c r="AP665" s="47">
        <v>0.10343043239999999</v>
      </c>
      <c r="AQ665" s="47">
        <v>1.71559733698331</v>
      </c>
      <c r="AR665" s="47">
        <v>1.0353085864004099</v>
      </c>
      <c r="AS665" s="47">
        <v>1.47004998316361</v>
      </c>
      <c r="AT665" s="28">
        <v>0</v>
      </c>
      <c r="AU665" s="28">
        <v>0</v>
      </c>
      <c r="AV665" s="28">
        <v>0</v>
      </c>
    </row>
    <row r="666" spans="1:48" x14ac:dyDescent="0.25">
      <c r="A666" s="159">
        <v>663</v>
      </c>
      <c r="B666" s="3" t="s">
        <v>594</v>
      </c>
      <c r="C666" s="3" t="s">
        <v>693</v>
      </c>
      <c r="D666" s="28">
        <v>13900</v>
      </c>
      <c r="E666" s="25">
        <v>-6.7114089999999997</v>
      </c>
      <c r="F666" s="25">
        <v>0</v>
      </c>
      <c r="G666" s="25">
        <v>-46.332050000000002</v>
      </c>
      <c r="H666" s="28">
        <v>78750867000</v>
      </c>
      <c r="I666" s="49">
        <v>5.6655299999999995</v>
      </c>
      <c r="J666" s="49">
        <v>88.245670000000004</v>
      </c>
      <c r="K666" s="28">
        <v>130</v>
      </c>
      <c r="L666" s="28">
        <v>1926500</v>
      </c>
      <c r="M666" s="49">
        <v>4.7702569916343194</v>
      </c>
      <c r="N666" s="49">
        <v>0.67049714824049911</v>
      </c>
      <c r="O666" s="49" t="s">
        <v>4501</v>
      </c>
      <c r="P666" s="30">
        <v>376.08618226099998</v>
      </c>
      <c r="Q666" s="27">
        <v>0.1056</v>
      </c>
      <c r="R666" s="30">
        <v>388.72320887799998</v>
      </c>
      <c r="S666" s="27">
        <v>3.3599999999999998E-2</v>
      </c>
      <c r="T666" s="30">
        <v>417.59223637700001</v>
      </c>
      <c r="U666" s="27">
        <v>0.11650000000000001</v>
      </c>
      <c r="V666" s="30">
        <v>14.313342533</v>
      </c>
      <c r="W666" s="32">
        <v>0.1236</v>
      </c>
      <c r="X666" s="30">
        <v>17.090082930000001</v>
      </c>
      <c r="Y666" s="32">
        <v>0.19400000000000001</v>
      </c>
      <c r="Z666" s="30">
        <v>16.481246755000001</v>
      </c>
      <c r="AA666" s="32">
        <v>0.1119</v>
      </c>
      <c r="AB666" s="30">
        <v>2436.7648149422998</v>
      </c>
      <c r="AC666" s="27">
        <v>0.4718</v>
      </c>
      <c r="AD666" s="30">
        <v>2344.1298669321</v>
      </c>
      <c r="AE666" s="27">
        <v>-3.7999999999999999E-2</v>
      </c>
      <c r="AF666" s="30">
        <v>2825.0099482308001</v>
      </c>
      <c r="AG666" s="27">
        <v>1.1200000000000001</v>
      </c>
      <c r="AH666" s="25">
        <v>9.4368641500000003E-2</v>
      </c>
      <c r="AI666" s="25">
        <v>0.10897884519999999</v>
      </c>
      <c r="AJ666" s="25">
        <v>9.1844758700000001E-2</v>
      </c>
      <c r="AK666" s="25">
        <v>0.1282099625</v>
      </c>
      <c r="AL666" s="25">
        <v>0.14828248769999999</v>
      </c>
      <c r="AM666" s="25">
        <v>0.14204418839999999</v>
      </c>
      <c r="AN666" s="47">
        <v>0.23104587160000001</v>
      </c>
      <c r="AO666" s="47">
        <v>0.22332602039999999</v>
      </c>
      <c r="AP666" s="47">
        <v>0.21122089399999999</v>
      </c>
      <c r="AQ666" s="47">
        <v>0.35939788708571901</v>
      </c>
      <c r="AR666" s="47">
        <v>0.36185608789082802</v>
      </c>
      <c r="AS666" s="47">
        <v>0.54656825681738597</v>
      </c>
      <c r="AT666" s="28">
        <v>1300</v>
      </c>
      <c r="AU666" s="28">
        <v>1300</v>
      </c>
      <c r="AV666" s="28">
        <v>0</v>
      </c>
    </row>
    <row r="667" spans="1:48" x14ac:dyDescent="0.25">
      <c r="A667" s="159">
        <v>664</v>
      </c>
      <c r="B667" s="3" t="s">
        <v>595</v>
      </c>
      <c r="C667" s="3" t="s">
        <v>693</v>
      </c>
      <c r="D667" s="28">
        <v>7200</v>
      </c>
      <c r="E667" s="25">
        <v>5.8823530000000002</v>
      </c>
      <c r="F667" s="25">
        <v>10.76923</v>
      </c>
      <c r="G667" s="25">
        <v>-4</v>
      </c>
      <c r="H667" s="28">
        <v>57758853599.999992</v>
      </c>
      <c r="I667" s="49">
        <v>8.0220599999999997</v>
      </c>
      <c r="J667" s="49">
        <v>64.337040000000002</v>
      </c>
      <c r="K667" s="28">
        <v>68</v>
      </c>
      <c r="L667" s="28">
        <v>381000</v>
      </c>
      <c r="M667" s="49">
        <v>14.375238163505264</v>
      </c>
      <c r="N667" s="49">
        <v>0.41501938048714976</v>
      </c>
      <c r="O667" s="49">
        <v>9.4159370000000006E-2</v>
      </c>
      <c r="P667" s="30">
        <v>231.21559685599999</v>
      </c>
      <c r="Q667" s="27">
        <v>-0.18540000000000001</v>
      </c>
      <c r="R667" s="30">
        <v>215.15895676400001</v>
      </c>
      <c r="S667" s="27">
        <v>-6.9400000000000003E-2</v>
      </c>
      <c r="T667" s="30">
        <v>195.019847774</v>
      </c>
      <c r="U667" s="27">
        <v>-5.4600000000000003E-2</v>
      </c>
      <c r="V667" s="30">
        <v>2.2615907750000002</v>
      </c>
      <c r="W667" s="32">
        <v>-0.36449999999999999</v>
      </c>
      <c r="X667" s="30">
        <v>5.2851219760000001</v>
      </c>
      <c r="Y667" s="32">
        <v>1.3369</v>
      </c>
      <c r="Z667" s="30">
        <v>2.0987936220000001</v>
      </c>
      <c r="AA667" s="32">
        <v>-0.79339999999999999</v>
      </c>
      <c r="AB667" s="30">
        <v>389.94477962510001</v>
      </c>
      <c r="AC667" s="27">
        <v>-0.32479999999999998</v>
      </c>
      <c r="AD667" s="30">
        <v>609.70136173859999</v>
      </c>
      <c r="AE667" s="27">
        <v>0.56399999999999995</v>
      </c>
      <c r="AF667" s="30">
        <v>261.62766634970001</v>
      </c>
      <c r="AG667" s="27">
        <v>0.19</v>
      </c>
      <c r="AH667" s="25">
        <v>1.79742063E-2</v>
      </c>
      <c r="AI667" s="25">
        <v>2.9758801599999999E-2</v>
      </c>
      <c r="AJ667" s="25">
        <v>1.2574988400000001E-2</v>
      </c>
      <c r="AK667" s="25">
        <v>2.1752191399999999E-2</v>
      </c>
      <c r="AL667" s="25">
        <v>3.6325613200000002E-2</v>
      </c>
      <c r="AM667" s="25">
        <v>1.47928572E-2</v>
      </c>
      <c r="AN667" s="47">
        <v>0.102100459</v>
      </c>
      <c r="AO667" s="47">
        <v>8.3891113399999995E-2</v>
      </c>
      <c r="AP667" s="47">
        <v>6.1349486100000003E-2</v>
      </c>
      <c r="AQ667" s="47">
        <v>0.20902891214767</v>
      </c>
      <c r="AR667" s="47">
        <v>0.23298317137951099</v>
      </c>
      <c r="AS667" s="47">
        <v>0.17637143377815501</v>
      </c>
      <c r="AT667" s="28">
        <v>0</v>
      </c>
      <c r="AU667" s="28">
        <v>1800</v>
      </c>
      <c r="AV667" s="28">
        <v>0</v>
      </c>
    </row>
    <row r="668" spans="1:48" x14ac:dyDescent="0.25">
      <c r="A668" s="159">
        <v>665</v>
      </c>
      <c r="B668" s="3" t="s">
        <v>596</v>
      </c>
      <c r="C668" s="3" t="s">
        <v>693</v>
      </c>
      <c r="D668" s="28">
        <v>1800</v>
      </c>
      <c r="E668" s="25">
        <v>28.571429999999999</v>
      </c>
      <c r="F668" s="25">
        <v>-5.2631579999999998</v>
      </c>
      <c r="G668" s="25">
        <v>63.636360000000003</v>
      </c>
      <c r="H668" s="28">
        <v>37800000000</v>
      </c>
      <c r="I668" s="49">
        <v>21</v>
      </c>
      <c r="J668" s="49">
        <v>16.30312</v>
      </c>
      <c r="K668" s="28">
        <v>5680</v>
      </c>
      <c r="L668" s="28">
        <v>8576000</v>
      </c>
      <c r="M668" s="49">
        <v>15.289149932437244</v>
      </c>
      <c r="N668" s="49">
        <v>0.17171175247315645</v>
      </c>
      <c r="O668" s="49" t="s">
        <v>4501</v>
      </c>
      <c r="P668" s="30">
        <v>16.871364364000002</v>
      </c>
      <c r="Q668" s="27">
        <v>-0.80230000000000001</v>
      </c>
      <c r="R668" s="30">
        <v>32.143839999999997</v>
      </c>
      <c r="S668" s="27">
        <v>0.9052</v>
      </c>
      <c r="T668" s="30">
        <v>22.471679999999999</v>
      </c>
      <c r="U668" s="27">
        <v>-3.32E-2</v>
      </c>
      <c r="V668" s="30">
        <v>-1.6121442210000001</v>
      </c>
      <c r="W668" s="32">
        <v>-1.5426</v>
      </c>
      <c r="X668" s="30">
        <v>0.98034569000000005</v>
      </c>
      <c r="Y668" s="32">
        <v>-1.6081000000000001</v>
      </c>
      <c r="Z668" s="30">
        <v>0.59917581600000003</v>
      </c>
      <c r="AA668" s="32">
        <v>-1.2575000000000001</v>
      </c>
      <c r="AB668" s="30">
        <v>-78.925029285700006</v>
      </c>
      <c r="AC668" s="27">
        <v>-1.5578000000000001</v>
      </c>
      <c r="AD668" s="30">
        <v>46.683128095199997</v>
      </c>
      <c r="AE668" s="27">
        <v>-1.591</v>
      </c>
      <c r="AF668" s="30">
        <v>0</v>
      </c>
      <c r="AG668" s="27" t="s">
        <v>1989</v>
      </c>
      <c r="AH668" s="25">
        <v>-6.5929852000000001E-3</v>
      </c>
      <c r="AI668" s="25">
        <v>4.0540964000000002E-3</v>
      </c>
      <c r="AJ668" s="25">
        <v>0</v>
      </c>
      <c r="AK668" s="25">
        <v>-7.3906969000000003E-3</v>
      </c>
      <c r="AL668" s="25">
        <v>4.4090198000000004E-3</v>
      </c>
      <c r="AM668" s="25">
        <v>0</v>
      </c>
      <c r="AN668" s="47">
        <v>9.6413460199999995E-2</v>
      </c>
      <c r="AO668" s="47">
        <v>0.1024819736</v>
      </c>
      <c r="AP668" s="47">
        <v>0</v>
      </c>
      <c r="AQ668" s="47">
        <v>0.12719562990484201</v>
      </c>
      <c r="AR668" s="47">
        <v>4.7278050279723503E-2</v>
      </c>
      <c r="AS668" s="47">
        <v>5.4580354957827301E-2</v>
      </c>
      <c r="AT668" s="28">
        <v>0</v>
      </c>
      <c r="AU668" s="28">
        <v>0</v>
      </c>
      <c r="AV668" s="28">
        <v>0</v>
      </c>
    </row>
    <row r="669" spans="1:48" x14ac:dyDescent="0.25">
      <c r="A669" s="159">
        <v>666</v>
      </c>
      <c r="B669" s="3" t="s">
        <v>597</v>
      </c>
      <c r="C669" s="3" t="s">
        <v>693</v>
      </c>
      <c r="D669" s="28">
        <v>8000</v>
      </c>
      <c r="E669" s="25">
        <v>-8.0459770000000006</v>
      </c>
      <c r="F669" s="25">
        <v>-17.525770000000001</v>
      </c>
      <c r="G669" s="25">
        <v>-10.112360000000001</v>
      </c>
      <c r="H669" s="28">
        <v>99358296000</v>
      </c>
      <c r="I669" s="49">
        <v>12.419789999999999</v>
      </c>
      <c r="J669" s="49">
        <v>45.002949999999998</v>
      </c>
      <c r="K669" s="28">
        <v>1505.6</v>
      </c>
      <c r="L669" s="28">
        <v>12371500</v>
      </c>
      <c r="M669" s="49">
        <v>4.4807477715633866</v>
      </c>
      <c r="N669" s="49">
        <v>0.73698705905905637</v>
      </c>
      <c r="O669" s="49">
        <v>0.35323959999999999</v>
      </c>
      <c r="P669" s="30">
        <v>2027.3389119159999</v>
      </c>
      <c r="Q669" s="27">
        <v>-0.248</v>
      </c>
      <c r="R669" s="30">
        <v>1224.4024966039999</v>
      </c>
      <c r="S669" s="27">
        <v>-0.39610000000000001</v>
      </c>
      <c r="T669" s="30">
        <v>1228.3114357669999</v>
      </c>
      <c r="U669" s="27">
        <v>-0.28149999999999997</v>
      </c>
      <c r="V669" s="30">
        <v>36.587688866999997</v>
      </c>
      <c r="W669" s="32">
        <v>-0.12239999999999999</v>
      </c>
      <c r="X669" s="30">
        <v>21.940601574999999</v>
      </c>
      <c r="Y669" s="32">
        <v>-0.40029999999999999</v>
      </c>
      <c r="Z669" s="30">
        <v>22.025481016000001</v>
      </c>
      <c r="AA669" s="32">
        <v>-0.28470000000000001</v>
      </c>
      <c r="AB669" s="30">
        <v>3005.9718553532002</v>
      </c>
      <c r="AC669" s="27">
        <v>-8.8700000000000001E-2</v>
      </c>
      <c r="AD669" s="30">
        <v>1686.3794503883</v>
      </c>
      <c r="AE669" s="27">
        <v>-0.439</v>
      </c>
      <c r="AF669" s="30">
        <v>1773.4185792397</v>
      </c>
      <c r="AG669" s="27">
        <v>0.72</v>
      </c>
      <c r="AH669" s="25">
        <v>2.50643329E-2</v>
      </c>
      <c r="AI669" s="25">
        <v>1.6383714099999998E-2</v>
      </c>
      <c r="AJ669" s="25">
        <v>1.6214132999999999E-2</v>
      </c>
      <c r="AK669" s="25">
        <v>0.24502872949999999</v>
      </c>
      <c r="AL669" s="25">
        <v>0.147972514</v>
      </c>
      <c r="AM669" s="25">
        <v>0.1592055181</v>
      </c>
      <c r="AN669" s="47">
        <v>7.3645120800000005E-2</v>
      </c>
      <c r="AO669" s="47">
        <v>8.4342916099999998E-2</v>
      </c>
      <c r="AP669" s="47">
        <v>8.4916536400000006E-2</v>
      </c>
      <c r="AQ669" s="47">
        <v>8.1837266497552807</v>
      </c>
      <c r="AR669" s="47">
        <v>7.8720446033396598</v>
      </c>
      <c r="AS669" s="47">
        <v>8.8189350255302603</v>
      </c>
      <c r="AT669" s="28">
        <v>2500</v>
      </c>
      <c r="AU669" s="28">
        <v>1500</v>
      </c>
      <c r="AV669" s="28">
        <v>0</v>
      </c>
    </row>
    <row r="670" spans="1:48" x14ac:dyDescent="0.25">
      <c r="A670" s="159">
        <v>667</v>
      </c>
      <c r="B670" s="3" t="s">
        <v>598</v>
      </c>
      <c r="C670" s="3" t="s">
        <v>693</v>
      </c>
      <c r="D670" s="28">
        <v>18700</v>
      </c>
      <c r="E670" s="25">
        <v>10</v>
      </c>
      <c r="F670" s="25">
        <v>58.474580000000003</v>
      </c>
      <c r="G670" s="25">
        <v>107.7778</v>
      </c>
      <c r="H670" s="28">
        <v>28242236000</v>
      </c>
      <c r="I670" s="49">
        <v>1.5102799999999998</v>
      </c>
      <c r="J670" s="49">
        <v>52.988849999999999</v>
      </c>
      <c r="K670" s="28">
        <v>5</v>
      </c>
      <c r="L670" s="28">
        <v>93500</v>
      </c>
      <c r="M670" s="49">
        <v>144.6240018024327</v>
      </c>
      <c r="N670" s="49">
        <v>1.1965543717799811</v>
      </c>
      <c r="O670" s="49" t="s">
        <v>4501</v>
      </c>
      <c r="P670" s="30">
        <v>77.249435573</v>
      </c>
      <c r="Q670" s="27">
        <v>0.1231</v>
      </c>
      <c r="R670" s="30">
        <v>66.468811227000003</v>
      </c>
      <c r="S670" s="27">
        <v>-0.1396</v>
      </c>
      <c r="T670" s="30">
        <v>79.402955524999996</v>
      </c>
      <c r="U670" s="27">
        <v>0.1883</v>
      </c>
      <c r="V670" s="30">
        <v>0.70698500900000005</v>
      </c>
      <c r="W670" s="32">
        <v>-9.7000000000000003E-3</v>
      </c>
      <c r="X670" s="30">
        <v>0.47320834699999997</v>
      </c>
      <c r="Y670" s="32">
        <v>-0.33069999999999999</v>
      </c>
      <c r="Z670" s="30">
        <v>0.32959532899999999</v>
      </c>
      <c r="AA670" s="32">
        <v>-0.60970000000000002</v>
      </c>
      <c r="AB670" s="30">
        <v>468.11518989860002</v>
      </c>
      <c r="AC670" s="27">
        <v>-9.7000000000000003E-3</v>
      </c>
      <c r="AD670" s="30">
        <v>313.32491127470001</v>
      </c>
      <c r="AE670" s="27">
        <v>-0.33100000000000002</v>
      </c>
      <c r="AF670" s="30">
        <v>218.23458497760001</v>
      </c>
      <c r="AG670" s="27">
        <v>0.39</v>
      </c>
      <c r="AH670" s="25">
        <v>1.1323756500000001E-2</v>
      </c>
      <c r="AI670" s="25">
        <v>7.4888906E-3</v>
      </c>
      <c r="AJ670" s="25">
        <v>5.4446034000000003E-3</v>
      </c>
      <c r="AK670" s="25">
        <v>3.1317291999999997E-2</v>
      </c>
      <c r="AL670" s="25">
        <v>2.0427724500000001E-2</v>
      </c>
      <c r="AM670" s="25">
        <v>1.40442958E-2</v>
      </c>
      <c r="AN670" s="47">
        <v>0.1143247262</v>
      </c>
      <c r="AO670" s="47">
        <v>0.1131404334</v>
      </c>
      <c r="AP670" s="47">
        <v>9.9249224299999994E-2</v>
      </c>
      <c r="AQ670" s="47">
        <v>1.7696131665061701</v>
      </c>
      <c r="AR670" s="47">
        <v>1.68670775873019</v>
      </c>
      <c r="AS670" s="47">
        <v>1.57948923803932</v>
      </c>
      <c r="AT670" s="28">
        <v>0</v>
      </c>
      <c r="AU670" s="28">
        <v>0</v>
      </c>
      <c r="AV670" s="28">
        <v>0</v>
      </c>
    </row>
    <row r="671" spans="1:48" x14ac:dyDescent="0.25">
      <c r="A671" s="159">
        <v>668</v>
      </c>
      <c r="B671" s="3" t="s">
        <v>599</v>
      </c>
      <c r="C671" s="3" t="s">
        <v>693</v>
      </c>
      <c r="D671" s="28">
        <v>4100</v>
      </c>
      <c r="E671" s="25">
        <v>-6.8181820000000002</v>
      </c>
      <c r="F671" s="25">
        <v>-8.8888890000000007</v>
      </c>
      <c r="G671" s="25">
        <v>-21.153849999999998</v>
      </c>
      <c r="H671" s="28">
        <v>133234030500</v>
      </c>
      <c r="I671" s="49">
        <v>32.496110000000002</v>
      </c>
      <c r="J671" s="49">
        <v>39.048400000000001</v>
      </c>
      <c r="K671" s="28">
        <v>3243</v>
      </c>
      <c r="L671" s="28">
        <v>13798000</v>
      </c>
      <c r="M671" s="49">
        <v>3.2275190936093572</v>
      </c>
      <c r="N671" s="49">
        <v>0.40359507902314401</v>
      </c>
      <c r="O671" s="49">
        <v>0.52701529999999996</v>
      </c>
      <c r="P671" s="30">
        <v>2524.3921307259998</v>
      </c>
      <c r="Q671" s="27">
        <v>-0.1268</v>
      </c>
      <c r="R671" s="30">
        <v>3054.0114273690001</v>
      </c>
      <c r="S671" s="27">
        <v>0.20979999999999999</v>
      </c>
      <c r="T671" s="30">
        <v>3149.486887043</v>
      </c>
      <c r="U671" s="27">
        <v>0.1371</v>
      </c>
      <c r="V671" s="30">
        <v>36.506678661999999</v>
      </c>
      <c r="W671" s="32">
        <v>37.5122</v>
      </c>
      <c r="X671" s="30">
        <v>41.313131609000003</v>
      </c>
      <c r="Y671" s="32">
        <v>0.13170000000000001</v>
      </c>
      <c r="Z671" s="30">
        <v>24.512952041999998</v>
      </c>
      <c r="AA671" s="32">
        <v>-0.52229999999999999</v>
      </c>
      <c r="AB671" s="30">
        <v>283.0701913968</v>
      </c>
      <c r="AC671" s="27">
        <v>8.7040000000000006</v>
      </c>
      <c r="AD671" s="30">
        <v>512.00387274110005</v>
      </c>
      <c r="AE671" s="27">
        <v>0.80900000000000005</v>
      </c>
      <c r="AF671" s="30">
        <v>754.33508237369995</v>
      </c>
      <c r="AG671" s="27">
        <v>0.48</v>
      </c>
      <c r="AH671" s="25">
        <v>2.1493960600000001E-2</v>
      </c>
      <c r="AI671" s="25">
        <v>2.16935657E-2</v>
      </c>
      <c r="AJ671" s="25">
        <v>1.2982353800000001E-2</v>
      </c>
      <c r="AK671" s="25">
        <v>0.1021283588</v>
      </c>
      <c r="AL671" s="25">
        <v>0.1111713537</v>
      </c>
      <c r="AM671" s="25">
        <v>7.0223952699999995E-2</v>
      </c>
      <c r="AN671" s="47">
        <v>0.1180278184</v>
      </c>
      <c r="AO671" s="47">
        <v>7.7233420499999997E-2</v>
      </c>
      <c r="AP671" s="47">
        <v>6.8648022599999997E-2</v>
      </c>
      <c r="AQ671" s="47">
        <v>3.9782420674416001</v>
      </c>
      <c r="AR671" s="47">
        <v>4.2736294834997297</v>
      </c>
      <c r="AS671" s="47">
        <v>4.4091849275495703</v>
      </c>
      <c r="AT671" s="28">
        <v>300</v>
      </c>
      <c r="AU671" s="28">
        <v>500</v>
      </c>
      <c r="AV671" s="28">
        <v>0</v>
      </c>
    </row>
    <row r="672" spans="1:48" x14ac:dyDescent="0.25">
      <c r="A672" s="159">
        <v>669</v>
      </c>
      <c r="B672" s="3" t="s">
        <v>600</v>
      </c>
      <c r="C672" s="3" t="s">
        <v>693</v>
      </c>
      <c r="D672" s="28">
        <v>8200</v>
      </c>
      <c r="E672" s="25">
        <v>2.5</v>
      </c>
      <c r="F672" s="25">
        <v>3.7974679999999998</v>
      </c>
      <c r="G672" s="25">
        <v>54.71698</v>
      </c>
      <c r="H672" s="28">
        <v>220143538600</v>
      </c>
      <c r="I672" s="49">
        <v>26.846769999999999</v>
      </c>
      <c r="J672" s="49">
        <v>34.921379999999999</v>
      </c>
      <c r="K672" s="28">
        <v>3661.95</v>
      </c>
      <c r="L672" s="28">
        <v>29263000</v>
      </c>
      <c r="M672" s="49">
        <v>2.9820126339823871</v>
      </c>
      <c r="N672" s="49">
        <v>0.7634455115852038</v>
      </c>
      <c r="O672" s="49">
        <v>0.48314829999999998</v>
      </c>
      <c r="P672" s="30">
        <v>3999.2578925080002</v>
      </c>
      <c r="Q672" s="27">
        <v>8.3599999999999994E-2</v>
      </c>
      <c r="R672" s="30">
        <v>4702.1599449790001</v>
      </c>
      <c r="S672" s="27">
        <v>0.17580000000000001</v>
      </c>
      <c r="T672" s="30">
        <v>5576.4328016400004</v>
      </c>
      <c r="U672" s="27">
        <v>0.31240000000000001</v>
      </c>
      <c r="V672" s="30">
        <v>35.761203829999999</v>
      </c>
      <c r="W672" s="32">
        <v>28.550699999999999</v>
      </c>
      <c r="X672" s="30">
        <v>70.565504106000006</v>
      </c>
      <c r="Y672" s="32">
        <v>0.97319999999999995</v>
      </c>
      <c r="Z672" s="30">
        <v>60.613649189</v>
      </c>
      <c r="AA672" s="32">
        <v>0.50039999999999996</v>
      </c>
      <c r="AB672" s="30">
        <v>269.83518019090002</v>
      </c>
      <c r="AC672" s="27">
        <v>4.9861000000000004</v>
      </c>
      <c r="AD672" s="30">
        <v>1015.7088193058</v>
      </c>
      <c r="AE672" s="27">
        <v>2.7639999999999998</v>
      </c>
      <c r="AF672" s="30">
        <v>2257.7629418998999</v>
      </c>
      <c r="AG672" s="27">
        <v>1.5</v>
      </c>
      <c r="AH672" s="25">
        <v>1.8110582900000002E-2</v>
      </c>
      <c r="AI672" s="25">
        <v>3.3788183200000002E-2</v>
      </c>
      <c r="AJ672" s="25">
        <v>2.6133455600000001E-2</v>
      </c>
      <c r="AK672" s="25">
        <v>0.1229492227</v>
      </c>
      <c r="AL672" s="25">
        <v>0.21778268249999999</v>
      </c>
      <c r="AM672" s="25">
        <v>0.20584114179999999</v>
      </c>
      <c r="AN672" s="47">
        <v>8.7488136499999994E-2</v>
      </c>
      <c r="AO672" s="47">
        <v>6.3682940600000001E-2</v>
      </c>
      <c r="AP672" s="47">
        <v>7.1462009199999996E-2</v>
      </c>
      <c r="AQ672" s="47">
        <v>5.1028180583840399</v>
      </c>
      <c r="AR672" s="47">
        <v>5.7572105969892897</v>
      </c>
      <c r="AS672" s="47">
        <v>6.8765374553564804</v>
      </c>
      <c r="AT672" s="28">
        <v>300</v>
      </c>
      <c r="AU672" s="28">
        <v>1000</v>
      </c>
      <c r="AV672" s="28">
        <v>0</v>
      </c>
    </row>
    <row r="673" spans="1:48" x14ac:dyDescent="0.25">
      <c r="A673" s="159">
        <v>670</v>
      </c>
      <c r="B673" s="3" t="s">
        <v>601</v>
      </c>
      <c r="C673" s="3" t="s">
        <v>693</v>
      </c>
      <c r="D673" s="6">
        <v>5200</v>
      </c>
      <c r="E673" s="168">
        <v>4</v>
      </c>
      <c r="F673" s="168">
        <v>1.9607840000000001</v>
      </c>
      <c r="G673" s="168">
        <v>1.9607840000000001</v>
      </c>
      <c r="H673" s="6">
        <v>153083304400</v>
      </c>
      <c r="I673" s="151">
        <v>29.4391</v>
      </c>
      <c r="J673" s="151">
        <v>27.751930000000002</v>
      </c>
      <c r="K673" s="6">
        <v>4865</v>
      </c>
      <c r="L673" s="6">
        <v>25012000</v>
      </c>
      <c r="M673" s="151">
        <v>3.1760061297455784</v>
      </c>
      <c r="N673" s="151">
        <v>0.48526188220591793</v>
      </c>
      <c r="O673" s="151">
        <v>0.4997471</v>
      </c>
      <c r="P673" s="169">
        <v>2246.1995968159999</v>
      </c>
      <c r="Q673" s="165">
        <v>8.0399999999999999E-2</v>
      </c>
      <c r="R673" s="169">
        <v>2936.1775359090002</v>
      </c>
      <c r="S673" s="165">
        <v>0.30719999999999997</v>
      </c>
      <c r="T673" s="169">
        <v>3151.1671989050001</v>
      </c>
      <c r="U673" s="165">
        <v>0.30570000000000003</v>
      </c>
      <c r="V673" s="169">
        <v>23.752086513999998</v>
      </c>
      <c r="W673" s="170">
        <v>0.24460000000000001</v>
      </c>
      <c r="X673" s="169">
        <v>63.300746418999999</v>
      </c>
      <c r="Y673" s="170">
        <v>1.6651</v>
      </c>
      <c r="Z673" s="169">
        <v>37.312244563</v>
      </c>
      <c r="AA673" s="170">
        <v>-0.33779999999999999</v>
      </c>
      <c r="AB673" s="169">
        <v>806.82116418179999</v>
      </c>
      <c r="AC673" s="165">
        <v>1.3509</v>
      </c>
      <c r="AD673" s="169">
        <v>1014.1868963916</v>
      </c>
      <c r="AE673" s="165">
        <v>0.25700000000000001</v>
      </c>
      <c r="AF673" s="169">
        <v>1267.4384870908</v>
      </c>
      <c r="AG673" s="165">
        <v>0.66</v>
      </c>
      <c r="AH673" s="168">
        <v>2.38420427E-2</v>
      </c>
      <c r="AI673" s="168">
        <v>5.27897435E-2</v>
      </c>
      <c r="AJ673" s="168">
        <v>2.8192897799999998E-2</v>
      </c>
      <c r="AK673" s="168">
        <v>7.17801837E-2</v>
      </c>
      <c r="AL673" s="168">
        <v>0.1803009324</v>
      </c>
      <c r="AM673" s="168">
        <v>0.1073162682</v>
      </c>
      <c r="AN673" s="167">
        <v>9.4663089899999997E-2</v>
      </c>
      <c r="AO673" s="167">
        <v>7.5151364600000006E-2</v>
      </c>
      <c r="AP673" s="167">
        <v>7.4747800000000003E-2</v>
      </c>
      <c r="AQ673" s="167">
        <v>2.1402148207790899</v>
      </c>
      <c r="AR673" s="167">
        <v>2.6707390684838002</v>
      </c>
      <c r="AS673" s="167">
        <v>2.8065000988345798</v>
      </c>
      <c r="AT673" s="6">
        <v>500</v>
      </c>
      <c r="AU673" s="6">
        <v>1000</v>
      </c>
      <c r="AV673" s="6">
        <v>0</v>
      </c>
    </row>
    <row r="674" spans="1:48" x14ac:dyDescent="0.25">
      <c r="A674" s="159">
        <v>671</v>
      </c>
      <c r="B674" s="3" t="s">
        <v>4736</v>
      </c>
      <c r="C674" s="3" t="s">
        <v>693</v>
      </c>
      <c r="D674" s="28">
        <v>29000</v>
      </c>
      <c r="E674" s="25">
        <v>-2.0270269999999999</v>
      </c>
      <c r="F674" s="25">
        <v>-3.010033</v>
      </c>
      <c r="G674" s="25" t="s">
        <v>4501</v>
      </c>
      <c r="H674" s="28">
        <v>313259537000</v>
      </c>
      <c r="I674" s="49">
        <v>10.802049999999999</v>
      </c>
      <c r="J674" s="49">
        <v>72.388549999999995</v>
      </c>
      <c r="K674" s="28">
        <v>2060</v>
      </c>
      <c r="L674" s="28">
        <v>61396000</v>
      </c>
      <c r="M674" s="49">
        <v>13.57042583060365</v>
      </c>
      <c r="N674" s="49">
        <v>2.3060159628002568</v>
      </c>
      <c r="O674" s="49" t="s">
        <v>4501</v>
      </c>
      <c r="P674" s="30">
        <v>117.364717144</v>
      </c>
      <c r="Q674" s="27" t="s">
        <v>1989</v>
      </c>
      <c r="R674" s="30">
        <v>88.915484398000004</v>
      </c>
      <c r="S674" s="27">
        <v>-0.2424</v>
      </c>
      <c r="T674" s="30">
        <v>67.072194702999994</v>
      </c>
      <c r="U674" s="27">
        <v>0.92330000000000001</v>
      </c>
      <c r="V674" s="30">
        <v>52.752073234000001</v>
      </c>
      <c r="W674" s="32" t="s">
        <v>1989</v>
      </c>
      <c r="X674" s="30">
        <v>25.289306017000001</v>
      </c>
      <c r="Y674" s="32">
        <v>-0.52059999999999995</v>
      </c>
      <c r="Z674" s="30">
        <v>32.756529929000003</v>
      </c>
      <c r="AA674" s="32">
        <v>0.85960000000000003</v>
      </c>
      <c r="AB674" s="30">
        <v>4883.5229038405996</v>
      </c>
      <c r="AC674" s="27" t="s">
        <v>1989</v>
      </c>
      <c r="AD674" s="30">
        <v>2341.1573723069</v>
      </c>
      <c r="AE674" s="27">
        <v>-0.52100000000000002</v>
      </c>
      <c r="AF674" s="30">
        <v>0</v>
      </c>
      <c r="AG674" s="27" t="s">
        <v>1989</v>
      </c>
      <c r="AH674" s="25">
        <v>0.16582482230000001</v>
      </c>
      <c r="AI674" s="25">
        <v>8.3072407700000003E-2</v>
      </c>
      <c r="AJ674" s="25">
        <v>0</v>
      </c>
      <c r="AK674" s="25">
        <v>0.41891103600000001</v>
      </c>
      <c r="AL674" s="25">
        <v>0.19321690550000001</v>
      </c>
      <c r="AM674" s="25">
        <v>0</v>
      </c>
      <c r="AN674" s="47">
        <v>0.64581564680000003</v>
      </c>
      <c r="AO674" s="47">
        <v>0.51550005210000005</v>
      </c>
      <c r="AP674" s="47">
        <v>0</v>
      </c>
      <c r="AQ674" s="47">
        <v>1.5262263525367901</v>
      </c>
      <c r="AR674" s="47">
        <v>1.1401711678761901</v>
      </c>
      <c r="AS674" s="47">
        <v>0.97118703173517396</v>
      </c>
      <c r="AT674" s="28">
        <v>0</v>
      </c>
      <c r="AU674" s="28">
        <v>2100</v>
      </c>
      <c r="AV674" s="28">
        <v>0</v>
      </c>
    </row>
    <row r="675" spans="1:48" x14ac:dyDescent="0.25">
      <c r="A675" s="159">
        <v>672</v>
      </c>
      <c r="B675" s="3" t="s">
        <v>4489</v>
      </c>
      <c r="C675" s="3" t="s">
        <v>693</v>
      </c>
      <c r="D675" s="28">
        <v>11800</v>
      </c>
      <c r="E675" s="25">
        <v>15.8835</v>
      </c>
      <c r="F675" s="25">
        <v>24.797609999999999</v>
      </c>
      <c r="G675" s="25">
        <v>16.810559999999999</v>
      </c>
      <c r="H675" s="28">
        <v>110062529280</v>
      </c>
      <c r="I675" s="49">
        <v>9.2172900000000002</v>
      </c>
      <c r="J675" s="49">
        <v>66.999570000000006</v>
      </c>
      <c r="K675" s="28">
        <v>41466.31</v>
      </c>
      <c r="L675" s="28">
        <v>443584000</v>
      </c>
      <c r="M675" s="49">
        <v>5.6726186741422886</v>
      </c>
      <c r="N675" s="49">
        <v>1.1110951417428492</v>
      </c>
      <c r="O675" s="49" t="s">
        <v>4501</v>
      </c>
      <c r="P675" s="30">
        <v>217.06180170499999</v>
      </c>
      <c r="Q675" s="27">
        <v>0.4748</v>
      </c>
      <c r="R675" s="30">
        <v>286.19324701099998</v>
      </c>
      <c r="S675" s="27">
        <v>0.31850000000000001</v>
      </c>
      <c r="T675" s="30">
        <v>337.05778282199998</v>
      </c>
      <c r="U675" s="27">
        <v>0.45750000000000002</v>
      </c>
      <c r="V675" s="30">
        <v>12.421841300000001</v>
      </c>
      <c r="W675" s="32">
        <v>0.96289999999999998</v>
      </c>
      <c r="X675" s="30">
        <v>20.631744090000002</v>
      </c>
      <c r="Y675" s="32">
        <v>0.66090000000000004</v>
      </c>
      <c r="Z675" s="30">
        <v>23.047643044000001</v>
      </c>
      <c r="AA675" s="32">
        <v>0.68010000000000004</v>
      </c>
      <c r="AB675" s="30">
        <v>1549.8165074660001</v>
      </c>
      <c r="AC675" s="27">
        <v>6.6799999999999998E-2</v>
      </c>
      <c r="AD675" s="30">
        <v>2511.3011035503</v>
      </c>
      <c r="AE675" s="27">
        <v>0.62</v>
      </c>
      <c r="AF675" s="30">
        <v>2875.5493477262999</v>
      </c>
      <c r="AG675" s="27" t="s">
        <v>1989</v>
      </c>
      <c r="AH675" s="25">
        <v>6.4923861599999994E-2</v>
      </c>
      <c r="AI675" s="25">
        <v>8.9827888800000005E-2</v>
      </c>
      <c r="AJ675" s="25">
        <v>9.3232752399999994E-2</v>
      </c>
      <c r="AK675" s="25">
        <v>0.1674896079</v>
      </c>
      <c r="AL675" s="25">
        <v>0.2066857205</v>
      </c>
      <c r="AM675" s="25">
        <v>0.21481052950000001</v>
      </c>
      <c r="AN675" s="47">
        <v>0.21106403130000001</v>
      </c>
      <c r="AO675" s="47">
        <v>0.2126725894</v>
      </c>
      <c r="AP675" s="47">
        <v>0.20305627030000001</v>
      </c>
      <c r="AQ675" s="47">
        <v>1.21791776127477</v>
      </c>
      <c r="AR675" s="47">
        <v>1.3752206256478099</v>
      </c>
      <c r="AS675" s="47">
        <v>1.3040243249638399</v>
      </c>
      <c r="AT675" s="28">
        <v>1200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2038</v>
      </c>
      <c r="C676" s="3" t="s">
        <v>693</v>
      </c>
      <c r="D676" s="28">
        <v>3500</v>
      </c>
      <c r="E676" s="25">
        <v>-2.7777780000000001</v>
      </c>
      <c r="F676" s="25">
        <v>-18.604649999999999</v>
      </c>
      <c r="G676" s="25">
        <v>12.903230000000001</v>
      </c>
      <c r="H676" s="28">
        <v>21175000000</v>
      </c>
      <c r="I676" s="49">
        <v>6.05</v>
      </c>
      <c r="J676" s="49">
        <v>64.143389999999997</v>
      </c>
      <c r="K676" s="28">
        <v>425.5</v>
      </c>
      <c r="L676" s="28">
        <v>1450000</v>
      </c>
      <c r="M676" s="49">
        <v>3.4788355610996136</v>
      </c>
      <c r="N676" s="49">
        <v>0.31498023842774858</v>
      </c>
      <c r="O676" s="49">
        <v>0.49192180000000002</v>
      </c>
      <c r="P676" s="30">
        <v>54.780147218000003</v>
      </c>
      <c r="Q676" s="27">
        <v>0.1201</v>
      </c>
      <c r="R676" s="30">
        <v>90.855605312999998</v>
      </c>
      <c r="S676" s="27">
        <v>0.65849999999999997</v>
      </c>
      <c r="T676" s="30">
        <v>66.199811513</v>
      </c>
      <c r="U676" s="27">
        <v>-0.13919999999999999</v>
      </c>
      <c r="V676" s="30">
        <v>2.4450795439999999</v>
      </c>
      <c r="W676" s="32">
        <v>-0.60589999999999999</v>
      </c>
      <c r="X676" s="30">
        <v>0.75157563800000005</v>
      </c>
      <c r="Y676" s="32">
        <v>-0.69259999999999999</v>
      </c>
      <c r="Z676" s="30">
        <v>7.2623397939999998</v>
      </c>
      <c r="AA676" s="32">
        <v>-1.9144000000000001</v>
      </c>
      <c r="AB676" s="30">
        <v>431.22312018180003</v>
      </c>
      <c r="AC676" s="27">
        <v>-0.61770000000000003</v>
      </c>
      <c r="AD676" s="30">
        <v>120.50055685949999</v>
      </c>
      <c r="AE676" s="27">
        <v>-0.72099999999999997</v>
      </c>
      <c r="AF676" s="30">
        <v>1200.3867428098999</v>
      </c>
      <c r="AG676" s="27">
        <v>-0.91</v>
      </c>
      <c r="AH676" s="25">
        <v>3.03707623E-2</v>
      </c>
      <c r="AI676" s="25">
        <v>8.1259130999999998E-3</v>
      </c>
      <c r="AJ676" s="25">
        <v>7.7738850799999995E-2</v>
      </c>
      <c r="AK676" s="25">
        <v>3.76986084E-2</v>
      </c>
      <c r="AL676" s="25">
        <v>1.13356662E-2</v>
      </c>
      <c r="AM676" s="25">
        <v>0.11092000690000001</v>
      </c>
      <c r="AN676" s="47">
        <v>0.11018939699999999</v>
      </c>
      <c r="AO676" s="47">
        <v>7.73129293E-2</v>
      </c>
      <c r="AP676" s="47">
        <v>0.22003292990000001</v>
      </c>
      <c r="AQ676" s="47">
        <v>0.29204673368539602</v>
      </c>
      <c r="AR676" s="47">
        <v>0.49679707449709698</v>
      </c>
      <c r="AS676" s="47">
        <v>0.426828487549619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603</v>
      </c>
      <c r="C677" s="3" t="s">
        <v>693</v>
      </c>
      <c r="D677" s="28" t="s">
        <v>4501</v>
      </c>
      <c r="E677" s="25" t="s">
        <v>4501</v>
      </c>
      <c r="F677" s="25" t="s">
        <v>4501</v>
      </c>
      <c r="G677" s="25" t="s">
        <v>4501</v>
      </c>
      <c r="H677" s="28" t="s">
        <v>4501</v>
      </c>
      <c r="I677" s="49">
        <v>5.7029399999999999</v>
      </c>
      <c r="J677" s="49">
        <v>19.17642</v>
      </c>
      <c r="K677" s="28">
        <v>0</v>
      </c>
      <c r="L677" s="28" t="s">
        <v>4501</v>
      </c>
      <c r="M677" s="49" t="s">
        <v>4501</v>
      </c>
      <c r="N677" s="49" t="s">
        <v>4501</v>
      </c>
      <c r="O677" s="49" t="s">
        <v>4501</v>
      </c>
      <c r="P677" s="30">
        <v>36.410386035000002</v>
      </c>
      <c r="Q677" s="27">
        <v>-9.1999999999999998E-2</v>
      </c>
      <c r="R677" s="30">
        <v>38.857719467000003</v>
      </c>
      <c r="S677" s="27">
        <v>6.7199999999999996E-2</v>
      </c>
      <c r="T677" s="30">
        <v>33.522023273000002</v>
      </c>
      <c r="U677" s="27">
        <v>-0.1041</v>
      </c>
      <c r="V677" s="30">
        <v>20.518371964</v>
      </c>
      <c r="W677" s="32">
        <v>4.6677</v>
      </c>
      <c r="X677" s="30">
        <v>18.705231134000002</v>
      </c>
      <c r="Y677" s="32">
        <v>-8.8400000000000006E-2</v>
      </c>
      <c r="Z677" s="30">
        <v>13.931422881</v>
      </c>
      <c r="AA677" s="32">
        <v>-0.17219999999999999</v>
      </c>
      <c r="AB677" s="30">
        <v>3238.0727779005001</v>
      </c>
      <c r="AC677" s="27">
        <v>4.3693999999999997</v>
      </c>
      <c r="AD677" s="30">
        <v>2951.9349703837001</v>
      </c>
      <c r="AE677" s="27">
        <v>-8.7999999999999995E-2</v>
      </c>
      <c r="AF677" s="30">
        <v>2442.8492814233</v>
      </c>
      <c r="AG677" s="27">
        <v>0.83</v>
      </c>
      <c r="AH677" s="25">
        <v>0.24628424039999999</v>
      </c>
      <c r="AI677" s="25">
        <v>0.19001101440000001</v>
      </c>
      <c r="AJ677" s="25">
        <v>0.13426702500000001</v>
      </c>
      <c r="AK677" s="25">
        <v>0.26213027659999999</v>
      </c>
      <c r="AL677" s="25">
        <v>0.2010644174</v>
      </c>
      <c r="AM677" s="25">
        <v>0.1442597739</v>
      </c>
      <c r="AN677" s="47">
        <v>0.60222142710000004</v>
      </c>
      <c r="AO677" s="47">
        <v>0.62557532569999996</v>
      </c>
      <c r="AP677" s="47">
        <v>0.57181689619999998</v>
      </c>
      <c r="AQ677" s="47">
        <v>4.339749112329E-2</v>
      </c>
      <c r="AR677" s="47">
        <v>7.1459708991770496E-2</v>
      </c>
      <c r="AS677" s="47">
        <v>7.4424445433681194E-2</v>
      </c>
      <c r="AT677" s="28">
        <v>1200</v>
      </c>
      <c r="AU677" s="28">
        <v>1200</v>
      </c>
      <c r="AV677" s="28">
        <v>0</v>
      </c>
    </row>
    <row r="678" spans="1:48" x14ac:dyDescent="0.25">
      <c r="A678" s="159">
        <v>675</v>
      </c>
      <c r="B678" s="3" t="s">
        <v>604</v>
      </c>
      <c r="C678" s="3" t="s">
        <v>693</v>
      </c>
      <c r="D678" s="28">
        <v>4500</v>
      </c>
      <c r="E678" s="25">
        <v>-10</v>
      </c>
      <c r="F678" s="25">
        <v>-13.461539999999999</v>
      </c>
      <c r="G678" s="25">
        <v>-8.1632650000000009</v>
      </c>
      <c r="H678" s="28">
        <v>75734973000</v>
      </c>
      <c r="I678" s="49">
        <v>16.829989999999999</v>
      </c>
      <c r="J678" s="49">
        <v>41.047809999999998</v>
      </c>
      <c r="K678" s="28">
        <v>1170</v>
      </c>
      <c r="L678" s="28">
        <v>5207000</v>
      </c>
      <c r="M678" s="49">
        <v>6.4393791168971939</v>
      </c>
      <c r="N678" s="49">
        <v>0.39309643651927179</v>
      </c>
      <c r="O678" s="49">
        <v>0.27735349999999998</v>
      </c>
      <c r="P678" s="30">
        <v>433.498518585</v>
      </c>
      <c r="Q678" s="27">
        <v>0.25169999999999998</v>
      </c>
      <c r="R678" s="30">
        <v>468.76849237099998</v>
      </c>
      <c r="S678" s="27">
        <v>8.14E-2</v>
      </c>
      <c r="T678" s="30">
        <v>492.02456087899998</v>
      </c>
      <c r="U678" s="27">
        <v>0.1036</v>
      </c>
      <c r="V678" s="30">
        <v>-2.1575485400000001</v>
      </c>
      <c r="W678" s="32">
        <v>-11.2342</v>
      </c>
      <c r="X678" s="30">
        <v>1.0797265250000001</v>
      </c>
      <c r="Y678" s="32">
        <v>-1.5004</v>
      </c>
      <c r="Z678" s="30">
        <v>5.4204935379999997</v>
      </c>
      <c r="AA678" s="32">
        <v>-2.0068000000000001</v>
      </c>
      <c r="AB678" s="30">
        <v>220.9664118716</v>
      </c>
      <c r="AC678" s="27">
        <v>2.3929999999999998</v>
      </c>
      <c r="AD678" s="30">
        <v>416.95813640810002</v>
      </c>
      <c r="AE678" s="27">
        <v>0.88700000000000001</v>
      </c>
      <c r="AF678" s="30">
        <v>658.11913141499997</v>
      </c>
      <c r="AG678" s="27">
        <v>8.64</v>
      </c>
      <c r="AH678" s="25">
        <v>7.2755544000000002E-3</v>
      </c>
      <c r="AI678" s="25">
        <v>1.3817159000000001E-2</v>
      </c>
      <c r="AJ678" s="25">
        <v>2.13532507E-2</v>
      </c>
      <c r="AK678" s="25">
        <v>1.8080488799999999E-2</v>
      </c>
      <c r="AL678" s="25">
        <v>3.5565280599999999E-2</v>
      </c>
      <c r="AM678" s="25">
        <v>5.5953825999999998E-2</v>
      </c>
      <c r="AN678" s="47">
        <v>0.129703244</v>
      </c>
      <c r="AO678" s="47">
        <v>0.16763027429999999</v>
      </c>
      <c r="AP678" s="47">
        <v>0.1735658793</v>
      </c>
      <c r="AQ678" s="47">
        <v>1.61838474089955</v>
      </c>
      <c r="AR678" s="47">
        <v>1.5286180700630101</v>
      </c>
      <c r="AS678" s="47">
        <v>1.6203891226515199</v>
      </c>
      <c r="AT678" s="28">
        <v>300</v>
      </c>
      <c r="AU678" s="28">
        <v>0</v>
      </c>
      <c r="AV678" s="28">
        <v>0</v>
      </c>
    </row>
    <row r="679" spans="1:48" x14ac:dyDescent="0.25">
      <c r="A679" s="159">
        <v>676</v>
      </c>
      <c r="B679" s="3" t="s">
        <v>606</v>
      </c>
      <c r="C679" s="3" t="s">
        <v>693</v>
      </c>
      <c r="D679" s="28">
        <v>12800</v>
      </c>
      <c r="E679" s="25">
        <v>10.34483</v>
      </c>
      <c r="F679" s="25">
        <v>21.90476</v>
      </c>
      <c r="G679" s="25">
        <v>6.6666670000000003</v>
      </c>
      <c r="H679" s="28">
        <v>146234495999.99997</v>
      </c>
      <c r="I679" s="49">
        <v>11.424569999999999</v>
      </c>
      <c r="J679" s="49">
        <v>38.457810000000002</v>
      </c>
      <c r="K679" s="28">
        <v>15291.5</v>
      </c>
      <c r="L679" s="28">
        <v>220929000</v>
      </c>
      <c r="M679" s="49">
        <v>8.0597640978075251</v>
      </c>
      <c r="N679" s="49">
        <v>0.96978092661352877</v>
      </c>
      <c r="O679" s="49">
        <v>0.35189350000000003</v>
      </c>
      <c r="P679" s="30">
        <v>580.81001423199996</v>
      </c>
      <c r="Q679" s="27">
        <v>-2.3E-3</v>
      </c>
      <c r="R679" s="30">
        <v>611.85288452299994</v>
      </c>
      <c r="S679" s="27">
        <v>5.3400000000000003E-2</v>
      </c>
      <c r="T679" s="30">
        <v>834.43981340000005</v>
      </c>
      <c r="U679" s="27">
        <v>0.40460000000000002</v>
      </c>
      <c r="V679" s="30">
        <v>9.8377487279999993</v>
      </c>
      <c r="W679" s="32">
        <v>-0.1706</v>
      </c>
      <c r="X679" s="30">
        <v>5.8143043189999997</v>
      </c>
      <c r="Y679" s="32">
        <v>-0.40899999999999997</v>
      </c>
      <c r="Z679" s="30">
        <v>8.9197042950000007</v>
      </c>
      <c r="AA679" s="32">
        <v>8.5099999999999995E-2</v>
      </c>
      <c r="AB679" s="30">
        <v>774.0105490185</v>
      </c>
      <c r="AC679" s="27">
        <v>-0.18479999999999999</v>
      </c>
      <c r="AD679" s="30">
        <v>458.03683806039999</v>
      </c>
      <c r="AE679" s="27">
        <v>-0.40799999999999997</v>
      </c>
      <c r="AF679" s="30">
        <v>780.74748502570003</v>
      </c>
      <c r="AG679" s="27">
        <v>1.0900000000000001</v>
      </c>
      <c r="AH679" s="25">
        <v>2.9354765200000001E-2</v>
      </c>
      <c r="AI679" s="25">
        <v>1.73451344E-2</v>
      </c>
      <c r="AJ679" s="25">
        <v>2.5551593099999999E-2</v>
      </c>
      <c r="AK679" s="25">
        <v>5.2101235400000001E-2</v>
      </c>
      <c r="AL679" s="25">
        <v>3.7566460599999997E-2</v>
      </c>
      <c r="AM679" s="25">
        <v>5.9145489400000001E-2</v>
      </c>
      <c r="AN679" s="47">
        <v>0.1979631402</v>
      </c>
      <c r="AO679" s="47">
        <v>0.19812397800000001</v>
      </c>
      <c r="AP679" s="47">
        <v>0.1672713965</v>
      </c>
      <c r="AQ679" s="47">
        <v>1.0624537542061301</v>
      </c>
      <c r="AR679" s="47">
        <v>1.2733374790809799</v>
      </c>
      <c r="AS679" s="47">
        <v>1.31474762665219</v>
      </c>
      <c r="AT679" s="28">
        <v>700</v>
      </c>
      <c r="AU679" s="28">
        <v>3050</v>
      </c>
      <c r="AV679" s="28">
        <v>0</v>
      </c>
    </row>
    <row r="680" spans="1:48" x14ac:dyDescent="0.25">
      <c r="A680" s="159">
        <v>677</v>
      </c>
      <c r="B680" s="3" t="s">
        <v>607</v>
      </c>
      <c r="C680" s="3" t="s">
        <v>693</v>
      </c>
      <c r="D680" s="28">
        <v>9000</v>
      </c>
      <c r="E680" s="25">
        <v>-9.0909089999999999</v>
      </c>
      <c r="F680" s="25">
        <v>0</v>
      </c>
      <c r="G680" s="25">
        <v>-20.35398</v>
      </c>
      <c r="H680" s="28">
        <v>24300000000</v>
      </c>
      <c r="I680" s="49">
        <v>2.6999999999999997</v>
      </c>
      <c r="J680" s="49">
        <v>52.004809999999999</v>
      </c>
      <c r="K680" s="28">
        <v>100</v>
      </c>
      <c r="L680" s="28">
        <v>900000</v>
      </c>
      <c r="M680" s="49">
        <v>8.7614518539953004</v>
      </c>
      <c r="N680" s="49">
        <v>0.64945563660853223</v>
      </c>
      <c r="O680" s="49" t="s">
        <v>4501</v>
      </c>
      <c r="P680" s="30">
        <v>271.52171488599998</v>
      </c>
      <c r="Q680" s="27">
        <v>0.1782</v>
      </c>
      <c r="R680" s="30">
        <v>281.07453288400001</v>
      </c>
      <c r="S680" s="27">
        <v>3.5200000000000002E-2</v>
      </c>
      <c r="T680" s="30">
        <v>284.34420236900002</v>
      </c>
      <c r="U680" s="27">
        <v>2.2700000000000001E-2</v>
      </c>
      <c r="V680" s="30">
        <v>2.7194384509999998</v>
      </c>
      <c r="W680" s="32">
        <v>-0.45789999999999997</v>
      </c>
      <c r="X680" s="30">
        <v>7.0175415159999996</v>
      </c>
      <c r="Y680" s="32">
        <v>1.5805</v>
      </c>
      <c r="Z680" s="30">
        <v>2.5639832220000001</v>
      </c>
      <c r="AA680" s="32">
        <v>-0.67649999999999999</v>
      </c>
      <c r="AB680" s="30">
        <v>838</v>
      </c>
      <c r="AC680" s="27">
        <v>-0.4773</v>
      </c>
      <c r="AD680" s="30">
        <v>2246.6666666667002</v>
      </c>
      <c r="AE680" s="27">
        <v>1.681</v>
      </c>
      <c r="AF680" s="30">
        <v>949.62341555559999</v>
      </c>
      <c r="AG680" s="27">
        <v>0.32</v>
      </c>
      <c r="AH680" s="25">
        <v>3.3928170700000003E-2</v>
      </c>
      <c r="AI680" s="25">
        <v>8.2898227699999993E-2</v>
      </c>
      <c r="AJ680" s="25">
        <v>3.0731702600000001E-2</v>
      </c>
      <c r="AK680" s="25">
        <v>7.37086255E-2</v>
      </c>
      <c r="AL680" s="25">
        <v>0.1815905347</v>
      </c>
      <c r="AM680" s="25">
        <v>6.4324033799999999E-2</v>
      </c>
      <c r="AN680" s="47">
        <v>6.7481388899999994E-2</v>
      </c>
      <c r="AO680" s="47">
        <v>8.38692942E-2</v>
      </c>
      <c r="AP680" s="47">
        <v>6.6666132399999994E-2</v>
      </c>
      <c r="AQ680" s="47">
        <v>1.3095399826891201</v>
      </c>
      <c r="AR680" s="47">
        <v>1.08487329260909</v>
      </c>
      <c r="AS680" s="47">
        <v>1.0930839626400599</v>
      </c>
      <c r="AT680" s="28">
        <v>800</v>
      </c>
      <c r="AU680" s="28">
        <v>2000</v>
      </c>
      <c r="AV680" s="28">
        <v>0</v>
      </c>
    </row>
    <row r="681" spans="1:48" x14ac:dyDescent="0.25">
      <c r="A681" s="159">
        <v>678</v>
      </c>
      <c r="B681" s="3" t="s">
        <v>608</v>
      </c>
      <c r="C681" s="3" t="s">
        <v>693</v>
      </c>
      <c r="D681" s="28">
        <v>7000</v>
      </c>
      <c r="E681" s="25">
        <v>4.4776119999999997</v>
      </c>
      <c r="F681" s="25">
        <v>7.6923079999999997</v>
      </c>
      <c r="G681" s="25">
        <v>-12.5</v>
      </c>
      <c r="H681" s="28">
        <v>171983364000</v>
      </c>
      <c r="I681" s="49">
        <v>24.569049999999997</v>
      </c>
      <c r="J681" s="49">
        <v>30.160959999999999</v>
      </c>
      <c r="K681" s="28">
        <v>1080.5</v>
      </c>
      <c r="L681" s="28">
        <v>7536500</v>
      </c>
      <c r="M681" s="49">
        <v>2.0348117252690905</v>
      </c>
      <c r="N681" s="49">
        <v>0.54228361664532565</v>
      </c>
      <c r="O681" s="49">
        <v>0.45312079999999999</v>
      </c>
      <c r="P681" s="30">
        <v>2062.838442152</v>
      </c>
      <c r="Q681" s="27">
        <v>6.1600000000000002E-2</v>
      </c>
      <c r="R681" s="30">
        <v>2820.4168888610002</v>
      </c>
      <c r="S681" s="27">
        <v>0.36730000000000002</v>
      </c>
      <c r="T681" s="30">
        <v>2359.2151316300001</v>
      </c>
      <c r="U681" s="27">
        <v>-6.3399999999999998E-2</v>
      </c>
      <c r="V681" s="30">
        <v>28.754754680000001</v>
      </c>
      <c r="W681" s="32">
        <v>0.17799999999999999</v>
      </c>
      <c r="X681" s="30">
        <v>80.639693743999999</v>
      </c>
      <c r="Y681" s="32">
        <v>1.8044</v>
      </c>
      <c r="Z681" s="30">
        <v>84.336530252000003</v>
      </c>
      <c r="AA681" s="32">
        <v>1.4137</v>
      </c>
      <c r="AB681" s="30">
        <v>709.41428265119998</v>
      </c>
      <c r="AC681" s="27">
        <v>-2.6700000000000002E-2</v>
      </c>
      <c r="AD681" s="30">
        <v>2555.9613469417</v>
      </c>
      <c r="AE681" s="27">
        <v>2.6030000000000002</v>
      </c>
      <c r="AF681" s="30">
        <v>3432.6326572144999</v>
      </c>
      <c r="AG681" s="27">
        <v>2.41</v>
      </c>
      <c r="AH681" s="25">
        <v>4.1794294500000002E-2</v>
      </c>
      <c r="AI681" s="25">
        <v>0.10206120420000001</v>
      </c>
      <c r="AJ681" s="25">
        <v>8.2042595199999999E-2</v>
      </c>
      <c r="AK681" s="25">
        <v>0.1001339295</v>
      </c>
      <c r="AL681" s="25">
        <v>0.2607138893</v>
      </c>
      <c r="AM681" s="25">
        <v>0.2753280079</v>
      </c>
      <c r="AN681" s="47">
        <v>7.1898356900000002E-2</v>
      </c>
      <c r="AO681" s="47">
        <v>5.6737978600000002E-2</v>
      </c>
      <c r="AP681" s="47">
        <v>8.0335318200000005E-2</v>
      </c>
      <c r="AQ681" s="47">
        <v>1.48421844293698</v>
      </c>
      <c r="AR681" s="47">
        <v>1.61608349013537</v>
      </c>
      <c r="AS681" s="47">
        <v>2.3559153893572602</v>
      </c>
      <c r="AT681" s="28">
        <v>700</v>
      </c>
      <c r="AU681" s="28">
        <v>800</v>
      </c>
      <c r="AV681" s="28">
        <v>0</v>
      </c>
    </row>
    <row r="682" spans="1:48" x14ac:dyDescent="0.25">
      <c r="A682" s="159">
        <v>679</v>
      </c>
      <c r="B682" s="3" t="s">
        <v>2047</v>
      </c>
      <c r="C682" s="3" t="s">
        <v>693</v>
      </c>
      <c r="D682" s="28">
        <v>2600</v>
      </c>
      <c r="E682" s="25">
        <v>-3.7037040000000001</v>
      </c>
      <c r="F682" s="25">
        <v>-13.33333</v>
      </c>
      <c r="G682" s="25">
        <v>-33.673470000000002</v>
      </c>
      <c r="H682" s="28">
        <v>97174599600</v>
      </c>
      <c r="I682" s="49">
        <v>37.374849999999995</v>
      </c>
      <c r="J682" s="49">
        <v>70.833939999999998</v>
      </c>
      <c r="K682" s="28">
        <v>131526.79999999999</v>
      </c>
      <c r="L682" s="28">
        <v>357496500</v>
      </c>
      <c r="M682" s="49">
        <v>1.706965586474491</v>
      </c>
      <c r="N682" s="49">
        <v>0.2471659444694784</v>
      </c>
      <c r="O682" s="49">
        <v>0.49988670000000002</v>
      </c>
      <c r="P682" s="30">
        <v>171.79066080000001</v>
      </c>
      <c r="Q682" s="27">
        <v>8.5599999999999996E-2</v>
      </c>
      <c r="R682" s="30">
        <v>252.509723283</v>
      </c>
      <c r="S682" s="27">
        <v>0.46989999999999998</v>
      </c>
      <c r="T682" s="30">
        <v>247.95878865</v>
      </c>
      <c r="U682" s="27">
        <v>0.41920000000000002</v>
      </c>
      <c r="V682" s="30">
        <v>28.625421886000002</v>
      </c>
      <c r="W682" s="32">
        <v>-0.52329999999999999</v>
      </c>
      <c r="X682" s="30">
        <v>61.776979904999997</v>
      </c>
      <c r="Y682" s="32">
        <v>1.1580999999999999</v>
      </c>
      <c r="Z682" s="30">
        <v>57.868042608000003</v>
      </c>
      <c r="AA682" s="32">
        <v>0.82879999999999998</v>
      </c>
      <c r="AB682" s="30">
        <v>957.3725777953</v>
      </c>
      <c r="AC682" s="27">
        <v>-0.7893</v>
      </c>
      <c r="AD682" s="30">
        <v>2052.9472148159998</v>
      </c>
      <c r="AE682" s="27">
        <v>1.1439999999999999</v>
      </c>
      <c r="AF682" s="30">
        <v>1548.3152120011</v>
      </c>
      <c r="AG682" s="27">
        <v>1.31</v>
      </c>
      <c r="AH682" s="25">
        <v>7.7717063899999994E-2</v>
      </c>
      <c r="AI682" s="25">
        <v>0.12909654149999999</v>
      </c>
      <c r="AJ682" s="25">
        <v>0.1185852983</v>
      </c>
      <c r="AK682" s="25">
        <v>0.1082127445</v>
      </c>
      <c r="AL682" s="25">
        <v>0.1678800067</v>
      </c>
      <c r="AM682" s="25">
        <v>0.14264411169999999</v>
      </c>
      <c r="AN682" s="47">
        <v>0.1942843236</v>
      </c>
      <c r="AO682" s="47">
        <v>0.30449455959999999</v>
      </c>
      <c r="AP682" s="47">
        <v>0.2935403184</v>
      </c>
      <c r="AQ682" s="47">
        <v>0.42511409117293197</v>
      </c>
      <c r="AR682" s="47">
        <v>0.195188118351453</v>
      </c>
      <c r="AS682" s="47">
        <v>0.20288192367770699</v>
      </c>
      <c r="AT682" s="28">
        <v>500</v>
      </c>
      <c r="AU682" s="28">
        <v>0</v>
      </c>
      <c r="AV682" s="28">
        <v>0</v>
      </c>
    </row>
    <row r="683" spans="1:48" x14ac:dyDescent="0.25">
      <c r="A683" s="159">
        <v>680</v>
      </c>
      <c r="B683" s="3" t="s">
        <v>609</v>
      </c>
      <c r="C683" s="3" t="s">
        <v>693</v>
      </c>
      <c r="D683" s="28">
        <v>6400</v>
      </c>
      <c r="E683" s="25">
        <v>36.170209999999997</v>
      </c>
      <c r="F683" s="25">
        <v>100</v>
      </c>
      <c r="G683" s="25">
        <v>146.15379999999999</v>
      </c>
      <c r="H683" s="28">
        <v>528961772800.00006</v>
      </c>
      <c r="I683" s="49">
        <v>82.650279999999995</v>
      </c>
      <c r="J683" s="49">
        <v>81.396739999999994</v>
      </c>
      <c r="K683" s="28">
        <v>759267.4</v>
      </c>
      <c r="L683" s="28">
        <v>4231063000</v>
      </c>
      <c r="M683" s="49">
        <v>6.5707543442719443</v>
      </c>
      <c r="N683" s="49">
        <v>0.56032091050127331</v>
      </c>
      <c r="O683" s="49">
        <v>0.74380400000000002</v>
      </c>
      <c r="P683" s="30">
        <v>187.19412382300001</v>
      </c>
      <c r="Q683" s="27">
        <v>5.28E-2</v>
      </c>
      <c r="R683" s="30">
        <v>259.75270811500002</v>
      </c>
      <c r="S683" s="27">
        <v>0.3876</v>
      </c>
      <c r="T683" s="30">
        <v>262.226230972</v>
      </c>
      <c r="U683" s="27">
        <v>0.14899999999999999</v>
      </c>
      <c r="V683" s="30">
        <v>54.757788714999997</v>
      </c>
      <c r="W683" s="32">
        <v>0.24410000000000001</v>
      </c>
      <c r="X683" s="30">
        <v>59.59372055</v>
      </c>
      <c r="Y683" s="32">
        <v>8.8300000000000003E-2</v>
      </c>
      <c r="Z683" s="30">
        <v>64.535398763000003</v>
      </c>
      <c r="AA683" s="32">
        <v>-2.4500000000000001E-2</v>
      </c>
      <c r="AB683" s="30">
        <v>693.09878842490002</v>
      </c>
      <c r="AC683" s="27">
        <v>0.18509999999999999</v>
      </c>
      <c r="AD683" s="30">
        <v>703.66455503830002</v>
      </c>
      <c r="AE683" s="27">
        <v>1.4999999999999999E-2</v>
      </c>
      <c r="AF683" s="30">
        <v>777.49112612169995</v>
      </c>
      <c r="AG683" s="27">
        <v>0.97</v>
      </c>
      <c r="AH683" s="25">
        <v>5.4825784900000001E-2</v>
      </c>
      <c r="AI683" s="25">
        <v>5.4547881300000003E-2</v>
      </c>
      <c r="AJ683" s="25">
        <v>5.4757203900000002E-2</v>
      </c>
      <c r="AK683" s="25">
        <v>6.3882964599999995E-2</v>
      </c>
      <c r="AL683" s="25">
        <v>6.3671537200000003E-2</v>
      </c>
      <c r="AM683" s="25">
        <v>6.52599876E-2</v>
      </c>
      <c r="AN683" s="47">
        <v>0.1807005616</v>
      </c>
      <c r="AO683" s="47">
        <v>0.173638136</v>
      </c>
      <c r="AP683" s="47">
        <v>0.12984227770000001</v>
      </c>
      <c r="AQ683" s="47">
        <v>0.20946787869581701</v>
      </c>
      <c r="AR683" s="47">
        <v>0.13072702495601499</v>
      </c>
      <c r="AS683" s="47">
        <v>0.19180642828743599</v>
      </c>
      <c r="AT683" s="28">
        <v>0</v>
      </c>
      <c r="AU683" s="28">
        <v>0</v>
      </c>
      <c r="AV683" s="28">
        <v>0</v>
      </c>
    </row>
    <row r="684" spans="1:48" x14ac:dyDescent="0.25">
      <c r="A684" s="159">
        <v>681</v>
      </c>
      <c r="B684" s="3" t="s">
        <v>610</v>
      </c>
      <c r="C684" s="3" t="s">
        <v>693</v>
      </c>
      <c r="D684" s="28">
        <v>5900</v>
      </c>
      <c r="E684" s="25">
        <v>-1.6666669999999999</v>
      </c>
      <c r="F684" s="25">
        <v>-15.71429</v>
      </c>
      <c r="G684" s="25">
        <v>-29.761900000000001</v>
      </c>
      <c r="H684" s="28">
        <v>50740000000</v>
      </c>
      <c r="I684" s="49">
        <v>8.6</v>
      </c>
      <c r="J684" s="49">
        <v>37.768369999999997</v>
      </c>
      <c r="K684" s="28">
        <v>30</v>
      </c>
      <c r="L684" s="28">
        <v>174000</v>
      </c>
      <c r="M684" s="49" t="s">
        <v>4501</v>
      </c>
      <c r="N684" s="49">
        <v>0.54284520245161538</v>
      </c>
      <c r="O684" s="49" t="s">
        <v>4501</v>
      </c>
      <c r="P684" s="30">
        <v>179.56464344400001</v>
      </c>
      <c r="Q684" s="27">
        <v>9.7999999999999997E-3</v>
      </c>
      <c r="R684" s="30">
        <v>175.39548555600001</v>
      </c>
      <c r="S684" s="27">
        <v>-2.3199999999999998E-2</v>
      </c>
      <c r="T684" s="30">
        <v>154.198428474</v>
      </c>
      <c r="U684" s="27">
        <v>-9.4700000000000006E-2</v>
      </c>
      <c r="V684" s="30">
        <v>0.107310399</v>
      </c>
      <c r="W684" s="32">
        <v>-0.99060000000000004</v>
      </c>
      <c r="X684" s="30">
        <v>1.2285454920000001</v>
      </c>
      <c r="Y684" s="32">
        <v>10.448499999999999</v>
      </c>
      <c r="Z684" s="30">
        <v>-5.0905135760000002</v>
      </c>
      <c r="AA684" s="32">
        <v>8.4648000000000003</v>
      </c>
      <c r="AB684" s="30">
        <v>12.4779533721</v>
      </c>
      <c r="AC684" s="27">
        <v>-0.99</v>
      </c>
      <c r="AD684" s="30">
        <v>134.28287930229999</v>
      </c>
      <c r="AE684" s="27">
        <v>9.7620000000000005</v>
      </c>
      <c r="AF684" s="30">
        <v>-591.9201832558</v>
      </c>
      <c r="AG684" s="27">
        <v>9.4600000000000009</v>
      </c>
      <c r="AH684" s="25">
        <v>5.8245889999999998E-4</v>
      </c>
      <c r="AI684" s="25">
        <v>7.4463506000000002E-3</v>
      </c>
      <c r="AJ684" s="25">
        <v>-3.3055534800000001E-2</v>
      </c>
      <c r="AK684" s="25">
        <v>8.7108040000000002E-4</v>
      </c>
      <c r="AL684" s="25">
        <v>1.027669E-2</v>
      </c>
      <c r="AM684" s="25">
        <v>-4.3209248499999998E-2</v>
      </c>
      <c r="AN684" s="47">
        <v>5.6943563699999998E-2</v>
      </c>
      <c r="AO684" s="47">
        <v>5.9148123900000002E-2</v>
      </c>
      <c r="AP684" s="47">
        <v>1.52674961E-2</v>
      </c>
      <c r="AQ684" s="47">
        <v>0.45486437240418498</v>
      </c>
      <c r="AR684" s="47">
        <v>0.30609509313278899</v>
      </c>
      <c r="AS684" s="47">
        <v>0.30717136471864598</v>
      </c>
      <c r="AT684" s="28">
        <v>0</v>
      </c>
      <c r="AU684" s="28">
        <v>0</v>
      </c>
      <c r="AV684" s="28">
        <v>0</v>
      </c>
    </row>
    <row r="685" spans="1:48" x14ac:dyDescent="0.25">
      <c r="A685" s="159">
        <v>682</v>
      </c>
      <c r="B685" s="3" t="s">
        <v>611</v>
      </c>
      <c r="C685" s="3" t="s">
        <v>693</v>
      </c>
      <c r="D685" s="28">
        <v>5100</v>
      </c>
      <c r="E685" s="25">
        <v>-37.037039999999998</v>
      </c>
      <c r="F685" s="25">
        <v>-71.978020000000001</v>
      </c>
      <c r="G685" s="25">
        <v>-82.042249999999996</v>
      </c>
      <c r="H685" s="28">
        <v>54734383200</v>
      </c>
      <c r="I685" s="49">
        <v>10.732229999999999</v>
      </c>
      <c r="J685" s="49">
        <v>63.930509999999998</v>
      </c>
      <c r="K685" s="28">
        <v>3199.95</v>
      </c>
      <c r="L685" s="28">
        <v>18134000</v>
      </c>
      <c r="M685" s="49" t="s">
        <v>4501</v>
      </c>
      <c r="N685" s="49">
        <v>0.34228730495021026</v>
      </c>
      <c r="O685" s="49">
        <v>0.171903</v>
      </c>
      <c r="P685" s="30">
        <v>1403.255400797</v>
      </c>
      <c r="Q685" s="27">
        <v>0.64339999999999997</v>
      </c>
      <c r="R685" s="30">
        <v>1248.0166201439999</v>
      </c>
      <c r="S685" s="27">
        <v>-0.1106</v>
      </c>
      <c r="T685" s="30">
        <v>897.22647709900002</v>
      </c>
      <c r="U685" s="27">
        <v>-0.33</v>
      </c>
      <c r="V685" s="30">
        <v>27.695240167000001</v>
      </c>
      <c r="W685" s="32">
        <v>0.58879999999999999</v>
      </c>
      <c r="X685" s="30">
        <v>12.178884055999999</v>
      </c>
      <c r="Y685" s="32">
        <v>-0.56030000000000002</v>
      </c>
      <c r="Z685" s="30">
        <v>2.5583181270000002</v>
      </c>
      <c r="AA685" s="32">
        <v>-0.89659999999999995</v>
      </c>
      <c r="AB685" s="30">
        <v>2311.5394378711999</v>
      </c>
      <c r="AC685" s="27">
        <v>0.58879999999999999</v>
      </c>
      <c r="AD685" s="30">
        <v>1016.4913044295999</v>
      </c>
      <c r="AE685" s="27">
        <v>-0.56000000000000005</v>
      </c>
      <c r="AF685" s="30">
        <v>238.37708008920001</v>
      </c>
      <c r="AG685" s="27">
        <v>0.1</v>
      </c>
      <c r="AH685" s="25">
        <v>3.1304195399999998E-2</v>
      </c>
      <c r="AI685" s="25">
        <v>1.23705954E-2</v>
      </c>
      <c r="AJ685" s="25">
        <v>3.1193031E-3</v>
      </c>
      <c r="AK685" s="25">
        <v>0.1830223845</v>
      </c>
      <c r="AL685" s="25">
        <v>7.39169769E-2</v>
      </c>
      <c r="AM685" s="25">
        <v>1.52214247E-2</v>
      </c>
      <c r="AN685" s="47">
        <v>5.8910521700000003E-2</v>
      </c>
      <c r="AO685" s="47">
        <v>5.5529209400000001E-2</v>
      </c>
      <c r="AP685" s="47">
        <v>6.7628527199999997E-2</v>
      </c>
      <c r="AQ685" s="47">
        <v>5.9300552159515503</v>
      </c>
      <c r="AR685" s="47">
        <v>4.0809462079570098</v>
      </c>
      <c r="AS685" s="47">
        <v>3.8797517967701598</v>
      </c>
      <c r="AT685" s="28">
        <v>750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612</v>
      </c>
      <c r="C686" s="3" t="s">
        <v>693</v>
      </c>
      <c r="D686" s="28">
        <v>7500</v>
      </c>
      <c r="E686" s="25">
        <v>-23.469390000000001</v>
      </c>
      <c r="F686" s="25">
        <v>-12.790699999999999</v>
      </c>
      <c r="G686" s="25">
        <v>-28.571429999999999</v>
      </c>
      <c r="H686" s="28">
        <v>242159737500</v>
      </c>
      <c r="I686" s="49">
        <v>32.287970000000001</v>
      </c>
      <c r="J686" s="49">
        <v>19.091799999999999</v>
      </c>
      <c r="K686" s="28">
        <v>35</v>
      </c>
      <c r="L686" s="28">
        <v>302000</v>
      </c>
      <c r="M686" s="49">
        <v>5.1652407947139496</v>
      </c>
      <c r="N686" s="49">
        <v>0.48326377106427415</v>
      </c>
      <c r="O686" s="49" t="s">
        <v>4501</v>
      </c>
      <c r="P686" s="30">
        <v>781.57847377799999</v>
      </c>
      <c r="Q686" s="27">
        <v>3.32E-2</v>
      </c>
      <c r="R686" s="30">
        <v>863.71120411699997</v>
      </c>
      <c r="S686" s="27">
        <v>0.1051</v>
      </c>
      <c r="T686" s="30">
        <v>850.76571005699998</v>
      </c>
      <c r="U686" s="27">
        <v>-2.1700000000000001E-2</v>
      </c>
      <c r="V686" s="30">
        <v>77.417436589000005</v>
      </c>
      <c r="W686" s="32">
        <v>-0.15679999999999999</v>
      </c>
      <c r="X686" s="30">
        <v>61.918597128000002</v>
      </c>
      <c r="Y686" s="32">
        <v>-0.20019999999999999</v>
      </c>
      <c r="Z686" s="30">
        <v>44.015207083</v>
      </c>
      <c r="AA686" s="32">
        <v>-0.40689999999999998</v>
      </c>
      <c r="AB686" s="30">
        <v>2448.6486327396001</v>
      </c>
      <c r="AC686" s="27">
        <v>-0.15679999999999999</v>
      </c>
      <c r="AD686" s="30">
        <v>1958.4333307708</v>
      </c>
      <c r="AE686" s="27">
        <v>-0.2</v>
      </c>
      <c r="AF686" s="30">
        <v>1363.2078417763</v>
      </c>
      <c r="AG686" s="27">
        <v>0.55000000000000004</v>
      </c>
      <c r="AH686" s="25">
        <v>9.8267721799999999E-2</v>
      </c>
      <c r="AI686" s="25">
        <v>7.54137644E-2</v>
      </c>
      <c r="AJ686" s="25">
        <v>5.2097380499999998E-2</v>
      </c>
      <c r="AK686" s="25">
        <v>0.17233641790000001</v>
      </c>
      <c r="AL686" s="25">
        <v>0.13736132679999999</v>
      </c>
      <c r="AM686" s="25">
        <v>9.8066589199999998E-2</v>
      </c>
      <c r="AN686" s="47">
        <v>0.18027271540000001</v>
      </c>
      <c r="AO686" s="47">
        <v>0.1504792948</v>
      </c>
      <c r="AP686" s="47">
        <v>0.13182570169999999</v>
      </c>
      <c r="AQ686" s="47">
        <v>0.85356556792134397</v>
      </c>
      <c r="AR686" s="47">
        <v>0.79021898620716902</v>
      </c>
      <c r="AS686" s="47">
        <v>0.88237082527033395</v>
      </c>
      <c r="AT686" s="28">
        <v>1500</v>
      </c>
      <c r="AU686" s="28">
        <v>750</v>
      </c>
      <c r="AV686" s="28">
        <v>0</v>
      </c>
    </row>
    <row r="687" spans="1:48" x14ac:dyDescent="0.25">
      <c r="A687" s="159">
        <v>684</v>
      </c>
      <c r="B687" s="3" t="s">
        <v>4739</v>
      </c>
      <c r="C687" s="3" t="s">
        <v>693</v>
      </c>
      <c r="D687" s="28">
        <v>6600</v>
      </c>
      <c r="E687" s="25">
        <v>20</v>
      </c>
      <c r="F687" s="25">
        <v>-17.5</v>
      </c>
      <c r="G687" s="25">
        <v>3.125</v>
      </c>
      <c r="H687" s="28">
        <v>276234420000.00006</v>
      </c>
      <c r="I687" s="49">
        <v>41.853699999999996</v>
      </c>
      <c r="J687" s="49">
        <v>61.337530000000001</v>
      </c>
      <c r="K687" s="28">
        <v>165</v>
      </c>
      <c r="L687" s="28">
        <v>832000</v>
      </c>
      <c r="M687" s="49">
        <v>17.668316028061046</v>
      </c>
      <c r="N687" s="49">
        <v>0.52289449859232162</v>
      </c>
      <c r="O687" s="49" t="s">
        <v>4501</v>
      </c>
      <c r="P687" s="30">
        <v>1123.952081724</v>
      </c>
      <c r="Q687" s="27">
        <v>-0.47570000000000001</v>
      </c>
      <c r="R687" s="30">
        <v>539.902277282</v>
      </c>
      <c r="S687" s="27">
        <v>-0.51959999999999995</v>
      </c>
      <c r="T687" s="30">
        <v>614.31479569199996</v>
      </c>
      <c r="U687" s="27">
        <v>-0.29609999999999997</v>
      </c>
      <c r="V687" s="30">
        <v>25.889019853000001</v>
      </c>
      <c r="W687" s="32">
        <v>-0.60950000000000004</v>
      </c>
      <c r="X687" s="30">
        <v>1.2429146579999999</v>
      </c>
      <c r="Y687" s="32">
        <v>-0.95199999999999996</v>
      </c>
      <c r="Z687" s="30">
        <v>12.02137035</v>
      </c>
      <c r="AA687" s="32">
        <v>-3.0291000000000001</v>
      </c>
      <c r="AB687" s="30">
        <v>568.01937016800002</v>
      </c>
      <c r="AC687" s="27">
        <v>-0.62129999999999996</v>
      </c>
      <c r="AD687" s="30">
        <v>26.0805386561</v>
      </c>
      <c r="AE687" s="27">
        <v>-0.95399999999999996</v>
      </c>
      <c r="AF687" s="30">
        <v>255.85750877460001</v>
      </c>
      <c r="AG687" s="27">
        <v>-2.02</v>
      </c>
      <c r="AH687" s="25">
        <v>1.55907185E-2</v>
      </c>
      <c r="AI687" s="25">
        <v>8.3567899999999998E-4</v>
      </c>
      <c r="AJ687" s="25">
        <v>8.6157985000000006E-3</v>
      </c>
      <c r="AK687" s="25">
        <v>4.2398331999999997E-2</v>
      </c>
      <c r="AL687" s="25">
        <v>2.0036343999999999E-3</v>
      </c>
      <c r="AM687" s="25">
        <v>2.0229501699999999E-2</v>
      </c>
      <c r="AN687" s="47">
        <v>5.9252279599999999E-2</v>
      </c>
      <c r="AO687" s="47">
        <v>-5.4455023999999998E-3</v>
      </c>
      <c r="AP687" s="47">
        <v>3.8540553E-3</v>
      </c>
      <c r="AQ687" s="47">
        <v>1.38222805581326</v>
      </c>
      <c r="AR687" s="47">
        <v>1.4139046326557401</v>
      </c>
      <c r="AS687" s="47">
        <v>1.3479543716203599</v>
      </c>
      <c r="AT687" s="28">
        <v>500</v>
      </c>
      <c r="AU687" s="28">
        <v>0</v>
      </c>
      <c r="AV687" s="28">
        <v>0</v>
      </c>
    </row>
    <row r="688" spans="1:48" x14ac:dyDescent="0.25">
      <c r="A688" s="159">
        <v>685</v>
      </c>
      <c r="B688" s="3" t="s">
        <v>469</v>
      </c>
      <c r="C688" s="3" t="s">
        <v>693</v>
      </c>
      <c r="D688" s="28">
        <v>15200</v>
      </c>
      <c r="E688" s="25">
        <v>7.801418</v>
      </c>
      <c r="F688" s="25">
        <v>0</v>
      </c>
      <c r="G688" s="25">
        <v>4.1095889999999997</v>
      </c>
      <c r="H688" s="28">
        <v>1856168976000</v>
      </c>
      <c r="I688" s="49">
        <v>122.1164</v>
      </c>
      <c r="J688" s="49">
        <v>18.613430000000001</v>
      </c>
      <c r="K688" s="28">
        <v>221128.8</v>
      </c>
      <c r="L688" s="28">
        <v>2090540000</v>
      </c>
      <c r="M688" s="49">
        <v>10.822865188737875</v>
      </c>
      <c r="N688" s="49">
        <v>1.1520621192872769</v>
      </c>
      <c r="O688" s="49">
        <v>0.92228390000000005</v>
      </c>
      <c r="P688" s="30">
        <v>837.72907508399999</v>
      </c>
      <c r="Q688" s="27">
        <v>0.63749999999999996</v>
      </c>
      <c r="R688" s="30">
        <v>1041.605719718</v>
      </c>
      <c r="S688" s="27">
        <v>0.24340000000000001</v>
      </c>
      <c r="T688" s="30">
        <v>884.24220857499995</v>
      </c>
      <c r="U688" s="27">
        <v>-0.19620000000000001</v>
      </c>
      <c r="V688" s="30">
        <v>23.962926275000001</v>
      </c>
      <c r="W688" s="32">
        <v>0.43890000000000001</v>
      </c>
      <c r="X688" s="30">
        <v>177.35222743200001</v>
      </c>
      <c r="Y688" s="32">
        <v>6.4010999999999996</v>
      </c>
      <c r="Z688" s="30">
        <v>176.09763809399999</v>
      </c>
      <c r="AA688" s="32">
        <v>0.28489999999999999</v>
      </c>
      <c r="AB688" s="30">
        <v>196.21754392330001</v>
      </c>
      <c r="AC688" s="27">
        <v>0.43890000000000001</v>
      </c>
      <c r="AD688" s="30">
        <v>1365.1030526607999</v>
      </c>
      <c r="AE688" s="27">
        <v>5.9569999999999999</v>
      </c>
      <c r="AF688" s="30">
        <v>1442.0269902258999</v>
      </c>
      <c r="AG688" s="27">
        <v>1.28</v>
      </c>
      <c r="AH688" s="25">
        <v>6.1524251999999996E-3</v>
      </c>
      <c r="AI688" s="25">
        <v>4.4084022299999998E-2</v>
      </c>
      <c r="AJ688" s="25">
        <v>4.6006957500000001E-2</v>
      </c>
      <c r="AK688" s="25">
        <v>1.8371197799999999E-2</v>
      </c>
      <c r="AL688" s="25">
        <v>0.12921626980000001</v>
      </c>
      <c r="AM688" s="25">
        <v>0.1177059402</v>
      </c>
      <c r="AN688" s="47">
        <v>0.36745541339999999</v>
      </c>
      <c r="AO688" s="47">
        <v>0.46440007900000002</v>
      </c>
      <c r="AP688" s="47">
        <v>0.53165169040000004</v>
      </c>
      <c r="AQ688" s="47">
        <v>2.3250594240136202</v>
      </c>
      <c r="AR688" s="47">
        <v>1.58465705793265</v>
      </c>
      <c r="AS688" s="47">
        <v>1.55843782202437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613</v>
      </c>
      <c r="C689" s="3" t="s">
        <v>693</v>
      </c>
      <c r="D689" s="28">
        <v>12500</v>
      </c>
      <c r="E689" s="25">
        <v>-9.4202899999999996</v>
      </c>
      <c r="F689" s="25">
        <v>-12.58741</v>
      </c>
      <c r="G689" s="25">
        <v>-13.793100000000001</v>
      </c>
      <c r="H689" s="28">
        <v>155000000000</v>
      </c>
      <c r="I689" s="49">
        <v>12.399999999999999</v>
      </c>
      <c r="J689" s="49">
        <v>29.02468</v>
      </c>
      <c r="K689" s="28">
        <v>72.400000000000006</v>
      </c>
      <c r="L689" s="28">
        <v>907500</v>
      </c>
      <c r="M689" s="49">
        <v>11.754579884299801</v>
      </c>
      <c r="N689" s="49">
        <v>0.76494440734416635</v>
      </c>
      <c r="O689" s="49" t="s">
        <v>4501</v>
      </c>
      <c r="P689" s="30">
        <v>2294.2566405450002</v>
      </c>
      <c r="Q689" s="27">
        <v>0.14319999999999999</v>
      </c>
      <c r="R689" s="30">
        <v>2631.5248062710002</v>
      </c>
      <c r="S689" s="27">
        <v>0.14699999999999999</v>
      </c>
      <c r="T689" s="30">
        <v>2525.869964212</v>
      </c>
      <c r="U689" s="27">
        <v>-1.32E-2</v>
      </c>
      <c r="V689" s="30">
        <v>22.781042955</v>
      </c>
      <c r="W689" s="32">
        <v>1.9199999999999998E-2</v>
      </c>
      <c r="X689" s="30">
        <v>29.225781724000001</v>
      </c>
      <c r="Y689" s="32">
        <v>0.28289999999999998</v>
      </c>
      <c r="Z689" s="30">
        <v>16.979576842</v>
      </c>
      <c r="AA689" s="32">
        <v>-0.47420000000000001</v>
      </c>
      <c r="AB689" s="30">
        <v>1295.2049818548001</v>
      </c>
      <c r="AC689" s="27">
        <v>-0.2802</v>
      </c>
      <c r="AD689" s="30">
        <v>1662.7007199193999</v>
      </c>
      <c r="AE689" s="27">
        <v>0.28399999999999997</v>
      </c>
      <c r="AF689" s="30">
        <v>1354.0924025448001</v>
      </c>
      <c r="AG689" s="27">
        <v>0.53</v>
      </c>
      <c r="AH689" s="25">
        <v>5.96352837E-2</v>
      </c>
      <c r="AI689" s="25">
        <v>8.3138255699999997E-2</v>
      </c>
      <c r="AJ689" s="25">
        <v>4.9210659800000001E-2</v>
      </c>
      <c r="AK689" s="25">
        <v>0.1184346007</v>
      </c>
      <c r="AL689" s="25">
        <v>0.1440684579</v>
      </c>
      <c r="AM689" s="25">
        <v>8.3964691999999994E-2</v>
      </c>
      <c r="AN689" s="47">
        <v>6.24640656E-2</v>
      </c>
      <c r="AO689" s="47">
        <v>6.1102671900000002E-2</v>
      </c>
      <c r="AP689" s="47">
        <v>5.7803748600000003E-2</v>
      </c>
      <c r="AQ689" s="47">
        <v>1.0845247145202599</v>
      </c>
      <c r="AR689" s="47">
        <v>0.40355401746590303</v>
      </c>
      <c r="AS689" s="47">
        <v>0.70622975402826804</v>
      </c>
      <c r="AT689" s="28">
        <v>1100</v>
      </c>
      <c r="AU689" s="28">
        <v>1100</v>
      </c>
      <c r="AV689" s="28">
        <v>0</v>
      </c>
    </row>
    <row r="690" spans="1:48" x14ac:dyDescent="0.25">
      <c r="A690" s="159">
        <v>687</v>
      </c>
      <c r="B690" s="3" t="s">
        <v>614</v>
      </c>
      <c r="C690" s="3" t="s">
        <v>693</v>
      </c>
      <c r="D690" s="28">
        <v>12000</v>
      </c>
      <c r="E690" s="25">
        <v>2.5641029999999998</v>
      </c>
      <c r="F690" s="25">
        <v>-16.083919999999999</v>
      </c>
      <c r="G690" s="25">
        <v>71.428569999999993</v>
      </c>
      <c r="H690" s="28">
        <v>72000000000</v>
      </c>
      <c r="I690" s="49">
        <v>6</v>
      </c>
      <c r="J690" s="49">
        <v>21.851430000000001</v>
      </c>
      <c r="K690" s="28">
        <v>110</v>
      </c>
      <c r="L690" s="28">
        <v>1325000</v>
      </c>
      <c r="M690" s="49">
        <v>7.8450190801356747</v>
      </c>
      <c r="N690" s="49">
        <v>0.7414110016711879</v>
      </c>
      <c r="O690" s="49" t="s">
        <v>4501</v>
      </c>
      <c r="P690" s="30">
        <v>1477.3258767960001</v>
      </c>
      <c r="Q690" s="27">
        <v>0.13719999999999999</v>
      </c>
      <c r="R690" s="30">
        <v>1204.144844617</v>
      </c>
      <c r="S690" s="27">
        <v>-0.18490000000000001</v>
      </c>
      <c r="T690" s="30">
        <v>949.31810702200005</v>
      </c>
      <c r="U690" s="27">
        <v>-0.34110000000000001</v>
      </c>
      <c r="V690" s="30">
        <v>9.8850890410000005</v>
      </c>
      <c r="W690" s="32">
        <v>6.8500000000000005E-2</v>
      </c>
      <c r="X690" s="30">
        <v>17.486724272</v>
      </c>
      <c r="Y690" s="32">
        <v>0.76900000000000002</v>
      </c>
      <c r="Z690" s="30">
        <v>9.3554038459999997</v>
      </c>
      <c r="AA690" s="32">
        <v>-0.50639999999999996</v>
      </c>
      <c r="AB690" s="30">
        <v>814.47853883330004</v>
      </c>
      <c r="AC690" s="27">
        <v>0.1235</v>
      </c>
      <c r="AD690" s="30">
        <v>1913.1581831666999</v>
      </c>
      <c r="AE690" s="27">
        <v>1.349</v>
      </c>
      <c r="AF690" s="30">
        <v>1559.2339743333</v>
      </c>
      <c r="AG690" s="27">
        <v>0.49</v>
      </c>
      <c r="AH690" s="25">
        <v>6.1548703900000001E-2</v>
      </c>
      <c r="AI690" s="25">
        <v>9.9037033699999999E-2</v>
      </c>
      <c r="AJ690" s="25">
        <v>5.1042224599999998E-2</v>
      </c>
      <c r="AK690" s="25">
        <v>0.1022170609</v>
      </c>
      <c r="AL690" s="25">
        <v>0.1722580903</v>
      </c>
      <c r="AM690" s="25">
        <v>8.95929845E-2</v>
      </c>
      <c r="AN690" s="47">
        <v>3.3252674599999997E-2</v>
      </c>
      <c r="AO690" s="47">
        <v>4.37481443E-2</v>
      </c>
      <c r="AP690" s="47">
        <v>4.4879135700000003E-2</v>
      </c>
      <c r="AQ690" s="47">
        <v>0.86785575530634795</v>
      </c>
      <c r="AR690" s="47">
        <v>0.626258108761789</v>
      </c>
      <c r="AS690" s="47">
        <v>0.75527193883633603</v>
      </c>
      <c r="AT690" s="28">
        <v>750</v>
      </c>
      <c r="AU690" s="28">
        <v>2000</v>
      </c>
      <c r="AV690" s="28">
        <v>0</v>
      </c>
    </row>
    <row r="691" spans="1:48" x14ac:dyDescent="0.25">
      <c r="A691" s="159">
        <v>688</v>
      </c>
      <c r="B691" s="3" t="s">
        <v>2035</v>
      </c>
      <c r="C691" s="3" t="s">
        <v>693</v>
      </c>
      <c r="D691" s="28">
        <v>47000</v>
      </c>
      <c r="E691" s="25">
        <v>1.511879</v>
      </c>
      <c r="F691" s="25">
        <v>-28.787880000000001</v>
      </c>
      <c r="G691" s="25">
        <v>88</v>
      </c>
      <c r="H691" s="28">
        <v>385399999999.99994</v>
      </c>
      <c r="I691" s="49">
        <v>8.1999999999999993</v>
      </c>
      <c r="J691" s="49">
        <v>98.673169999999999</v>
      </c>
      <c r="K691" s="28">
        <v>4396.6499999999996</v>
      </c>
      <c r="L691" s="28">
        <v>193493500</v>
      </c>
      <c r="M691" s="49">
        <v>16.708140774973337</v>
      </c>
      <c r="N691" s="49">
        <v>2.9258952684246582</v>
      </c>
      <c r="O691" s="49" t="s">
        <v>4501</v>
      </c>
      <c r="P691" s="30">
        <v>70.830789628000005</v>
      </c>
      <c r="Q691" s="27">
        <v>0.19259999999999999</v>
      </c>
      <c r="R691" s="30">
        <v>68.369463986</v>
      </c>
      <c r="S691" s="27">
        <v>-3.4700000000000002E-2</v>
      </c>
      <c r="T691" s="30">
        <v>181.60511565300001</v>
      </c>
      <c r="U691" s="27">
        <v>1.5762</v>
      </c>
      <c r="V691" s="30">
        <v>25.722525836999999</v>
      </c>
      <c r="W691" s="32">
        <v>0.13350000000000001</v>
      </c>
      <c r="X691" s="30">
        <v>23.068344901</v>
      </c>
      <c r="Y691" s="32">
        <v>-0.1032</v>
      </c>
      <c r="Z691" s="30">
        <v>74.427638299999998</v>
      </c>
      <c r="AA691" s="32">
        <v>1.9144000000000001</v>
      </c>
      <c r="AB691" s="30">
        <v>3136.8933947561</v>
      </c>
      <c r="AC691" s="27">
        <v>0.25159999999999999</v>
      </c>
      <c r="AD691" s="30">
        <v>2541.754692561</v>
      </c>
      <c r="AE691" s="27">
        <v>-0.19</v>
      </c>
      <c r="AF691" s="30">
        <v>9076.5412560976001</v>
      </c>
      <c r="AG691" s="27">
        <v>2.91</v>
      </c>
      <c r="AH691" s="25">
        <v>5.1543769000000003E-2</v>
      </c>
      <c r="AI691" s="25">
        <v>4.0524976499999997E-2</v>
      </c>
      <c r="AJ691" s="25">
        <v>0.1099327462</v>
      </c>
      <c r="AK691" s="25">
        <v>0.18249227509999999</v>
      </c>
      <c r="AL691" s="25">
        <v>0.16718757540000001</v>
      </c>
      <c r="AM691" s="25">
        <v>0.4740660323</v>
      </c>
      <c r="AN691" s="47">
        <v>0.50171907869999999</v>
      </c>
      <c r="AO691" s="47">
        <v>0.53315809449999996</v>
      </c>
      <c r="AP691" s="47">
        <v>0.55019383700000002</v>
      </c>
      <c r="AQ691" s="47">
        <v>2.46371179566458</v>
      </c>
      <c r="AR691" s="47">
        <v>3.8502678249649001</v>
      </c>
      <c r="AS691" s="47">
        <v>3.3123277528679602</v>
      </c>
      <c r="AT691" s="28">
        <v>2000</v>
      </c>
      <c r="AU691" s="28">
        <v>3000</v>
      </c>
      <c r="AV691" s="28">
        <v>0</v>
      </c>
    </row>
    <row r="692" spans="1:48" x14ac:dyDescent="0.25">
      <c r="A692" s="159">
        <v>689</v>
      </c>
      <c r="B692" s="3" t="s">
        <v>615</v>
      </c>
      <c r="C692" s="3" t="s">
        <v>693</v>
      </c>
      <c r="D692" s="28">
        <v>15500</v>
      </c>
      <c r="E692" s="25">
        <v>-1.8987339999999999</v>
      </c>
      <c r="F692" s="25">
        <v>-15.300549999999999</v>
      </c>
      <c r="G692" s="25">
        <v>3.3333330000000001</v>
      </c>
      <c r="H692" s="28">
        <v>963603968999.99988</v>
      </c>
      <c r="I692" s="49">
        <v>62.167999999999999</v>
      </c>
      <c r="J692" s="49">
        <v>66.436970000000002</v>
      </c>
      <c r="K692" s="28">
        <v>570817.19999999995</v>
      </c>
      <c r="L692" s="28">
        <v>8168873000</v>
      </c>
      <c r="M692" s="49">
        <v>4.2197365218992751</v>
      </c>
      <c r="N692" s="49">
        <v>0.98747879201360034</v>
      </c>
      <c r="O692" s="49">
        <v>1.013247</v>
      </c>
      <c r="P692" s="30">
        <v>2491.0189192779999</v>
      </c>
      <c r="Q692" s="27">
        <v>0.3196</v>
      </c>
      <c r="R692" s="30">
        <v>3612.896996945</v>
      </c>
      <c r="S692" s="27">
        <v>0.45040000000000002</v>
      </c>
      <c r="T692" s="30">
        <v>4167.695456941</v>
      </c>
      <c r="U692" s="27">
        <v>0.39910000000000001</v>
      </c>
      <c r="V692" s="30">
        <v>115.015102873</v>
      </c>
      <c r="W692" s="32">
        <v>0.4168</v>
      </c>
      <c r="X692" s="30">
        <v>180.26047014100001</v>
      </c>
      <c r="Y692" s="32">
        <v>0.56730000000000003</v>
      </c>
      <c r="Z692" s="30">
        <v>206.652714339</v>
      </c>
      <c r="AA692" s="32">
        <v>0.4698</v>
      </c>
      <c r="AB692" s="30">
        <v>2517.5197603850002</v>
      </c>
      <c r="AC692" s="27">
        <v>0.11650000000000001</v>
      </c>
      <c r="AD692" s="30">
        <v>3470.7503424997999</v>
      </c>
      <c r="AE692" s="27">
        <v>0.379</v>
      </c>
      <c r="AF692" s="30">
        <v>3435.0445283089002</v>
      </c>
      <c r="AG692" s="27">
        <v>1.21</v>
      </c>
      <c r="AH692" s="25">
        <v>5.6491935799999997E-2</v>
      </c>
      <c r="AI692" s="25">
        <v>7.4779424400000002E-2</v>
      </c>
      <c r="AJ692" s="25">
        <v>7.2399848399999994E-2</v>
      </c>
      <c r="AK692" s="25">
        <v>0.19996075639999999</v>
      </c>
      <c r="AL692" s="25">
        <v>0.25329368299999999</v>
      </c>
      <c r="AM692" s="25">
        <v>0.25318470209999999</v>
      </c>
      <c r="AN692" s="47">
        <v>0.1756080146</v>
      </c>
      <c r="AO692" s="47">
        <v>0.1774134815</v>
      </c>
      <c r="AP692" s="47">
        <v>0.17487030940000001</v>
      </c>
      <c r="AQ692" s="47">
        <v>2.53695395325808</v>
      </c>
      <c r="AR692" s="47">
        <v>2.2685449755014999</v>
      </c>
      <c r="AS692" s="47">
        <v>2.4970335926656699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616</v>
      </c>
      <c r="C693" s="3" t="s">
        <v>693</v>
      </c>
      <c r="D693" s="28" t="s">
        <v>4501</v>
      </c>
      <c r="E693" s="25" t="s">
        <v>4501</v>
      </c>
      <c r="F693" s="25" t="s">
        <v>4501</v>
      </c>
      <c r="G693" s="25" t="s">
        <v>4501</v>
      </c>
      <c r="H693" s="28" t="s">
        <v>4501</v>
      </c>
      <c r="I693" s="49">
        <v>1.8970799999999999</v>
      </c>
      <c r="J693" s="49">
        <v>36.55677</v>
      </c>
      <c r="K693" s="28">
        <v>0</v>
      </c>
      <c r="L693" s="28" t="s">
        <v>4501</v>
      </c>
      <c r="M693" s="49" t="s">
        <v>4501</v>
      </c>
      <c r="N693" s="49" t="s">
        <v>4501</v>
      </c>
      <c r="O693" s="49" t="s">
        <v>4501</v>
      </c>
      <c r="P693" s="30">
        <v>19.203310523999999</v>
      </c>
      <c r="Q693" s="27">
        <v>-5.1499999999999997E-2</v>
      </c>
      <c r="R693" s="30">
        <v>23.200152598999999</v>
      </c>
      <c r="S693" s="27">
        <v>0.20810000000000001</v>
      </c>
      <c r="T693" s="30">
        <v>26.822487231</v>
      </c>
      <c r="U693" s="27">
        <v>0.55059999999999998</v>
      </c>
      <c r="V693" s="30">
        <v>1.180590976</v>
      </c>
      <c r="W693" s="32">
        <v>0.10100000000000001</v>
      </c>
      <c r="X693" s="30">
        <v>1.428579262</v>
      </c>
      <c r="Y693" s="32">
        <v>0.21010000000000001</v>
      </c>
      <c r="Z693" s="30">
        <v>1.550964384</v>
      </c>
      <c r="AA693" s="32">
        <v>0.1242</v>
      </c>
      <c r="AB693" s="30">
        <v>542.85833029510002</v>
      </c>
      <c r="AC693" s="27">
        <v>0.13400000000000001</v>
      </c>
      <c r="AD693" s="30">
        <v>708.62593818899995</v>
      </c>
      <c r="AE693" s="27">
        <v>0.30499999999999999</v>
      </c>
      <c r="AF693" s="30">
        <v>817.55134008230004</v>
      </c>
      <c r="AG693" s="27">
        <v>1.1200000000000001</v>
      </c>
      <c r="AH693" s="25">
        <v>2.90299106E-2</v>
      </c>
      <c r="AI693" s="25">
        <v>3.5120128E-2</v>
      </c>
      <c r="AJ693" s="25">
        <v>3.6447239100000001E-2</v>
      </c>
      <c r="AK693" s="25">
        <v>5.12015517E-2</v>
      </c>
      <c r="AL693" s="25">
        <v>6.1507269099999998E-2</v>
      </c>
      <c r="AM693" s="25">
        <v>6.6937885200000005E-2</v>
      </c>
      <c r="AN693" s="47">
        <v>0.22468697979999999</v>
      </c>
      <c r="AO693" s="47">
        <v>0.24649547669999999</v>
      </c>
      <c r="AP693" s="47">
        <v>0.2482110273</v>
      </c>
      <c r="AQ693" s="47">
        <v>0.75108757654657898</v>
      </c>
      <c r="AR693" s="47">
        <v>0.75158923239285702</v>
      </c>
      <c r="AS693" s="47">
        <v>0.83656943304054798</v>
      </c>
      <c r="AT693" s="28">
        <v>500</v>
      </c>
      <c r="AU693" s="28">
        <v>700</v>
      </c>
      <c r="AV693" s="28">
        <v>0</v>
      </c>
    </row>
    <row r="694" spans="1:48" x14ac:dyDescent="0.25">
      <c r="A694" s="159">
        <v>691</v>
      </c>
      <c r="B694" s="3" t="s">
        <v>617</v>
      </c>
      <c r="C694" s="3" t="s">
        <v>693</v>
      </c>
      <c r="D694" s="28">
        <v>9800</v>
      </c>
      <c r="E694" s="25">
        <v>-1.0101009999999999</v>
      </c>
      <c r="F694" s="25">
        <v>-1.0101009999999999</v>
      </c>
      <c r="G694" s="25">
        <v>-32.848399999999998</v>
      </c>
      <c r="H694" s="28">
        <v>196000000000</v>
      </c>
      <c r="I694" s="49">
        <v>20</v>
      </c>
      <c r="J694" s="49">
        <v>47.832880000000003</v>
      </c>
      <c r="K694" s="28">
        <v>10325</v>
      </c>
      <c r="L694" s="28">
        <v>98465500</v>
      </c>
      <c r="M694" s="49" t="s">
        <v>4501</v>
      </c>
      <c r="N694" s="49">
        <v>0.93002724110601598</v>
      </c>
      <c r="O694" s="49" t="s">
        <v>4501</v>
      </c>
      <c r="P694" s="30">
        <v>549.68970538099995</v>
      </c>
      <c r="Q694" s="27">
        <v>9.6000000000000002E-2</v>
      </c>
      <c r="R694" s="30">
        <v>782.49160854199999</v>
      </c>
      <c r="S694" s="27">
        <v>0.42349999999999999</v>
      </c>
      <c r="T694" s="30">
        <v>806.95001422099995</v>
      </c>
      <c r="U694" s="27">
        <v>0.27639999999999998</v>
      </c>
      <c r="V694" s="30">
        <v>2.6635473009999999</v>
      </c>
      <c r="W694" s="32">
        <v>-0.86219999999999997</v>
      </c>
      <c r="X694" s="30">
        <v>3.7823977709999999</v>
      </c>
      <c r="Y694" s="32">
        <v>0.42009999999999997</v>
      </c>
      <c r="Z694" s="30">
        <v>3.871562913</v>
      </c>
      <c r="AA694" s="32">
        <v>-0.12709999999999999</v>
      </c>
      <c r="AB694" s="30">
        <v>266.41096945570001</v>
      </c>
      <c r="AC694" s="27">
        <v>-0.90849999999999997</v>
      </c>
      <c r="AD694" s="30">
        <v>265.6572031851</v>
      </c>
      <c r="AE694" s="27">
        <v>-3.0000000000000001E-3</v>
      </c>
      <c r="AF694" s="30">
        <v>257.15954418749999</v>
      </c>
      <c r="AG694" s="27">
        <v>0.62</v>
      </c>
      <c r="AH694" s="25">
        <v>5.9064356E-3</v>
      </c>
      <c r="AI694" s="25">
        <v>5.9914553000000002E-3</v>
      </c>
      <c r="AJ694" s="25">
        <v>5.3779887E-3</v>
      </c>
      <c r="AK694" s="25">
        <v>2.55086136E-2</v>
      </c>
      <c r="AL694" s="25">
        <v>2.9299060799999999E-2</v>
      </c>
      <c r="AM694" s="25">
        <v>2.5334776E-2</v>
      </c>
      <c r="AN694" s="47">
        <v>0.1480790696</v>
      </c>
      <c r="AO694" s="47">
        <v>0.10849326870000001</v>
      </c>
      <c r="AP694" s="47">
        <v>0.1305893414</v>
      </c>
      <c r="AQ694" s="47">
        <v>3.9521806731086899</v>
      </c>
      <c r="AR694" s="47">
        <v>3.8469137277613301</v>
      </c>
      <c r="AS694" s="47">
        <v>3.71082726029739</v>
      </c>
      <c r="AT694" s="28">
        <v>0</v>
      </c>
      <c r="AU694" s="28">
        <v>0</v>
      </c>
      <c r="AV694" s="28">
        <v>0</v>
      </c>
    </row>
    <row r="695" spans="1:48" x14ac:dyDescent="0.25">
      <c r="A695" s="159">
        <v>692</v>
      </c>
      <c r="B695" s="3" t="s">
        <v>4742</v>
      </c>
      <c r="C695" s="3" t="s">
        <v>693</v>
      </c>
      <c r="D695" s="28">
        <v>32500</v>
      </c>
      <c r="E695" s="25">
        <v>1.880878</v>
      </c>
      <c r="F695" s="25">
        <v>6.2091500000000002</v>
      </c>
      <c r="G695" s="25" t="s">
        <v>4501</v>
      </c>
      <c r="H695" s="28">
        <v>1137500000000</v>
      </c>
      <c r="I695" s="49">
        <v>35</v>
      </c>
      <c r="J695" s="49">
        <v>84.699420000000003</v>
      </c>
      <c r="K695" s="28">
        <v>192140</v>
      </c>
      <c r="L695" s="28">
        <v>6224060000</v>
      </c>
      <c r="M695" s="49">
        <v>31.219980787704131</v>
      </c>
      <c r="N695" s="49">
        <v>2.6816598731332602</v>
      </c>
      <c r="O695" s="49" t="s">
        <v>4501</v>
      </c>
      <c r="P695" s="30">
        <v>1439.8985198150001</v>
      </c>
      <c r="Q695" s="27">
        <v>0.53649999999999998</v>
      </c>
      <c r="R695" s="30">
        <v>1973.1579668960001</v>
      </c>
      <c r="S695" s="27">
        <v>0.37030000000000002</v>
      </c>
      <c r="T695" s="30">
        <v>1645.4821734689999</v>
      </c>
      <c r="U695" s="27" t="s">
        <v>1989</v>
      </c>
      <c r="V695" s="30">
        <v>14.277102205</v>
      </c>
      <c r="W695" s="32">
        <v>0.1666</v>
      </c>
      <c r="X695" s="30">
        <v>35.386567532000001</v>
      </c>
      <c r="Y695" s="32">
        <v>1.4785999999999999</v>
      </c>
      <c r="Z695" s="30">
        <v>34.089979151999998</v>
      </c>
      <c r="AA695" s="32" t="s">
        <v>1989</v>
      </c>
      <c r="AB695" s="30">
        <v>503.52511629629998</v>
      </c>
      <c r="AC695" s="27">
        <v>-0.1772</v>
      </c>
      <c r="AD695" s="30">
        <v>1011.0447866286</v>
      </c>
      <c r="AE695" s="27">
        <v>1.008</v>
      </c>
      <c r="AF695" s="30">
        <v>973.99940434289999</v>
      </c>
      <c r="AG695" s="27" t="s">
        <v>1989</v>
      </c>
      <c r="AH695" s="25">
        <v>1.4316801400000001E-2</v>
      </c>
      <c r="AI695" s="25">
        <v>3.1616500800000003E-2</v>
      </c>
      <c r="AJ695" s="25">
        <v>2.8659928300000002E-2</v>
      </c>
      <c r="AK695" s="25">
        <v>5.2215987399999997E-2</v>
      </c>
      <c r="AL695" s="25">
        <v>9.4805138299999994E-2</v>
      </c>
      <c r="AM695" s="25">
        <v>8.0067110100000005E-2</v>
      </c>
      <c r="AN695" s="47">
        <v>7.6085300499999994E-2</v>
      </c>
      <c r="AO695" s="47">
        <v>6.91081266E-2</v>
      </c>
      <c r="AP695" s="47">
        <v>7.5546534600000007E-2</v>
      </c>
      <c r="AQ695" s="47">
        <v>2.2903579505276199</v>
      </c>
      <c r="AR695" s="47">
        <v>1.7768864980518699</v>
      </c>
      <c r="AS695" s="47">
        <v>1.79369540769111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618</v>
      </c>
      <c r="C696" s="3" t="s">
        <v>693</v>
      </c>
      <c r="D696" s="28" t="s">
        <v>4501</v>
      </c>
      <c r="E696" s="25" t="s">
        <v>4501</v>
      </c>
      <c r="F696" s="25" t="s">
        <v>4501</v>
      </c>
      <c r="G696" s="25" t="s">
        <v>4501</v>
      </c>
      <c r="H696" s="28" t="s">
        <v>4501</v>
      </c>
      <c r="I696" s="49">
        <v>6.7454799999999997</v>
      </c>
      <c r="J696" s="49">
        <v>42.957419999999999</v>
      </c>
      <c r="K696" s="28">
        <v>0</v>
      </c>
      <c r="L696" s="28" t="s">
        <v>4501</v>
      </c>
      <c r="M696" s="49" t="s">
        <v>4501</v>
      </c>
      <c r="N696" s="49" t="s">
        <v>4501</v>
      </c>
      <c r="O696" s="49" t="s">
        <v>4501</v>
      </c>
      <c r="P696" s="30">
        <v>205.30423759799999</v>
      </c>
      <c r="Q696" s="27">
        <v>4.8999999999999998E-3</v>
      </c>
      <c r="R696" s="30">
        <v>221.17341757700001</v>
      </c>
      <c r="S696" s="27">
        <v>7.7299999999999994E-2</v>
      </c>
      <c r="T696" s="30">
        <v>199.86921352900001</v>
      </c>
      <c r="U696" s="27">
        <v>-0.13789999999999999</v>
      </c>
      <c r="V696" s="30">
        <v>4.0106666769999997</v>
      </c>
      <c r="W696" s="32">
        <v>-0.30780000000000002</v>
      </c>
      <c r="X696" s="30">
        <v>1.533354425</v>
      </c>
      <c r="Y696" s="32">
        <v>-0.61770000000000003</v>
      </c>
      <c r="Z696" s="30">
        <v>3.455867327</v>
      </c>
      <c r="AA696" s="32">
        <v>1.0004</v>
      </c>
      <c r="AB696" s="30">
        <v>567.85583398070003</v>
      </c>
      <c r="AC696" s="27">
        <v>-0.32940000000000003</v>
      </c>
      <c r="AD696" s="30">
        <v>215.95004417769999</v>
      </c>
      <c r="AE696" s="27">
        <v>-0.62</v>
      </c>
      <c r="AF696" s="30">
        <v>512.32341167720006</v>
      </c>
      <c r="AG696" s="27">
        <v>2</v>
      </c>
      <c r="AH696" s="25">
        <v>2.7843595799999999E-2</v>
      </c>
      <c r="AI696" s="25">
        <v>1.0437454400000001E-2</v>
      </c>
      <c r="AJ696" s="25">
        <v>2.51988696E-2</v>
      </c>
      <c r="AK696" s="25">
        <v>5.3426085399999997E-2</v>
      </c>
      <c r="AL696" s="25">
        <v>2.0318659699999998E-2</v>
      </c>
      <c r="AM696" s="25">
        <v>4.6477229799999999E-2</v>
      </c>
      <c r="AN696" s="47">
        <v>0.15021193860000001</v>
      </c>
      <c r="AO696" s="47">
        <v>0.1352051038</v>
      </c>
      <c r="AP696" s="47">
        <v>0.15609740259999999</v>
      </c>
      <c r="AQ696" s="47">
        <v>1.0170255248492199</v>
      </c>
      <c r="AR696" s="47">
        <v>0.87410306724671205</v>
      </c>
      <c r="AS696" s="47">
        <v>0.844417247625321</v>
      </c>
      <c r="AT696" s="28">
        <v>400</v>
      </c>
      <c r="AU696" s="28">
        <v>200</v>
      </c>
      <c r="AV696" s="28">
        <v>0</v>
      </c>
    </row>
    <row r="697" spans="1:48" x14ac:dyDescent="0.25">
      <c r="A697" s="159">
        <v>694</v>
      </c>
      <c r="B697" s="3" t="s">
        <v>619</v>
      </c>
      <c r="C697" s="3" t="s">
        <v>693</v>
      </c>
      <c r="D697" s="28">
        <v>6500</v>
      </c>
      <c r="E697" s="25">
        <v>-2.9850750000000001</v>
      </c>
      <c r="F697" s="25">
        <v>0</v>
      </c>
      <c r="G697" s="25">
        <v>-29.347829999999998</v>
      </c>
      <c r="H697" s="28">
        <v>31200000000</v>
      </c>
      <c r="I697" s="49">
        <v>4.8</v>
      </c>
      <c r="J697" s="49">
        <v>61.320830000000001</v>
      </c>
      <c r="K697" s="28">
        <v>662.5</v>
      </c>
      <c r="L697" s="28">
        <v>4378000</v>
      </c>
      <c r="M697" s="49">
        <v>15.833840129896345</v>
      </c>
      <c r="N697" s="49">
        <v>0.354708676741958</v>
      </c>
      <c r="O697" s="49" t="s">
        <v>4501</v>
      </c>
      <c r="P697" s="30">
        <v>225.47313354900001</v>
      </c>
      <c r="Q697" s="27">
        <v>0.9355</v>
      </c>
      <c r="R697" s="30">
        <v>125.041673467</v>
      </c>
      <c r="S697" s="27">
        <v>-0.44540000000000002</v>
      </c>
      <c r="T697" s="30">
        <v>122.000888925</v>
      </c>
      <c r="U697" s="27">
        <v>-0.25840000000000002</v>
      </c>
      <c r="V697" s="30">
        <v>3.4161011810000002</v>
      </c>
      <c r="W697" s="32">
        <v>-0.37540000000000001</v>
      </c>
      <c r="X697" s="30">
        <v>2.6252519890000001</v>
      </c>
      <c r="Y697" s="32">
        <v>-0.23150000000000001</v>
      </c>
      <c r="Z697" s="30">
        <v>6.7106010659999997</v>
      </c>
      <c r="AA697" s="32">
        <v>-6.0644999999999998</v>
      </c>
      <c r="AB697" s="30">
        <v>636.91097000000002</v>
      </c>
      <c r="AC697" s="27">
        <v>-0.27650000000000002</v>
      </c>
      <c r="AD697" s="30">
        <v>497.16354979170001</v>
      </c>
      <c r="AE697" s="27">
        <v>-0.219</v>
      </c>
      <c r="AF697" s="30">
        <v>1329.5727425</v>
      </c>
      <c r="AG697" s="27">
        <v>-4.42</v>
      </c>
      <c r="AH697" s="25">
        <v>1.2084623799999999E-2</v>
      </c>
      <c r="AI697" s="25">
        <v>9.2121962999999994E-3</v>
      </c>
      <c r="AJ697" s="25">
        <v>2.5926261799999999E-2</v>
      </c>
      <c r="AK697" s="25">
        <v>2.8313031799999999E-2</v>
      </c>
      <c r="AL697" s="25">
        <v>2.4328101299999998E-2</v>
      </c>
      <c r="AM697" s="25">
        <v>6.1259384799999997E-2</v>
      </c>
      <c r="AN697" s="47">
        <v>0.10624512160000001</v>
      </c>
      <c r="AO697" s="47">
        <v>0.17089006819999999</v>
      </c>
      <c r="AP697" s="47">
        <v>0.2077138747</v>
      </c>
      <c r="AQ697" s="47">
        <v>1.7403414632037999</v>
      </c>
      <c r="AR697" s="47">
        <v>1.5420722191096801</v>
      </c>
      <c r="AS697" s="47">
        <v>1.3628313722614001</v>
      </c>
      <c r="AT697" s="28">
        <v>391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621</v>
      </c>
      <c r="C698" s="3" t="s">
        <v>693</v>
      </c>
      <c r="D698" s="28">
        <v>12300</v>
      </c>
      <c r="E698" s="25">
        <v>-3.1496059999999999</v>
      </c>
      <c r="F698" s="25">
        <v>-1.6</v>
      </c>
      <c r="G698" s="25">
        <v>-31.66667</v>
      </c>
      <c r="H698" s="28">
        <v>73068494400.000015</v>
      </c>
      <c r="I698" s="49">
        <v>5.9405199999999994</v>
      </c>
      <c r="J698" s="49">
        <v>42.842660000000002</v>
      </c>
      <c r="K698" s="28">
        <v>776.5</v>
      </c>
      <c r="L698" s="28">
        <v>9512500</v>
      </c>
      <c r="M698" s="49">
        <v>4.952642974843223</v>
      </c>
      <c r="N698" s="49">
        <v>0.62330023556099878</v>
      </c>
      <c r="O698" s="49" t="s">
        <v>4501</v>
      </c>
      <c r="P698" s="30">
        <v>347.01000533199999</v>
      </c>
      <c r="Q698" s="27">
        <v>-1.66E-2</v>
      </c>
      <c r="R698" s="30">
        <v>402.01421125000002</v>
      </c>
      <c r="S698" s="27">
        <v>0.1585</v>
      </c>
      <c r="T698" s="30">
        <v>398.80137259700001</v>
      </c>
      <c r="U698" s="27">
        <v>8.5300000000000001E-2</v>
      </c>
      <c r="V698" s="30">
        <v>19.652317942</v>
      </c>
      <c r="W698" s="32">
        <v>-7.4700000000000003E-2</v>
      </c>
      <c r="X698" s="30">
        <v>15.067511965</v>
      </c>
      <c r="Y698" s="32">
        <v>-0.23330000000000001</v>
      </c>
      <c r="Z698" s="30">
        <v>17.784722653999999</v>
      </c>
      <c r="AA698" s="32">
        <v>5.4100000000000002E-2</v>
      </c>
      <c r="AB698" s="30">
        <v>2778.9303862192</v>
      </c>
      <c r="AC698" s="27">
        <v>-8.6999999999999994E-2</v>
      </c>
      <c r="AD698" s="30">
        <v>2013.8202863050999</v>
      </c>
      <c r="AE698" s="27">
        <v>-0.27500000000000002</v>
      </c>
      <c r="AF698" s="30">
        <v>2987.3480693553001</v>
      </c>
      <c r="AG698" s="27">
        <v>1.05</v>
      </c>
      <c r="AH698" s="25">
        <v>9.9739744399999997E-2</v>
      </c>
      <c r="AI698" s="25">
        <v>6.8247689200000003E-2</v>
      </c>
      <c r="AJ698" s="25">
        <v>7.6723555299999996E-2</v>
      </c>
      <c r="AK698" s="25">
        <v>0.17710962499999999</v>
      </c>
      <c r="AL698" s="25">
        <v>0.130122777</v>
      </c>
      <c r="AM698" s="25">
        <v>0.15599589759999999</v>
      </c>
      <c r="AN698" s="47">
        <v>0.1565034914</v>
      </c>
      <c r="AO698" s="47">
        <v>0.1338862103</v>
      </c>
      <c r="AP698" s="47">
        <v>0.133296257</v>
      </c>
      <c r="AQ698" s="47">
        <v>0.79565371883454605</v>
      </c>
      <c r="AR698" s="47">
        <v>1.0155076016561599</v>
      </c>
      <c r="AS698" s="47">
        <v>1.03322039742535</v>
      </c>
      <c r="AT698" s="28">
        <v>1500</v>
      </c>
      <c r="AU698" s="28">
        <v>1500</v>
      </c>
      <c r="AV698" s="28">
        <v>0</v>
      </c>
    </row>
    <row r="699" spans="1:48" x14ac:dyDescent="0.25">
      <c r="A699" s="159">
        <v>696</v>
      </c>
      <c r="B699" s="3" t="s">
        <v>2048</v>
      </c>
      <c r="C699" s="3" t="s">
        <v>693</v>
      </c>
      <c r="D699" s="28">
        <v>52000</v>
      </c>
      <c r="E699" s="25">
        <v>-0.95238100000000003</v>
      </c>
      <c r="F699" s="25">
        <v>0.97087380000000001</v>
      </c>
      <c r="G699" s="25">
        <v>6.1224489999999996</v>
      </c>
      <c r="H699" s="28">
        <v>237650920000</v>
      </c>
      <c r="I699" s="49">
        <v>4.5702099999999994</v>
      </c>
      <c r="J699" s="49">
        <v>55.912489999999998</v>
      </c>
      <c r="K699" s="28">
        <v>330</v>
      </c>
      <c r="L699" s="28">
        <v>17209000</v>
      </c>
      <c r="M699" s="49">
        <v>4.5539547328457228</v>
      </c>
      <c r="N699" s="49">
        <v>0.8162238198775349</v>
      </c>
      <c r="O699" s="49">
        <v>0.50810619999999995</v>
      </c>
      <c r="P699" s="30">
        <v>358.54368840000001</v>
      </c>
      <c r="Q699" s="27">
        <v>0.2109</v>
      </c>
      <c r="R699" s="30">
        <v>387.33670452500002</v>
      </c>
      <c r="S699" s="27">
        <v>8.0299999999999996E-2</v>
      </c>
      <c r="T699" s="30">
        <v>355.74217483500001</v>
      </c>
      <c r="U699" s="27">
        <v>-5.8000000000000003E-2</v>
      </c>
      <c r="V699" s="30">
        <v>72.228009325000002</v>
      </c>
      <c r="W699" s="32">
        <v>5.96E-2</v>
      </c>
      <c r="X699" s="30">
        <v>76.899717995000003</v>
      </c>
      <c r="Y699" s="32">
        <v>6.4699999999999994E-2</v>
      </c>
      <c r="Z699" s="30">
        <v>89.249922768000005</v>
      </c>
      <c r="AA699" s="32">
        <v>0.2601</v>
      </c>
      <c r="AB699" s="30">
        <v>6489.778777124</v>
      </c>
      <c r="AC699" s="27">
        <v>-0.13389999999999999</v>
      </c>
      <c r="AD699" s="30">
        <v>9381.2538629516002</v>
      </c>
      <c r="AE699" s="27">
        <v>0.44600000000000001</v>
      </c>
      <c r="AF699" s="30">
        <v>11577.1119480286</v>
      </c>
      <c r="AG699" s="27">
        <v>1.52</v>
      </c>
      <c r="AH699" s="25">
        <v>9.9070624699999998E-2</v>
      </c>
      <c r="AI699" s="25">
        <v>0.1089315535</v>
      </c>
      <c r="AJ699" s="25">
        <v>0.1126489242</v>
      </c>
      <c r="AK699" s="25">
        <v>0.1069094664</v>
      </c>
      <c r="AL699" s="25">
        <v>0.1142576153</v>
      </c>
      <c r="AM699" s="25">
        <v>0.1193356877</v>
      </c>
      <c r="AN699" s="47">
        <v>0.41589905830000001</v>
      </c>
      <c r="AO699" s="47">
        <v>0.33030533150000002</v>
      </c>
      <c r="AP699" s="47">
        <v>0.3366376707</v>
      </c>
      <c r="AQ699" s="47">
        <v>7.6918617733461897E-2</v>
      </c>
      <c r="AR699" s="47">
        <v>2.4905627637393599E-2</v>
      </c>
      <c r="AS699" s="47">
        <v>5.9359320059462602E-2</v>
      </c>
      <c r="AT699" s="28">
        <v>1400</v>
      </c>
      <c r="AU699" s="28">
        <v>3000</v>
      </c>
      <c r="AV699" s="28">
        <v>0</v>
      </c>
    </row>
    <row r="700" spans="1:48" x14ac:dyDescent="0.25">
      <c r="A700" s="159">
        <v>697</v>
      </c>
      <c r="B700" s="3" t="s">
        <v>622</v>
      </c>
      <c r="C700" s="3" t="s">
        <v>693</v>
      </c>
      <c r="D700" s="28">
        <v>2200</v>
      </c>
      <c r="E700" s="25">
        <v>-24.137930000000001</v>
      </c>
      <c r="F700" s="25">
        <v>-73.170730000000006</v>
      </c>
      <c r="G700" s="25">
        <v>-65.625</v>
      </c>
      <c r="H700" s="28">
        <v>16654976800</v>
      </c>
      <c r="I700" s="49">
        <v>7.5704399999999996</v>
      </c>
      <c r="J700" s="49">
        <v>57.590910000000001</v>
      </c>
      <c r="K700" s="28">
        <v>74751.7</v>
      </c>
      <c r="L700" s="28">
        <v>166888000</v>
      </c>
      <c r="M700" s="49" t="s">
        <v>4501</v>
      </c>
      <c r="N700" s="49">
        <v>0.21589558157808128</v>
      </c>
      <c r="O700" s="49">
        <v>0.76507259999999999</v>
      </c>
      <c r="P700" s="30">
        <v>38.915568272000002</v>
      </c>
      <c r="Q700" s="27">
        <v>-0.5675</v>
      </c>
      <c r="R700" s="30">
        <v>161.92503748999999</v>
      </c>
      <c r="S700" s="27">
        <v>3.1608999999999998</v>
      </c>
      <c r="T700" s="30">
        <v>140.72556614000001</v>
      </c>
      <c r="U700" s="27">
        <v>3.2090000000000001</v>
      </c>
      <c r="V700" s="30">
        <v>0.15664695100000001</v>
      </c>
      <c r="W700" s="32">
        <v>-0.95540000000000003</v>
      </c>
      <c r="X700" s="30">
        <v>0.176109182</v>
      </c>
      <c r="Y700" s="32">
        <v>0.1242</v>
      </c>
      <c r="Z700" s="30">
        <v>0.87322920999999998</v>
      </c>
      <c r="AA700" s="32">
        <v>-0.38190000000000002</v>
      </c>
      <c r="AB700" s="30">
        <v>22.378135857099998</v>
      </c>
      <c r="AC700" s="27">
        <v>-0.95540000000000003</v>
      </c>
      <c r="AD700" s="30">
        <v>23.262728315499999</v>
      </c>
      <c r="AE700" s="27">
        <v>0.04</v>
      </c>
      <c r="AF700" s="30">
        <v>115.34715929479999</v>
      </c>
      <c r="AG700" s="27">
        <v>0.62</v>
      </c>
      <c r="AH700" s="25">
        <v>1.5257806E-3</v>
      </c>
      <c r="AI700" s="25">
        <v>1.8596852999999999E-3</v>
      </c>
      <c r="AJ700" s="25">
        <v>9.0099260999999993E-3</v>
      </c>
      <c r="AK700" s="25">
        <v>1.9846694999999998E-3</v>
      </c>
      <c r="AL700" s="25">
        <v>2.2538420999999999E-3</v>
      </c>
      <c r="AM700" s="25">
        <v>1.1113188499999999E-2</v>
      </c>
      <c r="AN700" s="47">
        <v>0.13335163329999999</v>
      </c>
      <c r="AO700" s="47">
        <v>3.6223075E-2</v>
      </c>
      <c r="AP700" s="47">
        <v>3.3739061799999998E-2</v>
      </c>
      <c r="AQ700" s="47">
        <v>0.218216188774564</v>
      </c>
      <c r="AR700" s="47">
        <v>0.205538985052478</v>
      </c>
      <c r="AS700" s="47">
        <v>0.23343835957648701</v>
      </c>
      <c r="AT700" s="28">
        <v>0</v>
      </c>
      <c r="AU700" s="28">
        <v>0</v>
      </c>
      <c r="AV700" s="28">
        <v>0</v>
      </c>
    </row>
    <row r="701" spans="1:48" x14ac:dyDescent="0.25">
      <c r="A701" s="159">
        <v>698</v>
      </c>
      <c r="B701" s="3" t="s">
        <v>624</v>
      </c>
      <c r="C701" s="3" t="s">
        <v>693</v>
      </c>
      <c r="D701" s="28">
        <v>30200</v>
      </c>
      <c r="E701" s="25">
        <v>5.964912</v>
      </c>
      <c r="F701" s="25">
        <v>5.964912</v>
      </c>
      <c r="G701" s="25">
        <v>-16.11111</v>
      </c>
      <c r="H701" s="28">
        <v>249937193200</v>
      </c>
      <c r="I701" s="49">
        <v>8.2760599999999993</v>
      </c>
      <c r="J701" s="49">
        <v>35.854239999999997</v>
      </c>
      <c r="K701" s="28">
        <v>146</v>
      </c>
      <c r="L701" s="28">
        <v>4226500</v>
      </c>
      <c r="M701" s="49">
        <v>13.956948119615571</v>
      </c>
      <c r="N701" s="49">
        <v>2.4201213384880829</v>
      </c>
      <c r="O701" s="49">
        <v>0.60840459999999996</v>
      </c>
      <c r="P701" s="30">
        <v>400.54505321800002</v>
      </c>
      <c r="Q701" s="27">
        <v>0.3024</v>
      </c>
      <c r="R701" s="30">
        <v>381.48557618199999</v>
      </c>
      <c r="S701" s="27">
        <v>-4.7600000000000003E-2</v>
      </c>
      <c r="T701" s="30">
        <v>359.55181627399998</v>
      </c>
      <c r="U701" s="27">
        <v>5.1400000000000001E-2</v>
      </c>
      <c r="V701" s="30">
        <v>13.960818532999999</v>
      </c>
      <c r="W701" s="32">
        <v>4.5999999999999999E-3</v>
      </c>
      <c r="X701" s="30">
        <v>14.455703885</v>
      </c>
      <c r="Y701" s="32">
        <v>3.5400000000000001E-2</v>
      </c>
      <c r="Z701" s="30">
        <v>16.092127812000001</v>
      </c>
      <c r="AA701" s="32">
        <v>0.57809999999999995</v>
      </c>
      <c r="AB701" s="30">
        <v>2580.8784917592002</v>
      </c>
      <c r="AC701" s="27">
        <v>-0.16950000000000001</v>
      </c>
      <c r="AD701" s="30">
        <v>1571.9644910392001</v>
      </c>
      <c r="AE701" s="27">
        <v>-0.39100000000000001</v>
      </c>
      <c r="AF701" s="30">
        <v>1944.4175302614001</v>
      </c>
      <c r="AG701" s="27">
        <v>1.58</v>
      </c>
      <c r="AH701" s="25">
        <v>5.2113580200000002E-2</v>
      </c>
      <c r="AI701" s="25">
        <v>5.0963365599999998E-2</v>
      </c>
      <c r="AJ701" s="25">
        <v>6.4173912200000002E-2</v>
      </c>
      <c r="AK701" s="25">
        <v>0.15139501869999999</v>
      </c>
      <c r="AL701" s="25">
        <v>0.14521492380000001</v>
      </c>
      <c r="AM701" s="25">
        <v>0.16505804099999999</v>
      </c>
      <c r="AN701" s="47">
        <v>0.2089167525</v>
      </c>
      <c r="AO701" s="47">
        <v>0.27909820019999998</v>
      </c>
      <c r="AP701" s="47">
        <v>0.28449821959999999</v>
      </c>
      <c r="AQ701" s="47">
        <v>1.8387848736008701</v>
      </c>
      <c r="AR701" s="47">
        <v>1.8595508186949099</v>
      </c>
      <c r="AS701" s="47">
        <v>1.57204267906416</v>
      </c>
      <c r="AT701" s="28">
        <v>1000</v>
      </c>
      <c r="AU701" s="28">
        <v>1000</v>
      </c>
      <c r="AV701" s="28">
        <v>0</v>
      </c>
    </row>
    <row r="702" spans="1:48" x14ac:dyDescent="0.25">
      <c r="A702" s="159">
        <v>699</v>
      </c>
      <c r="B702" s="3" t="s">
        <v>625</v>
      </c>
      <c r="C702" s="3" t="s">
        <v>693</v>
      </c>
      <c r="D702" s="28">
        <v>14200</v>
      </c>
      <c r="E702" s="25">
        <v>-2.7397260000000001</v>
      </c>
      <c r="F702" s="25">
        <v>-3.4013610000000001</v>
      </c>
      <c r="G702" s="25">
        <v>-19.774010000000001</v>
      </c>
      <c r="H702" s="28">
        <v>223937152400</v>
      </c>
      <c r="I702" s="49">
        <v>15.77022</v>
      </c>
      <c r="J702" s="49">
        <v>24.47747</v>
      </c>
      <c r="K702" s="28">
        <v>4610</v>
      </c>
      <c r="L702" s="28">
        <v>65729000</v>
      </c>
      <c r="M702" s="49">
        <v>8.9118398191433741</v>
      </c>
      <c r="N702" s="49">
        <v>1.2725862503137224</v>
      </c>
      <c r="O702" s="49">
        <v>0.56580450000000004</v>
      </c>
      <c r="P702" s="30">
        <v>206.16729670699999</v>
      </c>
      <c r="Q702" s="27">
        <v>0.18540000000000001</v>
      </c>
      <c r="R702" s="30">
        <v>247.46657110199999</v>
      </c>
      <c r="S702" s="27">
        <v>0.20030000000000001</v>
      </c>
      <c r="T702" s="30">
        <v>224.062059164</v>
      </c>
      <c r="U702" s="27">
        <v>0.23080000000000001</v>
      </c>
      <c r="V702" s="30">
        <v>25.0095162</v>
      </c>
      <c r="W702" s="32">
        <v>8.4099999999999994E-2</v>
      </c>
      <c r="X702" s="30">
        <v>25.221128579999998</v>
      </c>
      <c r="Y702" s="32">
        <v>8.5000000000000006E-3</v>
      </c>
      <c r="Z702" s="30">
        <v>25.187247401</v>
      </c>
      <c r="AA702" s="32">
        <v>0.17899999999999999</v>
      </c>
      <c r="AB702" s="30">
        <v>1541.7232674781999</v>
      </c>
      <c r="AC702" s="27">
        <v>1.5100000000000001E-2</v>
      </c>
      <c r="AD702" s="30">
        <v>1592.7713758573</v>
      </c>
      <c r="AE702" s="27">
        <v>3.3000000000000002E-2</v>
      </c>
      <c r="AF702" s="30">
        <v>1597.0870236163</v>
      </c>
      <c r="AG702" s="27">
        <v>1.18</v>
      </c>
      <c r="AH702" s="25">
        <v>9.6491205299999994E-2</v>
      </c>
      <c r="AI702" s="25">
        <v>9.5094807599999998E-2</v>
      </c>
      <c r="AJ702" s="25">
        <v>9.3964528399999997E-2</v>
      </c>
      <c r="AK702" s="25">
        <v>0.1374295968</v>
      </c>
      <c r="AL702" s="25">
        <v>0.1376459002</v>
      </c>
      <c r="AM702" s="25">
        <v>0.1428514075</v>
      </c>
      <c r="AN702" s="47">
        <v>0.24582029950000001</v>
      </c>
      <c r="AO702" s="47">
        <v>0.21783970320000001</v>
      </c>
      <c r="AP702" s="47">
        <v>0.22366391199999999</v>
      </c>
      <c r="AQ702" s="47">
        <v>0.42833301955292602</v>
      </c>
      <c r="AR702" s="47">
        <v>0.46652771006405003</v>
      </c>
      <c r="AS702" s="47">
        <v>0.52026950909400504</v>
      </c>
      <c r="AT702" s="28">
        <v>1468</v>
      </c>
      <c r="AU702" s="28">
        <v>1000</v>
      </c>
      <c r="AV702" s="28">
        <v>0</v>
      </c>
    </row>
    <row r="703" spans="1:48" x14ac:dyDescent="0.25">
      <c r="A703" s="159">
        <v>700</v>
      </c>
      <c r="B703" s="3" t="s">
        <v>626</v>
      </c>
      <c r="C703" s="3" t="s">
        <v>693</v>
      </c>
      <c r="D703" s="28">
        <v>16900</v>
      </c>
      <c r="E703" s="25">
        <v>6.9620249999999997</v>
      </c>
      <c r="F703" s="25">
        <v>3.6809820000000002</v>
      </c>
      <c r="G703" s="25">
        <v>40.833329999999997</v>
      </c>
      <c r="H703" s="28">
        <v>676280658300</v>
      </c>
      <c r="I703" s="49">
        <v>40.01661</v>
      </c>
      <c r="J703" s="49">
        <v>75.065200000000004</v>
      </c>
      <c r="K703" s="28">
        <v>175743.2</v>
      </c>
      <c r="L703" s="28">
        <v>2684661000</v>
      </c>
      <c r="M703" s="49">
        <v>49.458805218257467</v>
      </c>
      <c r="N703" s="49">
        <v>1.3985060333812429</v>
      </c>
      <c r="O703" s="49">
        <v>0.5295337</v>
      </c>
      <c r="P703" s="30">
        <v>25.178994341999999</v>
      </c>
      <c r="Q703" s="27">
        <v>-0.41739999999999999</v>
      </c>
      <c r="R703" s="30">
        <v>37.881766370999998</v>
      </c>
      <c r="S703" s="27">
        <v>0.50449999999999995</v>
      </c>
      <c r="T703" s="30">
        <v>47.526598245999999</v>
      </c>
      <c r="U703" s="27">
        <v>0.65669999999999995</v>
      </c>
      <c r="V703" s="30">
        <v>21.900325890000001</v>
      </c>
      <c r="W703" s="32">
        <v>-0.53059999999999996</v>
      </c>
      <c r="X703" s="30">
        <v>22.159696293</v>
      </c>
      <c r="Y703" s="32">
        <v>1.18E-2</v>
      </c>
      <c r="Z703" s="30">
        <v>27.597849543999999</v>
      </c>
      <c r="AA703" s="32">
        <v>0.36630000000000001</v>
      </c>
      <c r="AB703" s="30">
        <v>447.47635526260001</v>
      </c>
      <c r="AC703" s="27">
        <v>-0.57479999999999998</v>
      </c>
      <c r="AD703" s="30">
        <v>425.5516748444</v>
      </c>
      <c r="AE703" s="27">
        <v>-4.9000000000000002E-2</v>
      </c>
      <c r="AF703" s="30">
        <v>551.45219848349996</v>
      </c>
      <c r="AG703" s="27">
        <v>1.25</v>
      </c>
      <c r="AH703" s="25">
        <v>2.0387661000000001E-2</v>
      </c>
      <c r="AI703" s="25">
        <v>1.5935418600000001E-2</v>
      </c>
      <c r="AJ703" s="25">
        <v>1.7468453599999999E-2</v>
      </c>
      <c r="AK703" s="25">
        <v>3.8369365599999997E-2</v>
      </c>
      <c r="AL703" s="25">
        <v>3.4466789999999997E-2</v>
      </c>
      <c r="AM703" s="25">
        <v>4.1529746499999999E-2</v>
      </c>
      <c r="AN703" s="47">
        <v>0.61882812649999996</v>
      </c>
      <c r="AO703" s="47">
        <v>0.71290590980000001</v>
      </c>
      <c r="AP703" s="47">
        <v>0.70646675520000002</v>
      </c>
      <c r="AQ703" s="47">
        <v>1.06637087552235</v>
      </c>
      <c r="AR703" s="47">
        <v>1.25345483162694</v>
      </c>
      <c r="AS703" s="47">
        <v>1.3774140122938201</v>
      </c>
      <c r="AT703" s="28">
        <v>0</v>
      </c>
      <c r="AU703" s="28">
        <v>0</v>
      </c>
      <c r="AV703" s="28">
        <v>0</v>
      </c>
    </row>
    <row r="704" spans="1:48" x14ac:dyDescent="0.25">
      <c r="A704" s="159">
        <v>701</v>
      </c>
      <c r="B704" s="3" t="s">
        <v>627</v>
      </c>
      <c r="C704" s="3" t="s">
        <v>693</v>
      </c>
      <c r="D704" s="28">
        <v>6200</v>
      </c>
      <c r="E704" s="25">
        <v>0</v>
      </c>
      <c r="F704" s="25">
        <v>14.81481</v>
      </c>
      <c r="G704" s="25">
        <v>19.23077</v>
      </c>
      <c r="H704" s="28">
        <v>278769756800.00006</v>
      </c>
      <c r="I704" s="49">
        <v>44.962859999999999</v>
      </c>
      <c r="J704" s="49">
        <v>27.627960000000002</v>
      </c>
      <c r="K704" s="28">
        <v>1405.55</v>
      </c>
      <c r="L704" s="28">
        <v>8640500</v>
      </c>
      <c r="M704" s="49">
        <v>5.947480367880515</v>
      </c>
      <c r="N704" s="49">
        <v>0.58720984324130132</v>
      </c>
      <c r="O704" s="49">
        <v>0.44268570000000002</v>
      </c>
      <c r="P704" s="30">
        <v>2915.5881146269999</v>
      </c>
      <c r="Q704" s="27">
        <v>5.21E-2</v>
      </c>
      <c r="R704" s="30">
        <v>4267.1816411489999</v>
      </c>
      <c r="S704" s="27">
        <v>0.46360000000000001</v>
      </c>
      <c r="T704" s="30">
        <v>4639.9143301180002</v>
      </c>
      <c r="U704" s="27">
        <v>0.309</v>
      </c>
      <c r="V704" s="30">
        <v>29.982905356</v>
      </c>
      <c r="W704" s="32">
        <v>3.2000000000000002E-3</v>
      </c>
      <c r="X704" s="30">
        <v>62.424351371999997</v>
      </c>
      <c r="Y704" s="32">
        <v>1.0820000000000001</v>
      </c>
      <c r="Z704" s="30">
        <v>55.137693790999997</v>
      </c>
      <c r="AA704" s="32">
        <v>-1.01E-2</v>
      </c>
      <c r="AB704" s="30">
        <v>409.89705637970002</v>
      </c>
      <c r="AC704" s="27">
        <v>0.32250000000000001</v>
      </c>
      <c r="AD704" s="30">
        <v>711.81591768709995</v>
      </c>
      <c r="AE704" s="27">
        <v>0.73699999999999999</v>
      </c>
      <c r="AF704" s="30">
        <v>1226.2940766183999</v>
      </c>
      <c r="AG704" s="27">
        <v>0.99</v>
      </c>
      <c r="AH704" s="25">
        <v>9.1042225999999997E-3</v>
      </c>
      <c r="AI704" s="25">
        <v>2.04742009E-2</v>
      </c>
      <c r="AJ704" s="25">
        <v>2.01124949E-2</v>
      </c>
      <c r="AK704" s="25">
        <v>6.0851775800000001E-2</v>
      </c>
      <c r="AL704" s="25">
        <v>0.12410382070000001</v>
      </c>
      <c r="AM704" s="25">
        <v>0.10912060780000001</v>
      </c>
      <c r="AN704" s="47">
        <v>0.14238358910000001</v>
      </c>
      <c r="AO704" s="47">
        <v>0.1068173241</v>
      </c>
      <c r="AP704" s="47">
        <v>0.1087354049</v>
      </c>
      <c r="AQ704" s="47">
        <v>5.8474303047621996</v>
      </c>
      <c r="AR704" s="47">
        <v>4.3044497247636997</v>
      </c>
      <c r="AS704" s="47">
        <v>4.4255132506522097</v>
      </c>
      <c r="AT704" s="28">
        <v>400</v>
      </c>
      <c r="AU704" s="28">
        <v>700</v>
      </c>
      <c r="AV704" s="28">
        <v>0</v>
      </c>
    </row>
    <row r="705" spans="1:48" x14ac:dyDescent="0.25">
      <c r="A705" s="159">
        <v>702</v>
      </c>
      <c r="B705" s="3" t="s">
        <v>628</v>
      </c>
      <c r="C705" s="3" t="s">
        <v>693</v>
      </c>
      <c r="D705" s="28">
        <v>2900</v>
      </c>
      <c r="E705" s="25">
        <v>-6.451613</v>
      </c>
      <c r="F705" s="25">
        <v>-12.12121</v>
      </c>
      <c r="G705" s="25">
        <v>-71.844660000000005</v>
      </c>
      <c r="H705" s="28">
        <v>20300000000</v>
      </c>
      <c r="I705" s="49">
        <v>7</v>
      </c>
      <c r="J705" s="49">
        <v>22.75179</v>
      </c>
      <c r="K705" s="28">
        <v>2226.1</v>
      </c>
      <c r="L705" s="28">
        <v>6767000</v>
      </c>
      <c r="M705" s="49">
        <v>37.659624702101006</v>
      </c>
      <c r="N705" s="49">
        <v>0.17352854661508171</v>
      </c>
      <c r="O705" s="49">
        <v>0.27988229999999997</v>
      </c>
      <c r="P705" s="30">
        <v>545.32182237899997</v>
      </c>
      <c r="Q705" s="27">
        <v>-8.7499999999999994E-2</v>
      </c>
      <c r="R705" s="30">
        <v>446.80393667700002</v>
      </c>
      <c r="S705" s="27">
        <v>-0.1807</v>
      </c>
      <c r="T705" s="30">
        <v>345.25101011599997</v>
      </c>
      <c r="U705" s="27">
        <v>-0.28489999999999999</v>
      </c>
      <c r="V705" s="30">
        <v>8.2073913990000005</v>
      </c>
      <c r="W705" s="32">
        <v>-0.1923</v>
      </c>
      <c r="X705" s="30">
        <v>0.61232208499999996</v>
      </c>
      <c r="Y705" s="32">
        <v>-0.9254</v>
      </c>
      <c r="Z705" s="30">
        <v>-0.98648133299999996</v>
      </c>
      <c r="AA705" s="32">
        <v>-1.2294</v>
      </c>
      <c r="AB705" s="30">
        <v>937.98644557140005</v>
      </c>
      <c r="AC705" s="27">
        <v>-0.1923</v>
      </c>
      <c r="AD705" s="30">
        <v>87.474583571400004</v>
      </c>
      <c r="AE705" s="27">
        <v>-0.90700000000000003</v>
      </c>
      <c r="AF705" s="30">
        <v>-140.9259047143</v>
      </c>
      <c r="AG705" s="27">
        <v>-0.23</v>
      </c>
      <c r="AH705" s="25">
        <v>4.2721043700000003E-2</v>
      </c>
      <c r="AI705" s="25">
        <v>3.4484198000000001E-3</v>
      </c>
      <c r="AJ705" s="25">
        <v>-6.3882239999999996E-3</v>
      </c>
      <c r="AK705" s="25">
        <v>6.8172441E-2</v>
      </c>
      <c r="AL705" s="25">
        <v>5.1568439000000002E-3</v>
      </c>
      <c r="AM705" s="25">
        <v>-8.5172200000000007E-3</v>
      </c>
      <c r="AN705" s="47">
        <v>0.14032333459999999</v>
      </c>
      <c r="AO705" s="47">
        <v>0.14875967170000001</v>
      </c>
      <c r="AP705" s="47">
        <v>0.1418540978</v>
      </c>
      <c r="AQ705" s="47">
        <v>0.64077742909518198</v>
      </c>
      <c r="AR705" s="47">
        <v>0.34352174061463198</v>
      </c>
      <c r="AS705" s="47">
        <v>0.33326882547235598</v>
      </c>
      <c r="AT705" s="28">
        <v>600</v>
      </c>
      <c r="AU705" s="28">
        <v>0</v>
      </c>
      <c r="AV705" s="28">
        <v>0</v>
      </c>
    </row>
    <row r="706" spans="1:48" x14ac:dyDescent="0.25">
      <c r="A706" s="159">
        <v>703</v>
      </c>
      <c r="B706" s="3" t="s">
        <v>629</v>
      </c>
      <c r="C706" s="3" t="s">
        <v>693</v>
      </c>
      <c r="D706" s="28">
        <v>4700</v>
      </c>
      <c r="E706" s="25">
        <v>-11.32075</v>
      </c>
      <c r="F706" s="25">
        <v>-21.66667</v>
      </c>
      <c r="G706" s="25">
        <v>-48.913040000000002</v>
      </c>
      <c r="H706" s="28">
        <v>71985350400</v>
      </c>
      <c r="I706" s="49">
        <v>15.31603</v>
      </c>
      <c r="J706" s="49">
        <v>83.267049999999998</v>
      </c>
      <c r="K706" s="28">
        <v>4465</v>
      </c>
      <c r="L706" s="28">
        <v>21977500</v>
      </c>
      <c r="M706" s="49">
        <v>119.55939564506176</v>
      </c>
      <c r="N706" s="49">
        <v>0.45426624708641883</v>
      </c>
      <c r="O706" s="49">
        <v>0.57836739999999998</v>
      </c>
      <c r="P706" s="30">
        <v>16.138629804000001</v>
      </c>
      <c r="Q706" s="27">
        <v>-0.52310000000000001</v>
      </c>
      <c r="R706" s="30">
        <v>7.7668568039999997</v>
      </c>
      <c r="S706" s="27">
        <v>-0.51870000000000005</v>
      </c>
      <c r="T706" s="30">
        <v>7.8949090420000001</v>
      </c>
      <c r="U706" s="27">
        <v>-0.30590000000000001</v>
      </c>
      <c r="V706" s="30">
        <v>0.91889672</v>
      </c>
      <c r="W706" s="32">
        <v>0.40860000000000002</v>
      </c>
      <c r="X706" s="30">
        <v>0.18087639</v>
      </c>
      <c r="Y706" s="32">
        <v>-0.80320000000000003</v>
      </c>
      <c r="Z706" s="30">
        <v>0.49271763299999999</v>
      </c>
      <c r="AA706" s="32">
        <v>-1.6947000000000001</v>
      </c>
      <c r="AB706" s="30">
        <v>58.837134848600002</v>
      </c>
      <c r="AC706" s="27">
        <v>0.40860000000000002</v>
      </c>
      <c r="AD706" s="30">
        <v>11.5815502632</v>
      </c>
      <c r="AE706" s="27">
        <v>-0.80300000000000005</v>
      </c>
      <c r="AF706" s="30">
        <v>32.130542825699997</v>
      </c>
      <c r="AG706" s="27">
        <v>-0.7</v>
      </c>
      <c r="AH706" s="25">
        <v>5.3993417999999996E-3</v>
      </c>
      <c r="AI706" s="25">
        <v>1.0506679E-3</v>
      </c>
      <c r="AJ706" s="25">
        <v>2.9119411E-3</v>
      </c>
      <c r="AK706" s="25">
        <v>5.8066669000000001E-3</v>
      </c>
      <c r="AL706" s="25">
        <v>1.1390312000000001E-3</v>
      </c>
      <c r="AM706" s="25">
        <v>3.1087227000000002E-3</v>
      </c>
      <c r="AN706" s="47">
        <v>0.20605390370000001</v>
      </c>
      <c r="AO706" s="47">
        <v>5.7102862499999997E-2</v>
      </c>
      <c r="AP706" s="47">
        <v>0.1246501448</v>
      </c>
      <c r="AQ706" s="47">
        <v>8.9558126176114305E-2</v>
      </c>
      <c r="AR706" s="47">
        <v>7.8652128538129307E-2</v>
      </c>
      <c r="AS706" s="47">
        <v>6.7577470424780101E-2</v>
      </c>
      <c r="AT706" s="28">
        <v>0</v>
      </c>
      <c r="AU706" s="28">
        <v>0</v>
      </c>
      <c r="AV706" s="28">
        <v>0</v>
      </c>
    </row>
    <row r="707" spans="1:48" x14ac:dyDescent="0.25">
      <c r="A707" s="159">
        <v>704</v>
      </c>
      <c r="B707" s="3" t="s">
        <v>630</v>
      </c>
      <c r="C707" s="3" t="s">
        <v>693</v>
      </c>
      <c r="D707" s="28">
        <v>10700</v>
      </c>
      <c r="E707" s="25">
        <v>2.8846150000000002</v>
      </c>
      <c r="F707" s="25">
        <v>-13.00813</v>
      </c>
      <c r="G707" s="25">
        <v>-6.9565219999999997</v>
      </c>
      <c r="H707" s="28">
        <v>62252600000</v>
      </c>
      <c r="I707" s="49">
        <v>5.8179999999999996</v>
      </c>
      <c r="J707" s="49">
        <v>17.966329999999999</v>
      </c>
      <c r="K707" s="28">
        <v>30</v>
      </c>
      <c r="L707" s="28">
        <v>334000</v>
      </c>
      <c r="M707" s="49">
        <v>10.096526758938102</v>
      </c>
      <c r="N707" s="49">
        <v>0.71063852688733287</v>
      </c>
      <c r="O707" s="49" t="s">
        <v>4501</v>
      </c>
      <c r="P707" s="30">
        <v>634.03032342899996</v>
      </c>
      <c r="Q707" s="27">
        <v>0.24390000000000001</v>
      </c>
      <c r="R707" s="30">
        <v>650.70271933799995</v>
      </c>
      <c r="S707" s="27">
        <v>2.63E-2</v>
      </c>
      <c r="T707" s="30">
        <v>563.69407520499999</v>
      </c>
      <c r="U707" s="27">
        <v>-0.25030000000000002</v>
      </c>
      <c r="V707" s="30">
        <v>7.5090904460000001</v>
      </c>
      <c r="W707" s="32">
        <v>-0.04</v>
      </c>
      <c r="X707" s="30">
        <v>8.6271258619999998</v>
      </c>
      <c r="Y707" s="32">
        <v>0.1489</v>
      </c>
      <c r="Z707" s="30">
        <v>6.3267338200000003</v>
      </c>
      <c r="AA707" s="32">
        <v>-0.25790000000000002</v>
      </c>
      <c r="AB707" s="30">
        <v>1290.6652536954</v>
      </c>
      <c r="AC707" s="27">
        <v>8.72E-2</v>
      </c>
      <c r="AD707" s="30">
        <v>1239.2791100034001</v>
      </c>
      <c r="AE707" s="27">
        <v>-0.04</v>
      </c>
      <c r="AF707" s="30">
        <v>1087.4413578548999</v>
      </c>
      <c r="AG707" s="27">
        <v>0.74</v>
      </c>
      <c r="AH707" s="25">
        <v>1.3266338500000001E-2</v>
      </c>
      <c r="AI707" s="25">
        <v>1.28039773E-2</v>
      </c>
      <c r="AJ707" s="25">
        <v>8.5701105000000003E-3</v>
      </c>
      <c r="AK707" s="25">
        <v>8.3102166500000005E-2</v>
      </c>
      <c r="AL707" s="25">
        <v>9.2424675499999998E-2</v>
      </c>
      <c r="AM707" s="25">
        <v>7.1322953600000003E-2</v>
      </c>
      <c r="AN707" s="47">
        <v>5.5373321199999999E-2</v>
      </c>
      <c r="AO707" s="47">
        <v>5.2901235999999997E-2</v>
      </c>
      <c r="AP707" s="47">
        <v>6.0215559799999999E-2</v>
      </c>
      <c r="AQ707" s="47">
        <v>5.5595560531753003</v>
      </c>
      <c r="AR707" s="47">
        <v>6.87779710810696</v>
      </c>
      <c r="AS707" s="47">
        <v>7.32229105892202</v>
      </c>
      <c r="AT707" s="28">
        <v>1200</v>
      </c>
      <c r="AU707" s="28">
        <v>1200</v>
      </c>
      <c r="AV707" s="28">
        <v>0</v>
      </c>
    </row>
    <row r="708" spans="1:48" x14ac:dyDescent="0.25">
      <c r="A708" s="159">
        <v>705</v>
      </c>
      <c r="B708" s="3" t="s">
        <v>631</v>
      </c>
      <c r="C708" s="3" t="s">
        <v>693</v>
      </c>
      <c r="D708" s="28" t="s">
        <v>4501</v>
      </c>
      <c r="E708" s="25" t="s">
        <v>4501</v>
      </c>
      <c r="F708" s="25" t="s">
        <v>4501</v>
      </c>
      <c r="G708" s="25" t="s">
        <v>4501</v>
      </c>
      <c r="H708" s="28" t="s">
        <v>4501</v>
      </c>
      <c r="I708" s="49">
        <v>11.999789999999999</v>
      </c>
      <c r="J708" s="49">
        <v>82.165430000000001</v>
      </c>
      <c r="K708" s="28">
        <v>0</v>
      </c>
      <c r="L708" s="28" t="s">
        <v>4501</v>
      </c>
      <c r="M708" s="49" t="s">
        <v>4501</v>
      </c>
      <c r="N708" s="49" t="s">
        <v>4501</v>
      </c>
      <c r="O708" s="49" t="s">
        <v>4501</v>
      </c>
      <c r="P708" s="30">
        <v>210.01082147299999</v>
      </c>
      <c r="Q708" s="27">
        <v>0.31140000000000001</v>
      </c>
      <c r="R708" s="30">
        <v>81.897454484999997</v>
      </c>
      <c r="S708" s="27">
        <v>-0.61</v>
      </c>
      <c r="T708" s="30">
        <v>299.56708744700001</v>
      </c>
      <c r="U708" s="27">
        <v>0.5071</v>
      </c>
      <c r="V708" s="30">
        <v>28.927306506000001</v>
      </c>
      <c r="W708" s="32">
        <v>16.213100000000001</v>
      </c>
      <c r="X708" s="30">
        <v>-2.9625253410000001</v>
      </c>
      <c r="Y708" s="32">
        <v>-1.1024</v>
      </c>
      <c r="Z708" s="30">
        <v>1.712218625</v>
      </c>
      <c r="AA708" s="32">
        <v>-0.88929999999999998</v>
      </c>
      <c r="AB708" s="30">
        <v>2410.6512627847001</v>
      </c>
      <c r="AC708" s="27">
        <v>16.213100000000001</v>
      </c>
      <c r="AD708" s="30">
        <v>-246.88145274889999</v>
      </c>
      <c r="AE708" s="27">
        <v>-1.1020000000000001</v>
      </c>
      <c r="AF708" s="30">
        <v>142.68739433670001</v>
      </c>
      <c r="AG708" s="27">
        <v>0.11</v>
      </c>
      <c r="AH708" s="25">
        <v>7.8365375099999995E-2</v>
      </c>
      <c r="AI708" s="25">
        <v>-5.6368433000000004E-3</v>
      </c>
      <c r="AJ708" s="25">
        <v>3.1406672999999999E-3</v>
      </c>
      <c r="AK708" s="25">
        <v>0.27209819289999998</v>
      </c>
      <c r="AL708" s="25">
        <v>-2.4833732899999999E-2</v>
      </c>
      <c r="AM708" s="25">
        <v>1.4405659899999999E-2</v>
      </c>
      <c r="AN708" s="47">
        <v>4.0380250200000002E-2</v>
      </c>
      <c r="AO708" s="47">
        <v>0.18211361719999999</v>
      </c>
      <c r="AP708" s="47">
        <v>0.112836284</v>
      </c>
      <c r="AQ708" s="47">
        <v>2.2005826309556</v>
      </c>
      <c r="AR708" s="47">
        <v>4.6409387701159197</v>
      </c>
      <c r="AS708" s="47">
        <v>3.5868149471958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632</v>
      </c>
      <c r="C709" s="3" t="s">
        <v>693</v>
      </c>
      <c r="D709" s="28">
        <v>1500</v>
      </c>
      <c r="E709" s="25">
        <v>-11.764709999999999</v>
      </c>
      <c r="F709" s="25">
        <v>-21.052630000000001</v>
      </c>
      <c r="G709" s="25">
        <v>-11.764709999999999</v>
      </c>
      <c r="H709" s="28">
        <v>7021952999.999999</v>
      </c>
      <c r="I709" s="49">
        <v>4.6812999999999994</v>
      </c>
      <c r="J709" s="49">
        <v>86.447149999999993</v>
      </c>
      <c r="K709" s="28">
        <v>17374.5</v>
      </c>
      <c r="L709" s="28">
        <v>25404500</v>
      </c>
      <c r="M709" s="49" t="s">
        <v>4501</v>
      </c>
      <c r="N709" s="49">
        <v>0.13794681834779327</v>
      </c>
      <c r="O709" s="49">
        <v>0.62911430000000002</v>
      </c>
      <c r="P709" s="30">
        <v>89.279687238999998</v>
      </c>
      <c r="Q709" s="27">
        <v>-0.1255</v>
      </c>
      <c r="R709" s="30">
        <v>80.113550740999997</v>
      </c>
      <c r="S709" s="27">
        <v>-0.1027</v>
      </c>
      <c r="T709" s="30">
        <v>59.831569197999997</v>
      </c>
      <c r="U709" s="27">
        <v>-0.26140000000000002</v>
      </c>
      <c r="V709" s="30">
        <v>0.88364567400000005</v>
      </c>
      <c r="W709" s="32">
        <v>6.54E-2</v>
      </c>
      <c r="X709" s="30">
        <v>0.170424716</v>
      </c>
      <c r="Y709" s="32">
        <v>-0.80710000000000004</v>
      </c>
      <c r="Z709" s="30">
        <v>-0.79173342199999996</v>
      </c>
      <c r="AA709" s="32">
        <v>-2.2025999999999999</v>
      </c>
      <c r="AB709" s="30">
        <v>191.55748476080001</v>
      </c>
      <c r="AC709" s="27">
        <v>-0.03</v>
      </c>
      <c r="AD709" s="30">
        <v>36.9448195115</v>
      </c>
      <c r="AE709" s="27">
        <v>-0.80700000000000005</v>
      </c>
      <c r="AF709" s="30">
        <v>0</v>
      </c>
      <c r="AG709" s="27">
        <v>0</v>
      </c>
      <c r="AH709" s="25">
        <v>6.6156291999999997E-3</v>
      </c>
      <c r="AI709" s="25">
        <v>1.4258764999999999E-3</v>
      </c>
      <c r="AJ709" s="25">
        <v>0</v>
      </c>
      <c r="AK709" s="25">
        <v>1.7544267200000001E-2</v>
      </c>
      <c r="AL709" s="25">
        <v>3.3655632999999999E-3</v>
      </c>
      <c r="AM709" s="25">
        <v>0</v>
      </c>
      <c r="AN709" s="47">
        <v>0.14831465860000001</v>
      </c>
      <c r="AO709" s="47">
        <v>0.13291056549999999</v>
      </c>
      <c r="AP709" s="47">
        <v>0</v>
      </c>
      <c r="AQ709" s="47">
        <v>1.42520478129549</v>
      </c>
      <c r="AR709" s="47">
        <v>1.2957071809370699</v>
      </c>
      <c r="AS709" s="47">
        <v>1.2942132105122199</v>
      </c>
      <c r="AT709" s="28">
        <v>0</v>
      </c>
      <c r="AU709" s="28">
        <v>0</v>
      </c>
      <c r="AV709" s="28">
        <v>0</v>
      </c>
    </row>
    <row r="710" spans="1:48" x14ac:dyDescent="0.25">
      <c r="A710" s="159">
        <v>707</v>
      </c>
      <c r="B710" s="3" t="s">
        <v>633</v>
      </c>
      <c r="C710" s="3" t="s">
        <v>693</v>
      </c>
      <c r="D710" s="28">
        <v>16000</v>
      </c>
      <c r="E710" s="25">
        <v>-10.61453</v>
      </c>
      <c r="F710" s="25">
        <v>-5.8823530000000002</v>
      </c>
      <c r="G710" s="25">
        <v>-15.78947</v>
      </c>
      <c r="H710" s="28">
        <v>119999360000</v>
      </c>
      <c r="I710" s="49">
        <v>7.4999599999999997</v>
      </c>
      <c r="J710" s="49">
        <v>13.336819999999999</v>
      </c>
      <c r="K710" s="28">
        <v>35</v>
      </c>
      <c r="L710" s="28">
        <v>600500</v>
      </c>
      <c r="M710" s="49">
        <v>2.9658343129346587</v>
      </c>
      <c r="N710" s="49">
        <v>1.0101670648355112</v>
      </c>
      <c r="O710" s="49">
        <v>0.3791293</v>
      </c>
      <c r="P710" s="30">
        <v>763.38720110999998</v>
      </c>
      <c r="Q710" s="27">
        <v>9.0399999999999994E-2</v>
      </c>
      <c r="R710" s="30">
        <v>935.16944707699997</v>
      </c>
      <c r="S710" s="27">
        <v>0.22500000000000001</v>
      </c>
      <c r="T710" s="30">
        <v>985.65429950500004</v>
      </c>
      <c r="U710" s="27">
        <v>0.14460000000000001</v>
      </c>
      <c r="V710" s="30">
        <v>26.811349918000001</v>
      </c>
      <c r="W710" s="32">
        <v>1.4200000000000001E-2</v>
      </c>
      <c r="X710" s="30">
        <v>27.877520148999999</v>
      </c>
      <c r="Y710" s="32">
        <v>3.9800000000000002E-2</v>
      </c>
      <c r="Z710" s="30">
        <v>29.475825249</v>
      </c>
      <c r="AA710" s="32">
        <v>-3.7000000000000002E-3</v>
      </c>
      <c r="AB710" s="30">
        <v>3574.8600018773</v>
      </c>
      <c r="AC710" s="27">
        <v>-0.49109999999999998</v>
      </c>
      <c r="AD710" s="30">
        <v>2990.3471838295</v>
      </c>
      <c r="AE710" s="27">
        <v>-0.16400000000000001</v>
      </c>
      <c r="AF710" s="30">
        <v>0</v>
      </c>
      <c r="AG710" s="27">
        <v>0</v>
      </c>
      <c r="AH710" s="25">
        <v>6.70165494E-2</v>
      </c>
      <c r="AI710" s="25">
        <v>6.1521632399999998E-2</v>
      </c>
      <c r="AJ710" s="25">
        <v>0</v>
      </c>
      <c r="AK710" s="25">
        <v>0.2646003522</v>
      </c>
      <c r="AL710" s="25">
        <v>0.25795286280000002</v>
      </c>
      <c r="AM710" s="25">
        <v>0</v>
      </c>
      <c r="AN710" s="47">
        <v>0.1053401487</v>
      </c>
      <c r="AO710" s="47">
        <v>9.4335362000000006E-2</v>
      </c>
      <c r="AP710" s="47">
        <v>0</v>
      </c>
      <c r="AQ710" s="47">
        <v>3.02022005159361</v>
      </c>
      <c r="AR710" s="47">
        <v>3.3543408985210199</v>
      </c>
      <c r="AS710" s="47">
        <v>3.4285838359519798</v>
      </c>
      <c r="AT710" s="28">
        <v>2000</v>
      </c>
      <c r="AU710" s="28">
        <v>1200</v>
      </c>
      <c r="AV710" s="28">
        <v>0</v>
      </c>
    </row>
    <row r="711" spans="1:48" x14ac:dyDescent="0.25">
      <c r="A711" s="159">
        <v>708</v>
      </c>
      <c r="B711" s="3" t="s">
        <v>635</v>
      </c>
      <c r="C711" s="3" t="s">
        <v>693</v>
      </c>
      <c r="D711" s="28">
        <v>13300</v>
      </c>
      <c r="E711" s="25">
        <v>34.343429999999998</v>
      </c>
      <c r="F711" s="25">
        <v>1.526718</v>
      </c>
      <c r="G711" s="25">
        <v>5.5555560000000002</v>
      </c>
      <c r="H711" s="28">
        <v>159600000000</v>
      </c>
      <c r="I711" s="49">
        <v>12</v>
      </c>
      <c r="J711" s="49">
        <v>84.696659999999994</v>
      </c>
      <c r="K711" s="28">
        <v>520</v>
      </c>
      <c r="L711" s="28">
        <v>5224000</v>
      </c>
      <c r="M711" s="49">
        <v>9.3418350719275072</v>
      </c>
      <c r="N711" s="49">
        <v>0.6858473099328114</v>
      </c>
      <c r="O711" s="49" t="s">
        <v>4501</v>
      </c>
      <c r="P711" s="30">
        <v>623.22651437100001</v>
      </c>
      <c r="Q711" s="27">
        <v>0.12239999999999999</v>
      </c>
      <c r="R711" s="30">
        <v>501.70788635399998</v>
      </c>
      <c r="S711" s="27">
        <v>-0.19500000000000001</v>
      </c>
      <c r="T711" s="30">
        <v>554.199186328</v>
      </c>
      <c r="U711" s="27">
        <v>-0.17</v>
      </c>
      <c r="V711" s="30">
        <v>15.175765760999999</v>
      </c>
      <c r="W711" s="32">
        <v>0.18160000000000001</v>
      </c>
      <c r="X711" s="30">
        <v>15.807284694</v>
      </c>
      <c r="Y711" s="32">
        <v>4.1599999999999998E-2</v>
      </c>
      <c r="Z711" s="30">
        <v>17.132307549</v>
      </c>
      <c r="AA711" s="32">
        <v>3.9399999999999998E-2</v>
      </c>
      <c r="AB711" s="30">
        <v>1060.2834080832999</v>
      </c>
      <c r="AC711" s="27">
        <v>-0.2364</v>
      </c>
      <c r="AD711" s="30">
        <v>1275.6070578332999</v>
      </c>
      <c r="AE711" s="27">
        <v>0.20300000000000001</v>
      </c>
      <c r="AF711" s="30">
        <v>1427.6922957500001</v>
      </c>
      <c r="AG711" s="27">
        <v>1.04</v>
      </c>
      <c r="AH711" s="25">
        <v>1.8823749899999999E-2</v>
      </c>
      <c r="AI711" s="25">
        <v>1.8611284499999999E-2</v>
      </c>
      <c r="AJ711" s="25">
        <v>2.0043013200000001E-2</v>
      </c>
      <c r="AK711" s="25">
        <v>6.3384257099999994E-2</v>
      </c>
      <c r="AL711" s="25">
        <v>6.6015042900000001E-2</v>
      </c>
      <c r="AM711" s="25">
        <v>7.3862288200000001E-2</v>
      </c>
      <c r="AN711" s="47">
        <v>0.1010801211</v>
      </c>
      <c r="AO711" s="47">
        <v>8.0872966199999993E-2</v>
      </c>
      <c r="AP711" s="47">
        <v>7.47636208E-2</v>
      </c>
      <c r="AQ711" s="47">
        <v>2.3860860827438399</v>
      </c>
      <c r="AR711" s="47">
        <v>2.70892461975536</v>
      </c>
      <c r="AS711" s="47">
        <v>2.6851888298341802</v>
      </c>
      <c r="AT711" s="28">
        <v>1200</v>
      </c>
      <c r="AU711" s="28">
        <v>1200</v>
      </c>
      <c r="AV711" s="28">
        <v>0</v>
      </c>
    </row>
    <row r="712" spans="1:48" x14ac:dyDescent="0.25">
      <c r="A712" s="159">
        <v>709</v>
      </c>
      <c r="B712" s="3" t="s">
        <v>636</v>
      </c>
      <c r="C712" s="3" t="s">
        <v>693</v>
      </c>
      <c r="D712" s="28">
        <v>13800</v>
      </c>
      <c r="E712" s="25">
        <v>-0.71942450000000002</v>
      </c>
      <c r="F712" s="25">
        <v>-12.65823</v>
      </c>
      <c r="G712" s="25">
        <v>10.4</v>
      </c>
      <c r="H712" s="28">
        <v>207000000000</v>
      </c>
      <c r="I712" s="49">
        <v>15</v>
      </c>
      <c r="J712" s="49">
        <v>23.873010000000001</v>
      </c>
      <c r="K712" s="28">
        <v>280</v>
      </c>
      <c r="L712" s="28">
        <v>3776500</v>
      </c>
      <c r="M712" s="49">
        <v>6.2641852019972761</v>
      </c>
      <c r="N712" s="49">
        <v>0.6968405189525162</v>
      </c>
      <c r="O712" s="49">
        <v>0.40045029999999998</v>
      </c>
      <c r="P712" s="30">
        <v>2096.8706032499999</v>
      </c>
      <c r="Q712" s="27">
        <v>1.0102</v>
      </c>
      <c r="R712" s="30">
        <v>1363.4865302969999</v>
      </c>
      <c r="S712" s="27">
        <v>-0.3498</v>
      </c>
      <c r="T712" s="30">
        <v>1091.8363527229999</v>
      </c>
      <c r="U712" s="27">
        <v>-0.41399999999999998</v>
      </c>
      <c r="V712" s="30">
        <v>30.701248475</v>
      </c>
      <c r="W712" s="32">
        <v>1.9900000000000001E-2</v>
      </c>
      <c r="X712" s="30">
        <v>23.49082027</v>
      </c>
      <c r="Y712" s="32">
        <v>-0.2349</v>
      </c>
      <c r="Z712" s="30">
        <v>16.206093661000001</v>
      </c>
      <c r="AA712" s="32">
        <v>-0.44600000000000001</v>
      </c>
      <c r="AB712" s="30">
        <v>1320.9182977333001</v>
      </c>
      <c r="AC712" s="27">
        <v>-0.27850000000000003</v>
      </c>
      <c r="AD712" s="30">
        <v>996.27534746670005</v>
      </c>
      <c r="AE712" s="27">
        <v>-0.246</v>
      </c>
      <c r="AF712" s="30">
        <v>1048.1236728725</v>
      </c>
      <c r="AG712" s="27">
        <v>0.55000000000000004</v>
      </c>
      <c r="AH712" s="25">
        <v>1.25012062E-2</v>
      </c>
      <c r="AI712" s="25">
        <v>1.01024798E-2</v>
      </c>
      <c r="AJ712" s="25">
        <v>7.1072842999999998E-3</v>
      </c>
      <c r="AK712" s="25">
        <v>0.1003218495</v>
      </c>
      <c r="AL712" s="25">
        <v>7.5336661599999993E-2</v>
      </c>
      <c r="AM712" s="25">
        <v>5.3994321400000003E-2</v>
      </c>
      <c r="AN712" s="47">
        <v>0.1125048381</v>
      </c>
      <c r="AO712" s="47">
        <v>9.8946460799999997E-2</v>
      </c>
      <c r="AP712" s="47">
        <v>0.11498893860000001</v>
      </c>
      <c r="AQ712" s="47">
        <v>6.3917200955152103</v>
      </c>
      <c r="AR712" s="47">
        <v>6.5232699464064599</v>
      </c>
      <c r="AS712" s="47">
        <v>6.5970397826229199</v>
      </c>
      <c r="AT712" s="28">
        <v>1000</v>
      </c>
      <c r="AU712" s="28">
        <v>0</v>
      </c>
      <c r="AV712" s="28">
        <v>0</v>
      </c>
    </row>
    <row r="713" spans="1:48" x14ac:dyDescent="0.25">
      <c r="A713" s="159">
        <v>710</v>
      </c>
      <c r="B713" s="3" t="s">
        <v>637</v>
      </c>
      <c r="C713" s="3" t="s">
        <v>693</v>
      </c>
      <c r="D713" s="28">
        <v>17400</v>
      </c>
      <c r="E713" s="25">
        <v>19.28124</v>
      </c>
      <c r="F713" s="25">
        <v>26.637789999999999</v>
      </c>
      <c r="G713" s="25">
        <v>43.733890000000002</v>
      </c>
      <c r="H713" s="28">
        <v>777881016000.00012</v>
      </c>
      <c r="I713" s="49">
        <v>32.636379999999996</v>
      </c>
      <c r="J713" s="49">
        <v>89.02337</v>
      </c>
      <c r="K713" s="28">
        <v>331702</v>
      </c>
      <c r="L713" s="28">
        <v>5431763000</v>
      </c>
      <c r="M713" s="49">
        <v>24.566521470644442</v>
      </c>
      <c r="N713" s="49">
        <v>2.131750053014462</v>
      </c>
      <c r="O713" s="49">
        <v>0.49663079999999998</v>
      </c>
      <c r="P713" s="30">
        <v>542.23900250999998</v>
      </c>
      <c r="Q713" s="27">
        <v>-2.6599999999999999E-2</v>
      </c>
      <c r="R713" s="30">
        <v>290.30504930299998</v>
      </c>
      <c r="S713" s="27">
        <v>-0.46460000000000001</v>
      </c>
      <c r="T713" s="30">
        <v>280.43780315999999</v>
      </c>
      <c r="U713" s="27">
        <v>-5.3699999999999998E-2</v>
      </c>
      <c r="V713" s="30">
        <v>43.503228123</v>
      </c>
      <c r="W713" s="32">
        <v>-0.42249999999999999</v>
      </c>
      <c r="X713" s="30">
        <v>21.931983413000001</v>
      </c>
      <c r="Y713" s="32">
        <v>-0.49590000000000001</v>
      </c>
      <c r="Z713" s="30">
        <v>11.552726794</v>
      </c>
      <c r="AA713" s="32">
        <v>-0.61240000000000006</v>
      </c>
      <c r="AB713" s="30">
        <v>1532.8229688365</v>
      </c>
      <c r="AC713" s="27">
        <v>-0.55220000000000002</v>
      </c>
      <c r="AD713" s="30">
        <v>742.69374168169998</v>
      </c>
      <c r="AE713" s="27">
        <v>-0.51500000000000001</v>
      </c>
      <c r="AF713" s="30">
        <v>379.10032124989999</v>
      </c>
      <c r="AG713" s="27">
        <v>0.36</v>
      </c>
      <c r="AH713" s="25">
        <v>4.4781779299999998E-2</v>
      </c>
      <c r="AI713" s="25">
        <v>2.5871909200000001E-2</v>
      </c>
      <c r="AJ713" s="25">
        <v>1.25833553E-2</v>
      </c>
      <c r="AK713" s="25">
        <v>0.1375752267</v>
      </c>
      <c r="AL713" s="25">
        <v>5.88746889E-2</v>
      </c>
      <c r="AM713" s="25">
        <v>2.8371004500000001E-2</v>
      </c>
      <c r="AN713" s="47">
        <v>0.15585654760000001</v>
      </c>
      <c r="AO713" s="47">
        <v>0.19220401619999999</v>
      </c>
      <c r="AP713" s="47">
        <v>0.16225786710000001</v>
      </c>
      <c r="AQ713" s="47">
        <v>1.36288112591604</v>
      </c>
      <c r="AR713" s="47">
        <v>1.199992960356</v>
      </c>
      <c r="AS713" s="47">
        <v>1.25464543729412</v>
      </c>
      <c r="AT713" s="28">
        <v>0</v>
      </c>
      <c r="AU713" s="28">
        <v>0</v>
      </c>
      <c r="AV713" s="28">
        <v>0</v>
      </c>
    </row>
    <row r="714" spans="1:48" x14ac:dyDescent="0.25">
      <c r="A714" s="159">
        <v>711</v>
      </c>
      <c r="B714" s="3" t="s">
        <v>638</v>
      </c>
      <c r="C714" s="3" t="s">
        <v>693</v>
      </c>
      <c r="D714" s="28">
        <v>8700</v>
      </c>
      <c r="E714" s="25">
        <v>-10.309279999999999</v>
      </c>
      <c r="F714" s="25">
        <v>-22.321429999999999</v>
      </c>
      <c r="G714" s="25">
        <v>6.0975609999999998</v>
      </c>
      <c r="H714" s="28">
        <v>69600000000</v>
      </c>
      <c r="I714" s="49">
        <v>8</v>
      </c>
      <c r="J714" s="49">
        <v>39.35839</v>
      </c>
      <c r="K714" s="28">
        <v>185</v>
      </c>
      <c r="L714" s="28">
        <v>1515000</v>
      </c>
      <c r="M714" s="49">
        <v>6.4446232946753588</v>
      </c>
      <c r="N714" s="49">
        <v>0.62728497310686693</v>
      </c>
      <c r="O714" s="49" t="s">
        <v>4501</v>
      </c>
      <c r="P714" s="30">
        <v>598.97502050100002</v>
      </c>
      <c r="Q714" s="27">
        <v>-0.17649999999999999</v>
      </c>
      <c r="R714" s="30">
        <v>726.92015660899995</v>
      </c>
      <c r="S714" s="27">
        <v>0.21360000000000001</v>
      </c>
      <c r="T714" s="30">
        <v>812.97973939899998</v>
      </c>
      <c r="U714" s="27">
        <v>0.2868</v>
      </c>
      <c r="V714" s="30">
        <v>7.5082012120000003</v>
      </c>
      <c r="W714" s="32">
        <v>-7.7000000000000002E-3</v>
      </c>
      <c r="X714" s="30">
        <v>7.693357024</v>
      </c>
      <c r="Y714" s="32">
        <v>2.47E-2</v>
      </c>
      <c r="Z714" s="30">
        <v>7.5333912840000004</v>
      </c>
      <c r="AA714" s="32">
        <v>2.5999999999999999E-2</v>
      </c>
      <c r="AB714" s="30">
        <v>907.5</v>
      </c>
      <c r="AC714" s="27">
        <v>-8.8999999999999999E-3</v>
      </c>
      <c r="AD714" s="30">
        <v>899.99775</v>
      </c>
      <c r="AE714" s="27">
        <v>-8.0000000000000002E-3</v>
      </c>
      <c r="AF714" s="30">
        <v>941.67391050000003</v>
      </c>
      <c r="AG714" s="27">
        <v>1.03</v>
      </c>
      <c r="AH714" s="25">
        <v>9.9337537000000007E-3</v>
      </c>
      <c r="AI714" s="25">
        <v>9.6416070999999996E-3</v>
      </c>
      <c r="AJ714" s="25">
        <v>1.0119738E-2</v>
      </c>
      <c r="AK714" s="25">
        <v>6.6737051699999994E-2</v>
      </c>
      <c r="AL714" s="25">
        <v>6.8344358100000002E-2</v>
      </c>
      <c r="AM714" s="25">
        <v>6.9599559800000002E-2</v>
      </c>
      <c r="AN714" s="47">
        <v>4.5765708799999999E-2</v>
      </c>
      <c r="AO714" s="47">
        <v>5.74119243E-2</v>
      </c>
      <c r="AP714" s="47">
        <v>4.7886135500000003E-2</v>
      </c>
      <c r="AQ714" s="47">
        <v>6.2182729784976898</v>
      </c>
      <c r="AR714" s="47">
        <v>5.9589042726212798</v>
      </c>
      <c r="AS714" s="47">
        <v>5.8776049075215404</v>
      </c>
      <c r="AT714" s="28">
        <v>900</v>
      </c>
      <c r="AU714" s="28">
        <v>900</v>
      </c>
      <c r="AV714" s="28">
        <v>0</v>
      </c>
    </row>
    <row r="715" spans="1:48" x14ac:dyDescent="0.25">
      <c r="A715" s="159">
        <v>712</v>
      </c>
      <c r="B715" s="3" t="s">
        <v>639</v>
      </c>
      <c r="C715" s="3" t="s">
        <v>693</v>
      </c>
      <c r="D715" s="28">
        <v>5700</v>
      </c>
      <c r="E715" s="25">
        <v>7.5471700000000004</v>
      </c>
      <c r="F715" s="25">
        <v>-20.83333</v>
      </c>
      <c r="G715" s="25">
        <v>-36.25806</v>
      </c>
      <c r="H715" s="28">
        <v>130410482400</v>
      </c>
      <c r="I715" s="49">
        <v>22.87903</v>
      </c>
      <c r="J715" s="49">
        <v>95.081609999999998</v>
      </c>
      <c r="K715" s="28">
        <v>3871.15</v>
      </c>
      <c r="L715" s="28">
        <v>20835500</v>
      </c>
      <c r="M715" s="49">
        <v>7.9946108355564709</v>
      </c>
      <c r="N715" s="49">
        <v>0.52959644109128645</v>
      </c>
      <c r="O715" s="49">
        <v>0.86629730000000005</v>
      </c>
      <c r="P715" s="30">
        <v>205.384509509</v>
      </c>
      <c r="Q715" s="27">
        <v>-0.29470000000000002</v>
      </c>
      <c r="R715" s="30">
        <v>128.49499245000001</v>
      </c>
      <c r="S715" s="27">
        <v>-0.37440000000000001</v>
      </c>
      <c r="T715" s="30">
        <v>100.325414052</v>
      </c>
      <c r="U715" s="27">
        <v>-0.40160000000000001</v>
      </c>
      <c r="V715" s="30">
        <v>19.90770916</v>
      </c>
      <c r="W715" s="32">
        <v>0.20280000000000001</v>
      </c>
      <c r="X715" s="30">
        <v>20.089945625999999</v>
      </c>
      <c r="Y715" s="32">
        <v>9.1999999999999998E-3</v>
      </c>
      <c r="Z715" s="30">
        <v>11.426181696</v>
      </c>
      <c r="AA715" s="32">
        <v>-0.44209999999999999</v>
      </c>
      <c r="AB715" s="30">
        <v>1719.3046555339999</v>
      </c>
      <c r="AC715" s="27">
        <v>0.56950000000000001</v>
      </c>
      <c r="AD715" s="30">
        <v>861.87533635759996</v>
      </c>
      <c r="AE715" s="27">
        <v>-0.499</v>
      </c>
      <c r="AF715" s="30">
        <v>613.25784735939999</v>
      </c>
      <c r="AG715" s="27">
        <v>0.33</v>
      </c>
      <c r="AH715" s="25">
        <v>4.2893460199999997E-2</v>
      </c>
      <c r="AI715" s="25">
        <v>4.9368683500000003E-2</v>
      </c>
      <c r="AJ715" s="25">
        <v>2.6448599600000001E-2</v>
      </c>
      <c r="AK715" s="25">
        <v>0.14465967569999999</v>
      </c>
      <c r="AL715" s="25">
        <v>0.1026461145</v>
      </c>
      <c r="AM715" s="25">
        <v>5.2020759E-2</v>
      </c>
      <c r="AN715" s="47">
        <v>0.1127086954</v>
      </c>
      <c r="AO715" s="47">
        <v>0.25125404530000001</v>
      </c>
      <c r="AP715" s="47">
        <v>0.22231071359999999</v>
      </c>
      <c r="AQ715" s="47">
        <v>1.4704900544350401</v>
      </c>
      <c r="AR715" s="47">
        <v>0.86233109173399003</v>
      </c>
      <c r="AS715" s="47">
        <v>0.96686251296335801</v>
      </c>
      <c r="AT715" s="28">
        <v>1500</v>
      </c>
      <c r="AU715" s="28">
        <v>500</v>
      </c>
      <c r="AV715" s="28">
        <v>0</v>
      </c>
    </row>
    <row r="716" spans="1:48" x14ac:dyDescent="0.25">
      <c r="A716" s="159">
        <v>713</v>
      </c>
      <c r="B716" s="3" t="s">
        <v>640</v>
      </c>
      <c r="C716" s="3" t="s">
        <v>693</v>
      </c>
      <c r="D716" s="28">
        <v>13000</v>
      </c>
      <c r="E716" s="25">
        <v>-9.7222220000000004</v>
      </c>
      <c r="F716" s="25">
        <v>36.842109999999998</v>
      </c>
      <c r="G716" s="25">
        <v>36.842109999999998</v>
      </c>
      <c r="H716" s="28">
        <v>152037600000</v>
      </c>
      <c r="I716" s="49">
        <v>11.6952</v>
      </c>
      <c r="J716" s="49">
        <v>27.978940000000001</v>
      </c>
      <c r="K716" s="28">
        <v>5</v>
      </c>
      <c r="L716" s="28">
        <v>65000</v>
      </c>
      <c r="M716" s="49">
        <v>37.368306649636416</v>
      </c>
      <c r="N716" s="49">
        <v>0.87122217610167552</v>
      </c>
      <c r="O716" s="49" t="s">
        <v>4501</v>
      </c>
      <c r="P716" s="30">
        <v>1063.3542736310001</v>
      </c>
      <c r="Q716" s="27">
        <v>0.25290000000000001</v>
      </c>
      <c r="R716" s="30">
        <v>1384.872394858</v>
      </c>
      <c r="S716" s="27">
        <v>0.3024</v>
      </c>
      <c r="T716" s="30">
        <v>1119.097336756</v>
      </c>
      <c r="U716" s="27">
        <v>-0.17610000000000001</v>
      </c>
      <c r="V716" s="30">
        <v>12.607920570999999</v>
      </c>
      <c r="W716" s="32">
        <v>-9.1399999999999995E-2</v>
      </c>
      <c r="X716" s="30">
        <v>8.1516360100000007</v>
      </c>
      <c r="Y716" s="32">
        <v>-0.35349999999999998</v>
      </c>
      <c r="Z716" s="30">
        <v>0.30625770200000002</v>
      </c>
      <c r="AA716" s="32">
        <v>-0.96479999999999999</v>
      </c>
      <c r="AB716" s="30">
        <v>840.52803808329998</v>
      </c>
      <c r="AC716" s="27">
        <v>-0.1653</v>
      </c>
      <c r="AD716" s="30">
        <v>679.30300083329996</v>
      </c>
      <c r="AE716" s="27">
        <v>-0.192</v>
      </c>
      <c r="AF716" s="30">
        <v>26.186615192600001</v>
      </c>
      <c r="AG716" s="27">
        <v>0.04</v>
      </c>
      <c r="AH716" s="25">
        <v>8.2402125999999996E-3</v>
      </c>
      <c r="AI716" s="25">
        <v>5.0082968999999996E-3</v>
      </c>
      <c r="AJ716" s="25">
        <v>2.0782280000000001E-4</v>
      </c>
      <c r="AK716" s="25">
        <v>6.6019922100000003E-2</v>
      </c>
      <c r="AL716" s="25">
        <v>4.35049635E-2</v>
      </c>
      <c r="AM716" s="25">
        <v>1.6966920999999999E-3</v>
      </c>
      <c r="AN716" s="47">
        <v>6.7107290200000003E-2</v>
      </c>
      <c r="AO716" s="47">
        <v>3.2440006899999999E-2</v>
      </c>
      <c r="AP716" s="47">
        <v>5.4423945699999997E-2</v>
      </c>
      <c r="AQ716" s="47">
        <v>7.8434559133865704</v>
      </c>
      <c r="AR716" s="47">
        <v>7.5243206291145803</v>
      </c>
      <c r="AS716" s="47">
        <v>7.1641275504915098</v>
      </c>
      <c r="AT716" s="28">
        <v>1000</v>
      </c>
      <c r="AU716" s="28">
        <v>900</v>
      </c>
      <c r="AV716" s="28">
        <v>0</v>
      </c>
    </row>
    <row r="717" spans="1:48" x14ac:dyDescent="0.25">
      <c r="A717" s="159">
        <v>714</v>
      </c>
      <c r="B717" s="3" t="s">
        <v>641</v>
      </c>
      <c r="C717" s="3" t="s">
        <v>693</v>
      </c>
      <c r="D717" s="28">
        <v>9700</v>
      </c>
      <c r="E717" s="25">
        <v>1.0416669999999999</v>
      </c>
      <c r="F717" s="25">
        <v>-3.9603959999999998</v>
      </c>
      <c r="G717" s="25">
        <v>-6.7307689999999996</v>
      </c>
      <c r="H717" s="28">
        <v>116400000000</v>
      </c>
      <c r="I717" s="49">
        <v>12</v>
      </c>
      <c r="J717" s="49">
        <v>40.520479999999999</v>
      </c>
      <c r="K717" s="28">
        <v>7160</v>
      </c>
      <c r="L717" s="28">
        <v>69392500</v>
      </c>
      <c r="M717" s="49">
        <v>7.2118959107806688</v>
      </c>
      <c r="N717" s="49">
        <v>0.7755165538789045</v>
      </c>
      <c r="O717" s="49">
        <v>0.50655919999999999</v>
      </c>
      <c r="P717" s="30">
        <v>903.92033518999995</v>
      </c>
      <c r="Q717" s="27">
        <v>-0.12520000000000001</v>
      </c>
      <c r="R717" s="30">
        <v>1029.7573201370001</v>
      </c>
      <c r="S717" s="27">
        <v>0.13919999999999999</v>
      </c>
      <c r="T717" s="30">
        <v>1030.689682663</v>
      </c>
      <c r="U717" s="27">
        <v>0.2792</v>
      </c>
      <c r="V717" s="30">
        <v>11.027134159999999</v>
      </c>
      <c r="W717" s="32">
        <v>-0.50339999999999996</v>
      </c>
      <c r="X717" s="30">
        <v>12.826061115</v>
      </c>
      <c r="Y717" s="32">
        <v>0.16309999999999999</v>
      </c>
      <c r="Z717" s="30">
        <v>14.585998739000001</v>
      </c>
      <c r="AA717" s="32">
        <v>5.7267000000000001</v>
      </c>
      <c r="AB717" s="30">
        <v>918.92784666670002</v>
      </c>
      <c r="AC717" s="27">
        <v>-0.66269999999999996</v>
      </c>
      <c r="AD717" s="30">
        <v>1000</v>
      </c>
      <c r="AE717" s="27">
        <v>8.7999999999999995E-2</v>
      </c>
      <c r="AF717" s="30">
        <v>1215.4998949167</v>
      </c>
      <c r="AG717" s="27">
        <v>6.73</v>
      </c>
      <c r="AH717" s="25">
        <v>1.57700744E-2</v>
      </c>
      <c r="AI717" s="25">
        <v>1.7827666700000001E-2</v>
      </c>
      <c r="AJ717" s="25">
        <v>2.0230823700000001E-2</v>
      </c>
      <c r="AK717" s="25">
        <v>8.59174454E-2</v>
      </c>
      <c r="AL717" s="25">
        <v>8.2388492899999999E-2</v>
      </c>
      <c r="AM717" s="25">
        <v>9.6325814400000001E-2</v>
      </c>
      <c r="AN717" s="47">
        <v>0.1005246214</v>
      </c>
      <c r="AO717" s="47">
        <v>0.10449167199999999</v>
      </c>
      <c r="AP717" s="47">
        <v>0.1063229874</v>
      </c>
      <c r="AQ717" s="47">
        <v>3.4374165240227899</v>
      </c>
      <c r="AR717" s="47">
        <v>3.8055180686149601</v>
      </c>
      <c r="AS717" s="47">
        <v>3.76133922818613</v>
      </c>
      <c r="AT717" s="28">
        <v>1000</v>
      </c>
      <c r="AU717" s="28">
        <v>1000</v>
      </c>
      <c r="AV717" s="28">
        <v>0</v>
      </c>
    </row>
    <row r="718" spans="1:48" x14ac:dyDescent="0.25">
      <c r="A718" s="159">
        <v>715</v>
      </c>
      <c r="B718" s="3" t="s">
        <v>642</v>
      </c>
      <c r="C718" s="3" t="s">
        <v>693</v>
      </c>
      <c r="D718" s="28">
        <v>27200</v>
      </c>
      <c r="E718" s="25">
        <v>2.2556389999999999</v>
      </c>
      <c r="F718" s="25">
        <v>3.030303</v>
      </c>
      <c r="G718" s="25">
        <v>44.68085</v>
      </c>
      <c r="H718" s="28">
        <v>12014530305599.998</v>
      </c>
      <c r="I718" s="49">
        <v>441.71069999999997</v>
      </c>
      <c r="J718" s="49">
        <v>13.411379999999999</v>
      </c>
      <c r="K718" s="28">
        <v>358297.8</v>
      </c>
      <c r="L718" s="28">
        <v>9436289000</v>
      </c>
      <c r="M718" s="49">
        <v>17.474560887605723</v>
      </c>
      <c r="N718" s="49">
        <v>1.7842884444382838</v>
      </c>
      <c r="O718" s="49">
        <v>1.0411010000000001</v>
      </c>
      <c r="P718" s="30">
        <v>10897.798936703</v>
      </c>
      <c r="Q718" s="27">
        <v>0.27479999999999999</v>
      </c>
      <c r="R718" s="30">
        <v>9731.0573215389995</v>
      </c>
      <c r="S718" s="27">
        <v>-0.1071</v>
      </c>
      <c r="T718" s="30">
        <v>9509.2391319279996</v>
      </c>
      <c r="U718" s="27">
        <v>-0.12130000000000001</v>
      </c>
      <c r="V718" s="30">
        <v>1629.138387815</v>
      </c>
      <c r="W718" s="32">
        <v>1.2861</v>
      </c>
      <c r="X718" s="30">
        <v>638.98430320099999</v>
      </c>
      <c r="Y718" s="32">
        <v>-0.60780000000000001</v>
      </c>
      <c r="Z718" s="30">
        <v>765.17210900999999</v>
      </c>
      <c r="AA718" s="32">
        <v>-0.47170000000000001</v>
      </c>
      <c r="AB718" s="30">
        <v>2968.8719096243999</v>
      </c>
      <c r="AC718" s="27">
        <v>1.7242</v>
      </c>
      <c r="AD718" s="30">
        <v>1060.5531137324001</v>
      </c>
      <c r="AE718" s="27">
        <v>-0.64300000000000002</v>
      </c>
      <c r="AF718" s="30">
        <v>1459.4662042952</v>
      </c>
      <c r="AG718" s="27">
        <v>0.51</v>
      </c>
      <c r="AH718" s="25">
        <v>6.0321311900000001E-2</v>
      </c>
      <c r="AI718" s="25">
        <v>2.3610911200000001E-2</v>
      </c>
      <c r="AJ718" s="25">
        <v>3.2619005600000001E-2</v>
      </c>
      <c r="AK718" s="25">
        <v>0.1749057191</v>
      </c>
      <c r="AL718" s="25">
        <v>6.2110195399999998E-2</v>
      </c>
      <c r="AM718" s="25">
        <v>8.3037934600000002E-2</v>
      </c>
      <c r="AN718" s="47">
        <v>0.16223166689999999</v>
      </c>
      <c r="AO718" s="47">
        <v>0.12434760440000001</v>
      </c>
      <c r="AP718" s="47">
        <v>0.13197104000000001</v>
      </c>
      <c r="AQ718" s="47">
        <v>1.75248218993753</v>
      </c>
      <c r="AR718" s="47">
        <v>1.5108159700816</v>
      </c>
      <c r="AS718" s="47">
        <v>1.54569178657301</v>
      </c>
      <c r="AT718" s="28">
        <v>1200</v>
      </c>
      <c r="AU718" s="28">
        <v>1000</v>
      </c>
      <c r="AV718" s="28">
        <v>0</v>
      </c>
    </row>
    <row r="719" spans="1:48" x14ac:dyDescent="0.25">
      <c r="A719" s="159">
        <v>716</v>
      </c>
      <c r="B719" s="3" t="s">
        <v>352</v>
      </c>
      <c r="C719" s="3" t="s">
        <v>693</v>
      </c>
      <c r="D719" s="28">
        <v>18900</v>
      </c>
      <c r="E719" s="25">
        <v>9.8837209999999995</v>
      </c>
      <c r="F719" s="25">
        <v>35</v>
      </c>
      <c r="G719" s="25">
        <v>35</v>
      </c>
      <c r="H719" s="28">
        <v>207900000000</v>
      </c>
      <c r="I719" s="49">
        <v>11</v>
      </c>
      <c r="J719" s="49">
        <v>37.448169999999998</v>
      </c>
      <c r="K719" s="28">
        <v>5</v>
      </c>
      <c r="L719" s="28">
        <v>94500</v>
      </c>
      <c r="M719" s="49">
        <v>10.208810243102771</v>
      </c>
      <c r="N719" s="49">
        <v>1.3691214247536949</v>
      </c>
      <c r="O719" s="49" t="s">
        <v>4501</v>
      </c>
      <c r="P719" s="30">
        <v>1407.4318026779999</v>
      </c>
      <c r="Q719" s="27">
        <v>-0.2437</v>
      </c>
      <c r="R719" s="30">
        <v>1977.1178070129999</v>
      </c>
      <c r="S719" s="27">
        <v>0.40479999999999999</v>
      </c>
      <c r="T719" s="30">
        <v>3494.1213064499998</v>
      </c>
      <c r="U719" s="27">
        <v>1.2867</v>
      </c>
      <c r="V719" s="30">
        <v>13.642594365000001</v>
      </c>
      <c r="W719" s="32">
        <v>5.2400000000000002E-2</v>
      </c>
      <c r="X719" s="30">
        <v>13.59132836</v>
      </c>
      <c r="Y719" s="32">
        <v>-3.8E-3</v>
      </c>
      <c r="Z719" s="30">
        <v>18.968666226</v>
      </c>
      <c r="AA719" s="32">
        <v>0.32779999999999998</v>
      </c>
      <c r="AB719" s="30">
        <v>1240.2358513636</v>
      </c>
      <c r="AC719" s="27">
        <v>0.2087</v>
      </c>
      <c r="AD719" s="30">
        <v>1086.2949642727001</v>
      </c>
      <c r="AE719" s="27">
        <v>-0.124</v>
      </c>
      <c r="AF719" s="30">
        <v>1724.4242023636</v>
      </c>
      <c r="AG719" s="27">
        <v>1.33</v>
      </c>
      <c r="AH719" s="25">
        <v>2.4339091300000001E-2</v>
      </c>
      <c r="AI719" s="25">
        <v>1.8656915400000001E-2</v>
      </c>
      <c r="AJ719" s="25">
        <v>1.9525774700000002E-2</v>
      </c>
      <c r="AK719" s="25">
        <v>9.5448663099999997E-2</v>
      </c>
      <c r="AL719" s="25">
        <v>9.3740606899999995E-2</v>
      </c>
      <c r="AM719" s="25">
        <v>0.12950003700000001</v>
      </c>
      <c r="AN719" s="47">
        <v>9.0952239700000007E-2</v>
      </c>
      <c r="AO719" s="47">
        <v>7.4627923999999998E-2</v>
      </c>
      <c r="AP719" s="47">
        <v>5.1462218900000002E-2</v>
      </c>
      <c r="AQ719" s="47">
        <v>2.75024085229458</v>
      </c>
      <c r="AR719" s="47">
        <v>5.2888138013156398</v>
      </c>
      <c r="AS719" s="47">
        <v>5.6322611472500999</v>
      </c>
      <c r="AT719" s="28">
        <v>900</v>
      </c>
      <c r="AU719" s="28">
        <v>900</v>
      </c>
      <c r="AV719" s="28">
        <v>0</v>
      </c>
    </row>
    <row r="720" spans="1:48" x14ac:dyDescent="0.25">
      <c r="A720" s="159">
        <v>717</v>
      </c>
      <c r="B720" s="3" t="s">
        <v>643</v>
      </c>
      <c r="C720" s="3" t="s">
        <v>693</v>
      </c>
      <c r="D720" s="28">
        <v>50000</v>
      </c>
      <c r="E720" s="25">
        <v>4.1666670000000003</v>
      </c>
      <c r="F720" s="25">
        <v>13.122170000000001</v>
      </c>
      <c r="G720" s="25">
        <v>226.79740000000001</v>
      </c>
      <c r="H720" s="28">
        <v>150000000000</v>
      </c>
      <c r="I720" s="49">
        <v>3</v>
      </c>
      <c r="J720" s="49">
        <v>29.484169999999999</v>
      </c>
      <c r="K720" s="28">
        <v>5</v>
      </c>
      <c r="L720" s="28">
        <v>250000</v>
      </c>
      <c r="M720" s="49">
        <v>14.041497287384638</v>
      </c>
      <c r="N720" s="49">
        <v>2.1418335792235839</v>
      </c>
      <c r="O720" s="49" t="s">
        <v>4501</v>
      </c>
      <c r="P720" s="30">
        <v>132.86678726700001</v>
      </c>
      <c r="Q720" s="27">
        <v>-5.9999999999999995E-4</v>
      </c>
      <c r="R720" s="30">
        <v>79.562937961000003</v>
      </c>
      <c r="S720" s="27">
        <v>-0.4012</v>
      </c>
      <c r="T720" s="30">
        <v>108.150529745</v>
      </c>
      <c r="U720" s="27">
        <v>0.68720000000000003</v>
      </c>
      <c r="V720" s="30">
        <v>11.656773855000001</v>
      </c>
      <c r="W720" s="32">
        <v>8.3999999999999995E-3</v>
      </c>
      <c r="X720" s="30">
        <v>7.3557573959999996</v>
      </c>
      <c r="Y720" s="32">
        <v>-0.36899999999999999</v>
      </c>
      <c r="Z720" s="30">
        <v>9.7800210980000006</v>
      </c>
      <c r="AA720" s="32">
        <v>1.66E-2</v>
      </c>
      <c r="AB720" s="30">
        <v>3065.2579516667001</v>
      </c>
      <c r="AC720" s="27">
        <v>1.4999999999999999E-2</v>
      </c>
      <c r="AD720" s="30">
        <v>2285.2524653332998</v>
      </c>
      <c r="AE720" s="27">
        <v>-0.254</v>
      </c>
      <c r="AF720" s="30">
        <v>3260.0070326667001</v>
      </c>
      <c r="AG720" s="27">
        <v>1.02</v>
      </c>
      <c r="AH720" s="25">
        <v>7.1531043599999997E-2</v>
      </c>
      <c r="AI720" s="25">
        <v>5.0105698999999997E-2</v>
      </c>
      <c r="AJ720" s="25">
        <v>6.9725216899999998E-2</v>
      </c>
      <c r="AK720" s="25">
        <v>0.166369185</v>
      </c>
      <c r="AL720" s="25">
        <v>0.1071568634</v>
      </c>
      <c r="AM720" s="25">
        <v>0.1500654122</v>
      </c>
      <c r="AN720" s="47">
        <v>0.1141233588</v>
      </c>
      <c r="AO720" s="47">
        <v>0.1690712499</v>
      </c>
      <c r="AP720" s="47">
        <v>0.1652304638</v>
      </c>
      <c r="AQ720" s="47">
        <v>1.0952892839066399</v>
      </c>
      <c r="AR720" s="47">
        <v>1.1841097070062701</v>
      </c>
      <c r="AS720" s="47">
        <v>1.15224016389386</v>
      </c>
      <c r="AT720" s="28">
        <v>2800</v>
      </c>
      <c r="AU720" s="28">
        <v>2000</v>
      </c>
      <c r="AV720" s="28">
        <v>0</v>
      </c>
    </row>
    <row r="721" spans="1:48" x14ac:dyDescent="0.25">
      <c r="A721" s="159">
        <v>718</v>
      </c>
      <c r="B721" s="3" t="s">
        <v>644</v>
      </c>
      <c r="C721" s="3" t="s">
        <v>693</v>
      </c>
      <c r="D721" s="28">
        <v>13700</v>
      </c>
      <c r="E721" s="25">
        <v>-22.159089999999999</v>
      </c>
      <c r="F721" s="25">
        <v>-37.15596</v>
      </c>
      <c r="G721" s="25">
        <v>218.60470000000001</v>
      </c>
      <c r="H721" s="28">
        <v>485008769999.99994</v>
      </c>
      <c r="I721" s="49">
        <v>35.402099999999997</v>
      </c>
      <c r="J721" s="49">
        <v>45.404420000000002</v>
      </c>
      <c r="K721" s="28">
        <v>145667.79999999999</v>
      </c>
      <c r="L721" s="28">
        <v>2217252000</v>
      </c>
      <c r="M721" s="49" t="s">
        <v>4501</v>
      </c>
      <c r="N721" s="49">
        <v>1.6712934950511567</v>
      </c>
      <c r="O721" s="49">
        <v>0.26598959999999999</v>
      </c>
      <c r="P721" s="30">
        <v>2.75464178</v>
      </c>
      <c r="Q721" s="27">
        <v>-0.2374</v>
      </c>
      <c r="R721" s="30">
        <v>12.514044999999999</v>
      </c>
      <c r="S721" s="27">
        <v>3.5428999999999999</v>
      </c>
      <c r="T721" s="30">
        <v>12.514044999999999</v>
      </c>
      <c r="U721" s="27">
        <v>3.5428999999999999</v>
      </c>
      <c r="V721" s="30">
        <v>-15.821916438000001</v>
      </c>
      <c r="W721" s="32">
        <v>-3.1071</v>
      </c>
      <c r="X721" s="30">
        <v>-11.034854706000001</v>
      </c>
      <c r="Y721" s="32">
        <v>-0.30259999999999998</v>
      </c>
      <c r="Z721" s="30">
        <v>-6.6507296050000004</v>
      </c>
      <c r="AA721" s="32">
        <v>-0.57809999999999995</v>
      </c>
      <c r="AB721" s="30">
        <v>-439.49767883329997</v>
      </c>
      <c r="AC721" s="27">
        <v>-3.1071</v>
      </c>
      <c r="AD721" s="30">
        <v>-306.52374183329999</v>
      </c>
      <c r="AE721" s="27">
        <v>-0.30299999999999999</v>
      </c>
      <c r="AF721" s="30">
        <v>0</v>
      </c>
      <c r="AG721" s="27" t="s">
        <v>1989</v>
      </c>
      <c r="AH721" s="25">
        <v>-1.8210108499999999E-2</v>
      </c>
      <c r="AI721" s="25">
        <v>-1.26468525E-2</v>
      </c>
      <c r="AJ721" s="25">
        <v>0</v>
      </c>
      <c r="AK721" s="25">
        <v>-5.1712124200000001E-2</v>
      </c>
      <c r="AL721" s="25">
        <v>-3.7721734999999999E-2</v>
      </c>
      <c r="AM721" s="25">
        <v>0</v>
      </c>
      <c r="AN721" s="47">
        <v>0.35894819979999998</v>
      </c>
      <c r="AO721" s="47">
        <v>0.62173892980000001</v>
      </c>
      <c r="AP721" s="47">
        <v>0</v>
      </c>
      <c r="AQ721" s="47">
        <v>1.9534104599021</v>
      </c>
      <c r="AR721" s="47">
        <v>2.0131105028224301</v>
      </c>
      <c r="AS721" s="47">
        <v>2.1737566002647899</v>
      </c>
      <c r="AT721" s="28">
        <v>0</v>
      </c>
      <c r="AU721" s="28">
        <v>0</v>
      </c>
      <c r="AV721" s="28">
        <v>0</v>
      </c>
    </row>
    <row r="722" spans="1:48" x14ac:dyDescent="0.25">
      <c r="A722" s="159">
        <v>719</v>
      </c>
      <c r="B722" s="3" t="s">
        <v>645</v>
      </c>
      <c r="C722" s="3" t="s">
        <v>693</v>
      </c>
      <c r="D722" s="28">
        <v>80500</v>
      </c>
      <c r="E722" s="25">
        <v>-5.516432</v>
      </c>
      <c r="F722" s="25">
        <v>-8.0154569999999996</v>
      </c>
      <c r="G722" s="25">
        <v>12.832689999999999</v>
      </c>
      <c r="H722" s="28">
        <v>12880000000000</v>
      </c>
      <c r="I722" s="49">
        <v>160</v>
      </c>
      <c r="J722" s="49">
        <v>12.64405</v>
      </c>
      <c r="K722" s="28">
        <v>261129.1</v>
      </c>
      <c r="L722" s="28">
        <v>22184120000</v>
      </c>
      <c r="M722" s="49">
        <v>9.6550383526446826</v>
      </c>
      <c r="N722" s="49">
        <v>4.0738605499456142</v>
      </c>
      <c r="O722" s="49">
        <v>0.95712640000000004</v>
      </c>
      <c r="P722" s="30">
        <v>4352.5240928760004</v>
      </c>
      <c r="Q722" s="27">
        <v>0.35510000000000003</v>
      </c>
      <c r="R722" s="30">
        <v>4522.4351847609996</v>
      </c>
      <c r="S722" s="27">
        <v>3.9E-2</v>
      </c>
      <c r="T722" s="30">
        <v>4901.6780765049998</v>
      </c>
      <c r="U722" s="27">
        <v>0.1439</v>
      </c>
      <c r="V722" s="30">
        <v>1121.7778565829999</v>
      </c>
      <c r="W722" s="32">
        <v>0.65949999999999998</v>
      </c>
      <c r="X722" s="30">
        <v>1123.5438550890001</v>
      </c>
      <c r="Y722" s="32">
        <v>1.6000000000000001E-3</v>
      </c>
      <c r="Z722" s="30">
        <v>1273.0156885819999</v>
      </c>
      <c r="AA722" s="32">
        <v>0.1953</v>
      </c>
      <c r="AB722" s="30">
        <v>13180.889814849999</v>
      </c>
      <c r="AC722" s="27">
        <v>0.20630000000000001</v>
      </c>
      <c r="AD722" s="30">
        <v>6600.8201486500002</v>
      </c>
      <c r="AE722" s="27">
        <v>-0.499</v>
      </c>
      <c r="AF722" s="30">
        <v>8055.2486059662997</v>
      </c>
      <c r="AG722" s="27">
        <v>1.21</v>
      </c>
      <c r="AH722" s="25">
        <v>0.31388562739999998</v>
      </c>
      <c r="AI722" s="25">
        <v>0.2735652905</v>
      </c>
      <c r="AJ722" s="25">
        <v>0.28353665610000001</v>
      </c>
      <c r="AK722" s="25">
        <v>0.5837992165</v>
      </c>
      <c r="AL722" s="25">
        <v>0.4383327212</v>
      </c>
      <c r="AM722" s="25">
        <v>0.43990832749999997</v>
      </c>
      <c r="AN722" s="47">
        <v>0.29114476299999997</v>
      </c>
      <c r="AO722" s="47">
        <v>0.33077758940000002</v>
      </c>
      <c r="AP722" s="47">
        <v>0.34675044929999999</v>
      </c>
      <c r="AQ722" s="47">
        <v>0.59012053550127996</v>
      </c>
      <c r="AR722" s="47">
        <v>0.61298024718434097</v>
      </c>
      <c r="AS722" s="47">
        <v>0.55150425172488504</v>
      </c>
      <c r="AT722" s="28">
        <v>4000</v>
      </c>
      <c r="AU722" s="28">
        <v>2000</v>
      </c>
      <c r="AV722" s="28">
        <v>4000</v>
      </c>
    </row>
    <row r="723" spans="1:48" x14ac:dyDescent="0.25">
      <c r="A723" s="159">
        <v>720</v>
      </c>
      <c r="B723" s="3" t="s">
        <v>646</v>
      </c>
      <c r="C723" s="3" t="s">
        <v>693</v>
      </c>
      <c r="D723" s="28">
        <v>26700</v>
      </c>
      <c r="E723" s="25">
        <v>3.891051</v>
      </c>
      <c r="F723" s="25">
        <v>28.365379999999998</v>
      </c>
      <c r="G723" s="25">
        <v>-5.9859150000000003</v>
      </c>
      <c r="H723" s="28">
        <v>391345905000</v>
      </c>
      <c r="I723" s="49">
        <v>14.65715</v>
      </c>
      <c r="J723" s="49">
        <v>6.1470609999999999</v>
      </c>
      <c r="K723" s="28">
        <v>177.05</v>
      </c>
      <c r="L723" s="28">
        <v>4154500</v>
      </c>
      <c r="M723" s="49">
        <v>20.81111203138143</v>
      </c>
      <c r="N723" s="49">
        <v>2.1628028523541811</v>
      </c>
      <c r="O723" s="49" t="s">
        <v>4501</v>
      </c>
      <c r="P723" s="30">
        <v>591.77532782799994</v>
      </c>
      <c r="Q723" s="27">
        <v>0.32519999999999999</v>
      </c>
      <c r="R723" s="30">
        <v>510.38946065599998</v>
      </c>
      <c r="S723" s="27">
        <v>-0.13750000000000001</v>
      </c>
      <c r="T723" s="30">
        <v>244.709263104</v>
      </c>
      <c r="U723" s="27">
        <v>-0.59340000000000004</v>
      </c>
      <c r="V723" s="30">
        <v>20.957231046</v>
      </c>
      <c r="W723" s="32">
        <v>1.9199999999999998E-2</v>
      </c>
      <c r="X723" s="30">
        <v>18.769028077000002</v>
      </c>
      <c r="Y723" s="32">
        <v>-0.10440000000000001</v>
      </c>
      <c r="Z723" s="30">
        <v>10.062230373</v>
      </c>
      <c r="AA723" s="32">
        <v>-0.55269999999999997</v>
      </c>
      <c r="AB723" s="30">
        <v>1429.8298813889</v>
      </c>
      <c r="AC723" s="27">
        <v>1.9199999999999998E-2</v>
      </c>
      <c r="AD723" s="30">
        <v>1280.5373539193999</v>
      </c>
      <c r="AE723" s="27">
        <v>-0.104</v>
      </c>
      <c r="AF723" s="30">
        <v>0</v>
      </c>
      <c r="AG723" s="27">
        <v>0</v>
      </c>
      <c r="AH723" s="25">
        <v>8.5431102499999995E-2</v>
      </c>
      <c r="AI723" s="25">
        <v>7.8465551600000003E-2</v>
      </c>
      <c r="AJ723" s="25">
        <v>0</v>
      </c>
      <c r="AK723" s="25">
        <v>0.11628615859999999</v>
      </c>
      <c r="AL723" s="25">
        <v>0.1015789014</v>
      </c>
      <c r="AM723" s="25">
        <v>0</v>
      </c>
      <c r="AN723" s="47">
        <v>8.2763353900000003E-2</v>
      </c>
      <c r="AO723" s="47">
        <v>6.5396572099999994E-2</v>
      </c>
      <c r="AP723" s="47">
        <v>0</v>
      </c>
      <c r="AQ723" s="47">
        <v>0.42150150617408</v>
      </c>
      <c r="AR723" s="47">
        <v>0.16954349393788401</v>
      </c>
      <c r="AS723" s="47">
        <v>0.259038729088299</v>
      </c>
      <c r="AT723" s="28">
        <v>1000</v>
      </c>
      <c r="AU723" s="28">
        <v>0</v>
      </c>
      <c r="AV723" s="28">
        <v>0</v>
      </c>
    </row>
    <row r="724" spans="1:48" x14ac:dyDescent="0.25">
      <c r="A724" s="159">
        <v>721</v>
      </c>
      <c r="B724" s="3" t="s">
        <v>648</v>
      </c>
      <c r="C724" s="3" t="s">
        <v>693</v>
      </c>
      <c r="D724" s="28">
        <v>8300</v>
      </c>
      <c r="E724" s="25">
        <v>-7.7777779999999996</v>
      </c>
      <c r="F724" s="25">
        <v>-4.5977009999999998</v>
      </c>
      <c r="G724" s="25">
        <v>-23.148150000000001</v>
      </c>
      <c r="H724" s="28">
        <v>49229624000</v>
      </c>
      <c r="I724" s="49">
        <v>5.9312800000000001</v>
      </c>
      <c r="J724" s="49">
        <v>69.688320000000004</v>
      </c>
      <c r="K724" s="28">
        <v>40</v>
      </c>
      <c r="L724" s="28">
        <v>354000</v>
      </c>
      <c r="M724" s="49" t="s">
        <v>4501</v>
      </c>
      <c r="N724" s="49">
        <v>1.3583658860281311</v>
      </c>
      <c r="O724" s="49">
        <v>0.48653249999999998</v>
      </c>
      <c r="P724" s="30">
        <v>25.906461681</v>
      </c>
      <c r="Q724" s="27">
        <v>0.67400000000000004</v>
      </c>
      <c r="R724" s="30">
        <v>9.4740340029999999</v>
      </c>
      <c r="S724" s="27">
        <v>-0.63429999999999997</v>
      </c>
      <c r="T724" s="30">
        <v>8.8795607870000008</v>
      </c>
      <c r="U724" s="27">
        <v>-0.63329999999999997</v>
      </c>
      <c r="V724" s="30">
        <v>0.186303675</v>
      </c>
      <c r="W724" s="32">
        <v>-1.0436000000000001</v>
      </c>
      <c r="X724" s="30">
        <v>-19.076108829999999</v>
      </c>
      <c r="Y724" s="32">
        <v>-103.3926</v>
      </c>
      <c r="Z724" s="30">
        <v>-7.7947396400000004</v>
      </c>
      <c r="AA724" s="32">
        <v>-0.16830000000000001</v>
      </c>
      <c r="AB724" s="30">
        <v>31.0506125</v>
      </c>
      <c r="AC724" s="27">
        <v>-1.0218</v>
      </c>
      <c r="AD724" s="30">
        <v>-3179.3514716667</v>
      </c>
      <c r="AE724" s="27">
        <v>-103.393</v>
      </c>
      <c r="AF724" s="30">
        <v>-1312.312009024</v>
      </c>
      <c r="AG724" s="27">
        <v>0.66</v>
      </c>
      <c r="AH724" s="25">
        <v>3.9230526999999996E-3</v>
      </c>
      <c r="AI724" s="25">
        <v>-0.36970925989999998</v>
      </c>
      <c r="AJ724" s="25">
        <v>-0.18244129540000001</v>
      </c>
      <c r="AK724" s="25">
        <v>4.6114614E-3</v>
      </c>
      <c r="AL724" s="25">
        <v>-0.41600133360000002</v>
      </c>
      <c r="AM724" s="25">
        <v>-0.2032286777</v>
      </c>
      <c r="AN724" s="47">
        <v>-4.01267056E-2</v>
      </c>
      <c r="AO724" s="47">
        <v>-0.53673874639999997</v>
      </c>
      <c r="AP724" s="47">
        <v>-0.39955887649999999</v>
      </c>
      <c r="AQ724" s="47">
        <v>0.1316554451178</v>
      </c>
      <c r="AR724" s="47">
        <v>0.11538436443031699</v>
      </c>
      <c r="AS724" s="47">
        <v>0.11394011580862801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649</v>
      </c>
      <c r="C725" s="3" t="s">
        <v>693</v>
      </c>
      <c r="D725" s="28">
        <v>9000</v>
      </c>
      <c r="E725" s="25">
        <v>-18.181819999999998</v>
      </c>
      <c r="F725" s="25">
        <v>-10</v>
      </c>
      <c r="G725" s="25">
        <v>-23.728809999999999</v>
      </c>
      <c r="H725" s="28">
        <v>18882720000</v>
      </c>
      <c r="I725" s="49">
        <v>2.0980799999999999</v>
      </c>
      <c r="J725" s="49">
        <v>52.613630000000001</v>
      </c>
      <c r="K725" s="28">
        <v>17</v>
      </c>
      <c r="L725" s="28">
        <v>142500</v>
      </c>
      <c r="M725" s="49" t="s">
        <v>4501</v>
      </c>
      <c r="N725" s="49">
        <v>0.86208697677236246</v>
      </c>
      <c r="O725" s="49" t="s">
        <v>4501</v>
      </c>
      <c r="P725" s="30">
        <v>13.567193549000001</v>
      </c>
      <c r="Q725" s="27">
        <v>-0.43990000000000001</v>
      </c>
      <c r="R725" s="30">
        <v>30.411181567</v>
      </c>
      <c r="S725" s="27">
        <v>1.2415</v>
      </c>
      <c r="T725" s="30">
        <v>30.058768529999998</v>
      </c>
      <c r="U725" s="27">
        <v>1.1963999999999999</v>
      </c>
      <c r="V725" s="30">
        <v>0.55069579899999999</v>
      </c>
      <c r="W725" s="32">
        <v>-0.79179999999999995</v>
      </c>
      <c r="X725" s="30">
        <v>0.21520267800000001</v>
      </c>
      <c r="Y725" s="32">
        <v>-0.60919999999999996</v>
      </c>
      <c r="Z725" s="30">
        <v>1.0946733399999999</v>
      </c>
      <c r="AA725" s="32">
        <v>-5.5839999999999996</v>
      </c>
      <c r="AB725" s="30">
        <v>255.08402458680001</v>
      </c>
      <c r="AC725" s="27">
        <v>-0.79179999999999995</v>
      </c>
      <c r="AD725" s="30">
        <v>99.682556696099994</v>
      </c>
      <c r="AE725" s="27">
        <v>-0.60899999999999999</v>
      </c>
      <c r="AF725" s="30">
        <v>521.75004766259997</v>
      </c>
      <c r="AG725" s="27">
        <v>-4.58</v>
      </c>
      <c r="AH725" s="25">
        <v>1.4933028100000001E-2</v>
      </c>
      <c r="AI725" s="25">
        <v>6.7213914999999999E-3</v>
      </c>
      <c r="AJ725" s="25">
        <v>3.35866992E-2</v>
      </c>
      <c r="AK725" s="25">
        <v>2.2600605900000001E-2</v>
      </c>
      <c r="AL725" s="25">
        <v>9.5895052000000008E-3</v>
      </c>
      <c r="AM725" s="25">
        <v>4.9344189699999999E-2</v>
      </c>
      <c r="AN725" s="47">
        <v>0.1381865431</v>
      </c>
      <c r="AO725" s="47">
        <v>0.1553916253</v>
      </c>
      <c r="AP725" s="47">
        <v>0.14261968529999999</v>
      </c>
      <c r="AQ725" s="47">
        <v>0.38038041936154898</v>
      </c>
      <c r="AR725" s="47">
        <v>0.474802332039226</v>
      </c>
      <c r="AS725" s="47">
        <v>0.46915865364953002</v>
      </c>
      <c r="AT725" s="28">
        <v>500</v>
      </c>
      <c r="AU725" s="28">
        <v>0</v>
      </c>
      <c r="AV725" s="28">
        <v>0</v>
      </c>
    </row>
    <row r="726" spans="1:48" x14ac:dyDescent="0.25">
      <c r="A726" s="159">
        <v>723</v>
      </c>
      <c r="B726" s="3" t="s">
        <v>650</v>
      </c>
      <c r="C726" s="3" t="s">
        <v>693</v>
      </c>
      <c r="D726" s="28">
        <v>6000</v>
      </c>
      <c r="E726" s="25">
        <v>0</v>
      </c>
      <c r="F726" s="25">
        <v>1.6949149999999999</v>
      </c>
      <c r="G726" s="25">
        <v>-40</v>
      </c>
      <c r="H726" s="28">
        <v>7918259999.999999</v>
      </c>
      <c r="I726" s="49">
        <v>1.3197099999999999</v>
      </c>
      <c r="J726" s="49">
        <v>44.704590000000003</v>
      </c>
      <c r="K726" s="28">
        <v>10</v>
      </c>
      <c r="L726" s="28">
        <v>63000</v>
      </c>
      <c r="M726" s="49">
        <v>26.200829656257952</v>
      </c>
      <c r="N726" s="49">
        <v>0.47937365600622261</v>
      </c>
      <c r="O726" s="49" t="s">
        <v>4501</v>
      </c>
      <c r="P726" s="30">
        <v>57.072773857999998</v>
      </c>
      <c r="Q726" s="27">
        <v>0.26769999999999999</v>
      </c>
      <c r="R726" s="30">
        <v>40.762667315999998</v>
      </c>
      <c r="S726" s="27">
        <v>-0.2858</v>
      </c>
      <c r="T726" s="30">
        <v>52.369255680000002</v>
      </c>
      <c r="U726" s="27">
        <v>-0.14910000000000001</v>
      </c>
      <c r="V726" s="30">
        <v>1.9595665170000001</v>
      </c>
      <c r="W726" s="32">
        <v>-0.25750000000000001</v>
      </c>
      <c r="X726" s="30">
        <v>0.30202663600000001</v>
      </c>
      <c r="Y726" s="32">
        <v>-0.84589999999999999</v>
      </c>
      <c r="Z726" s="30">
        <v>-0.123052299</v>
      </c>
      <c r="AA726" s="32">
        <v>-1.0564</v>
      </c>
      <c r="AB726" s="30">
        <v>1300</v>
      </c>
      <c r="AC726" s="27">
        <v>-0.27779999999999999</v>
      </c>
      <c r="AD726" s="30">
        <v>228.85833705889999</v>
      </c>
      <c r="AE726" s="27">
        <v>-0.82399999999999995</v>
      </c>
      <c r="AF726" s="30">
        <v>-93.2419236044</v>
      </c>
      <c r="AG726" s="27">
        <v>-0.06</v>
      </c>
      <c r="AH726" s="25">
        <v>4.5719252799999999E-2</v>
      </c>
      <c r="AI726" s="25">
        <v>7.3165805999999998E-3</v>
      </c>
      <c r="AJ726" s="25">
        <v>-2.7678104E-3</v>
      </c>
      <c r="AK726" s="25">
        <v>0.10856457310000001</v>
      </c>
      <c r="AL726" s="25">
        <v>1.7891232100000001E-2</v>
      </c>
      <c r="AM726" s="25">
        <v>-7.6249318E-3</v>
      </c>
      <c r="AN726" s="47">
        <v>0.113388954</v>
      </c>
      <c r="AO726" s="47">
        <v>0.1015661829</v>
      </c>
      <c r="AP726" s="47">
        <v>8.4198307700000002E-2</v>
      </c>
      <c r="AQ726" s="47">
        <v>1.1911567886007799</v>
      </c>
      <c r="AR726" s="47">
        <v>1.72568468975777</v>
      </c>
      <c r="AS726" s="47">
        <v>1.75486059245899</v>
      </c>
      <c r="AT726" s="28">
        <v>1300</v>
      </c>
      <c r="AU726" s="28">
        <v>0</v>
      </c>
      <c r="AV726" s="28">
        <v>0</v>
      </c>
    </row>
    <row r="727" spans="1:48" x14ac:dyDescent="0.25">
      <c r="A727" s="159">
        <v>724</v>
      </c>
      <c r="B727" s="3" t="s">
        <v>651</v>
      </c>
      <c r="C727" s="3" t="s">
        <v>693</v>
      </c>
      <c r="D727" s="28">
        <v>4400</v>
      </c>
      <c r="E727" s="25">
        <v>-18.518519999999999</v>
      </c>
      <c r="F727" s="25">
        <v>-48.837209999999999</v>
      </c>
      <c r="G727" s="25">
        <v>-29.032260000000001</v>
      </c>
      <c r="H727" s="28">
        <v>4523200000</v>
      </c>
      <c r="I727" s="49">
        <v>1.028</v>
      </c>
      <c r="J727" s="49">
        <v>39.450000000000003</v>
      </c>
      <c r="K727" s="28">
        <v>60</v>
      </c>
      <c r="L727" s="28">
        <v>261000</v>
      </c>
      <c r="M727" s="49">
        <v>20.816272761677638</v>
      </c>
      <c r="N727" s="49">
        <v>0.30480288509316406</v>
      </c>
      <c r="O727" s="49" t="s">
        <v>4501</v>
      </c>
      <c r="P727" s="30">
        <v>45.368822756</v>
      </c>
      <c r="Q727" s="27">
        <v>0.14430000000000001</v>
      </c>
      <c r="R727" s="30">
        <v>30.227382907999999</v>
      </c>
      <c r="S727" s="27">
        <v>-0.3337</v>
      </c>
      <c r="T727" s="30">
        <v>20.393582634000001</v>
      </c>
      <c r="U727" s="27">
        <v>-0.49059999999999998</v>
      </c>
      <c r="V727" s="30">
        <v>1.0076624519999999</v>
      </c>
      <c r="W727" s="32">
        <v>-0.65180000000000005</v>
      </c>
      <c r="X727" s="30">
        <v>0.53524176400000001</v>
      </c>
      <c r="Y727" s="32">
        <v>-0.46879999999999999</v>
      </c>
      <c r="Z727" s="30">
        <v>0.51912601999999997</v>
      </c>
      <c r="AA727" s="32">
        <v>-0.35299999999999998</v>
      </c>
      <c r="AB727" s="30">
        <v>845.80767898830004</v>
      </c>
      <c r="AC727" s="27">
        <v>-0.66620000000000001</v>
      </c>
      <c r="AD727" s="30">
        <v>431.23979182879998</v>
      </c>
      <c r="AE727" s="27">
        <v>-0.49</v>
      </c>
      <c r="AF727" s="30">
        <v>504.98640077819999</v>
      </c>
      <c r="AG727" s="27">
        <v>0.9</v>
      </c>
      <c r="AH727" s="25">
        <v>2.66672214E-2</v>
      </c>
      <c r="AI727" s="25">
        <v>1.8855805100000001E-2</v>
      </c>
      <c r="AJ727" s="25">
        <v>1.8961208399999999E-2</v>
      </c>
      <c r="AK727" s="25">
        <v>6.1618026800000003E-2</v>
      </c>
      <c r="AL727" s="25">
        <v>3.5016887099999998E-2</v>
      </c>
      <c r="AM727" s="25">
        <v>3.4652269800000003E-2</v>
      </c>
      <c r="AN727" s="47">
        <v>6.9720953200000005E-2</v>
      </c>
      <c r="AO727" s="47">
        <v>0.15684397990000001</v>
      </c>
      <c r="AP727" s="47">
        <v>0.16236048149999999</v>
      </c>
      <c r="AQ727" s="47">
        <v>0.84540550765464995</v>
      </c>
      <c r="AR727" s="47">
        <v>0.86930399977735795</v>
      </c>
      <c r="AS727" s="47">
        <v>0.82753488894544502</v>
      </c>
      <c r="AT727" s="28">
        <v>1000</v>
      </c>
      <c r="AU727" s="28">
        <v>400</v>
      </c>
      <c r="AV727" s="28">
        <v>0</v>
      </c>
    </row>
    <row r="728" spans="1:48" x14ac:dyDescent="0.25">
      <c r="A728" s="159">
        <v>725</v>
      </c>
      <c r="B728" s="3" t="s">
        <v>652</v>
      </c>
      <c r="C728" s="3" t="s">
        <v>693</v>
      </c>
      <c r="D728" s="28" t="s">
        <v>4501</v>
      </c>
      <c r="E728" s="25" t="s">
        <v>4501</v>
      </c>
      <c r="F728" s="25" t="s">
        <v>4501</v>
      </c>
      <c r="G728" s="25" t="s">
        <v>4501</v>
      </c>
      <c r="H728" s="28" t="s">
        <v>4501</v>
      </c>
      <c r="I728" s="49">
        <v>1.7999999999999998</v>
      </c>
      <c r="J728" s="49">
        <v>33.928559999999997</v>
      </c>
      <c r="K728" s="28">
        <v>0</v>
      </c>
      <c r="L728" s="28" t="s">
        <v>4501</v>
      </c>
      <c r="M728" s="49" t="s">
        <v>4501</v>
      </c>
      <c r="N728" s="49" t="s">
        <v>4501</v>
      </c>
      <c r="O728" s="49" t="s">
        <v>4501</v>
      </c>
      <c r="P728" s="30">
        <v>112.809265018</v>
      </c>
      <c r="Q728" s="27">
        <v>0.26140000000000002</v>
      </c>
      <c r="R728" s="30">
        <v>61.000787717999998</v>
      </c>
      <c r="S728" s="27">
        <v>-0.45929999999999999</v>
      </c>
      <c r="T728" s="30">
        <v>55.050591724999997</v>
      </c>
      <c r="U728" s="27">
        <v>-0.35460000000000003</v>
      </c>
      <c r="V728" s="30">
        <v>1.2741193390000001</v>
      </c>
      <c r="W728" s="32">
        <v>-0.56459999999999999</v>
      </c>
      <c r="X728" s="30">
        <v>-4.078835142</v>
      </c>
      <c r="Y728" s="32">
        <v>-4.2012999999999998</v>
      </c>
      <c r="Z728" s="30">
        <v>-4.4201655400000002</v>
      </c>
      <c r="AA728" s="32">
        <v>0.34100000000000003</v>
      </c>
      <c r="AB728" s="30">
        <v>707.84407722219999</v>
      </c>
      <c r="AC728" s="27">
        <v>-0.54300000000000004</v>
      </c>
      <c r="AD728" s="30">
        <v>-2266.0195233333002</v>
      </c>
      <c r="AE728" s="27">
        <v>-4.2009999999999996</v>
      </c>
      <c r="AF728" s="30">
        <v>-2455.6475222222002</v>
      </c>
      <c r="AG728" s="27">
        <v>1.34</v>
      </c>
      <c r="AH728" s="25">
        <v>2.1292881699999999E-2</v>
      </c>
      <c r="AI728" s="25">
        <v>-6.60856217E-2</v>
      </c>
      <c r="AJ728" s="25">
        <v>-8.4433701799999997E-2</v>
      </c>
      <c r="AK728" s="25">
        <v>6.1951500899999998E-2</v>
      </c>
      <c r="AL728" s="25">
        <v>-0.22986270950000001</v>
      </c>
      <c r="AM728" s="25">
        <v>-0.32648687180000002</v>
      </c>
      <c r="AN728" s="47">
        <v>8.1332982799999995E-2</v>
      </c>
      <c r="AO728" s="47">
        <v>5.0510903400000001E-2</v>
      </c>
      <c r="AP728" s="47">
        <v>5.7095003200000001E-2</v>
      </c>
      <c r="AQ728" s="47">
        <v>2.39249221257456</v>
      </c>
      <c r="AR728" s="47">
        <v>2.5862936260526501</v>
      </c>
      <c r="AS728" s="47">
        <v>2.8667838173644</v>
      </c>
      <c r="AT728" s="28">
        <v>0</v>
      </c>
      <c r="AU728" s="28">
        <v>0</v>
      </c>
      <c r="AV728" s="28">
        <v>0</v>
      </c>
    </row>
    <row r="729" spans="1:48" x14ac:dyDescent="0.25">
      <c r="A729" s="159">
        <v>726</v>
      </c>
      <c r="B729" s="3" t="s">
        <v>653</v>
      </c>
      <c r="C729" s="3" t="s">
        <v>693</v>
      </c>
      <c r="D729" s="28">
        <v>1500</v>
      </c>
      <c r="E729" s="25">
        <v>0</v>
      </c>
      <c r="F729" s="25">
        <v>0</v>
      </c>
      <c r="G729" s="25">
        <v>-53.125</v>
      </c>
      <c r="H729" s="28">
        <v>18785419500</v>
      </c>
      <c r="I729" s="49">
        <v>12.52361</v>
      </c>
      <c r="J729" s="49">
        <v>88.261589999999998</v>
      </c>
      <c r="K729" s="28">
        <v>5450.3</v>
      </c>
      <c r="L729" s="28">
        <v>7783500</v>
      </c>
      <c r="M729" s="49" t="s">
        <v>4501</v>
      </c>
      <c r="N729" s="49">
        <v>0.19418167330875841</v>
      </c>
      <c r="O729" s="49">
        <v>0.73679229999999996</v>
      </c>
      <c r="P729" s="30">
        <v>74.536904398000004</v>
      </c>
      <c r="Q729" s="27">
        <v>-0.222</v>
      </c>
      <c r="R729" s="30">
        <v>64.214884850999994</v>
      </c>
      <c r="S729" s="27">
        <v>-0.13850000000000001</v>
      </c>
      <c r="T729" s="30">
        <v>48.953809133</v>
      </c>
      <c r="U729" s="27">
        <v>-0.38850000000000001</v>
      </c>
      <c r="V729" s="30">
        <v>75.673150516000007</v>
      </c>
      <c r="W729" s="32">
        <v>89.564499999999995</v>
      </c>
      <c r="X729" s="30">
        <v>7.7892797E-2</v>
      </c>
      <c r="Y729" s="32">
        <v>-0.999</v>
      </c>
      <c r="Z729" s="30">
        <v>-29.514332454000002</v>
      </c>
      <c r="AA729" s="32">
        <v>4.2477</v>
      </c>
      <c r="AB729" s="30">
        <v>6034.4527187162003</v>
      </c>
      <c r="AC729" s="27">
        <v>89.444800000000001</v>
      </c>
      <c r="AD729" s="30">
        <v>6.2196745460000002</v>
      </c>
      <c r="AE729" s="27">
        <v>-0.999</v>
      </c>
      <c r="AF729" s="30">
        <v>-2356.6947057530001</v>
      </c>
      <c r="AG729" s="27">
        <v>5.25</v>
      </c>
      <c r="AH729" s="25">
        <v>0.35688602419999998</v>
      </c>
      <c r="AI729" s="25">
        <v>4.2081200000000001E-4</v>
      </c>
      <c r="AJ729" s="25">
        <v>-0.18490561129999999</v>
      </c>
      <c r="AK729" s="25">
        <v>0.57832808670000002</v>
      </c>
      <c r="AL729" s="25">
        <v>5.9514300000000002E-4</v>
      </c>
      <c r="AM729" s="25">
        <v>-0.2464987666</v>
      </c>
      <c r="AN729" s="47">
        <v>0.15928938600000001</v>
      </c>
      <c r="AO729" s="47">
        <v>0.17389131960000001</v>
      </c>
      <c r="AP729" s="47">
        <v>-0.38460293960000003</v>
      </c>
      <c r="AQ729" s="47">
        <v>0.53642485989592203</v>
      </c>
      <c r="AR729" s="47">
        <v>0.29175225731802401</v>
      </c>
      <c r="AS729" s="47">
        <v>0.33310592775303799</v>
      </c>
      <c r="AT729" s="28">
        <v>6000</v>
      </c>
      <c r="AU729" s="28">
        <v>0</v>
      </c>
      <c r="AV729" s="28">
        <v>0</v>
      </c>
    </row>
    <row r="730" spans="1:48" x14ac:dyDescent="0.25">
      <c r="A730" s="159">
        <v>727</v>
      </c>
      <c r="B730" s="3" t="s">
        <v>655</v>
      </c>
      <c r="C730" s="3" t="s">
        <v>693</v>
      </c>
      <c r="D730" s="28" t="s">
        <v>4501</v>
      </c>
      <c r="E730" s="25" t="s">
        <v>4501</v>
      </c>
      <c r="F730" s="25" t="s">
        <v>4501</v>
      </c>
      <c r="G730" s="25" t="s">
        <v>4501</v>
      </c>
      <c r="H730" s="28" t="s">
        <v>4501</v>
      </c>
      <c r="I730" s="49">
        <v>7.82592</v>
      </c>
      <c r="J730" s="49">
        <v>80.127210000000005</v>
      </c>
      <c r="K730" s="28">
        <v>0</v>
      </c>
      <c r="L730" s="28" t="s">
        <v>4501</v>
      </c>
      <c r="M730" s="49" t="s">
        <v>4501</v>
      </c>
      <c r="N730" s="49" t="s">
        <v>4501</v>
      </c>
      <c r="O730" s="49" t="s">
        <v>4501</v>
      </c>
      <c r="P730" s="30">
        <v>5202.3997238109996</v>
      </c>
      <c r="Q730" s="27">
        <v>127.4579</v>
      </c>
      <c r="R730" s="30">
        <v>12391.341227904</v>
      </c>
      <c r="S730" s="27">
        <v>1.3818999999999999</v>
      </c>
      <c r="T730" s="30">
        <v>14101.290280163999</v>
      </c>
      <c r="U730" s="27">
        <v>0.43730000000000002</v>
      </c>
      <c r="V730" s="30">
        <v>23.773252471999999</v>
      </c>
      <c r="W730" s="32">
        <v>2.1964999999999999</v>
      </c>
      <c r="X730" s="30">
        <v>5.2177642799999999</v>
      </c>
      <c r="Y730" s="32">
        <v>-0.78049999999999997</v>
      </c>
      <c r="Z730" s="30">
        <v>5.3298590959999999</v>
      </c>
      <c r="AA730" s="32">
        <v>-0.7702</v>
      </c>
      <c r="AB730" s="30">
        <v>2893.9919441898001</v>
      </c>
      <c r="AC730" s="27">
        <v>2.1964999999999999</v>
      </c>
      <c r="AD730" s="30">
        <v>635.17466996940004</v>
      </c>
      <c r="AE730" s="27">
        <v>-0.78100000000000003</v>
      </c>
      <c r="AF730" s="30">
        <v>681.05190621630004</v>
      </c>
      <c r="AG730" s="27">
        <v>0.23</v>
      </c>
      <c r="AH730" s="25">
        <v>1.26422129E-2</v>
      </c>
      <c r="AI730" s="25">
        <v>1.3730965E-3</v>
      </c>
      <c r="AJ730" s="25">
        <v>1.2587594000000001E-3</v>
      </c>
      <c r="AK730" s="25">
        <v>0.14471607140000001</v>
      </c>
      <c r="AL730" s="25">
        <v>3.0172756799999999E-2</v>
      </c>
      <c r="AM730" s="25">
        <v>3.1159894399999999E-2</v>
      </c>
      <c r="AN730" s="47">
        <v>3.6888937000000002E-3</v>
      </c>
      <c r="AO730" s="47">
        <v>1.14179946E-2</v>
      </c>
      <c r="AP730" s="47">
        <v>1.5725105900000001E-2</v>
      </c>
      <c r="AQ730" s="47">
        <v>19.554631509125102</v>
      </c>
      <c r="AR730" s="47">
        <v>22.429663100474102</v>
      </c>
      <c r="AS730" s="47">
        <v>23.754447935866999</v>
      </c>
      <c r="AT730" s="28">
        <v>1000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656</v>
      </c>
      <c r="C731" s="3" t="s">
        <v>693</v>
      </c>
      <c r="D731" s="28">
        <v>7700</v>
      </c>
      <c r="E731" s="25">
        <v>-3.75</v>
      </c>
      <c r="F731" s="25">
        <v>-2.5316459999999998</v>
      </c>
      <c r="G731" s="25">
        <v>-6.2608740000000003</v>
      </c>
      <c r="H731" s="28">
        <v>324259235300</v>
      </c>
      <c r="I731" s="49">
        <v>42.11159</v>
      </c>
      <c r="J731" s="49">
        <v>52.571449999999999</v>
      </c>
      <c r="K731" s="28">
        <v>3353.1</v>
      </c>
      <c r="L731" s="28">
        <v>25492500</v>
      </c>
      <c r="M731" s="49">
        <v>7.6455665956031096</v>
      </c>
      <c r="N731" s="49">
        <v>0.48662794779705953</v>
      </c>
      <c r="O731" s="49">
        <v>0.60919760000000001</v>
      </c>
      <c r="P731" s="30">
        <v>6011.5118129040002</v>
      </c>
      <c r="Q731" s="27">
        <v>0.31280000000000002</v>
      </c>
      <c r="R731" s="30">
        <v>6946.7246775880003</v>
      </c>
      <c r="S731" s="27">
        <v>0.15559999999999999</v>
      </c>
      <c r="T731" s="30">
        <v>6897.2527676090003</v>
      </c>
      <c r="U731" s="27">
        <v>5.1900000000000002E-2</v>
      </c>
      <c r="V731" s="30">
        <v>71.347549494000006</v>
      </c>
      <c r="W731" s="32">
        <v>-0.12479999999999999</v>
      </c>
      <c r="X731" s="30">
        <v>44.334200457999998</v>
      </c>
      <c r="Y731" s="32">
        <v>-0.37859999999999999</v>
      </c>
      <c r="Z731" s="30">
        <v>40.044903914999999</v>
      </c>
      <c r="AA731" s="32">
        <v>-0.49220000000000003</v>
      </c>
      <c r="AB731" s="30">
        <v>1897.1509983987</v>
      </c>
      <c r="AC731" s="27">
        <v>-0.1249</v>
      </c>
      <c r="AD731" s="30">
        <v>1178.8028020429001</v>
      </c>
      <c r="AE731" s="27">
        <v>-0.379</v>
      </c>
      <c r="AF731" s="30">
        <v>950.75044180830002</v>
      </c>
      <c r="AG731" s="27">
        <v>0.45</v>
      </c>
      <c r="AH731" s="25">
        <v>4.3906049500000002E-2</v>
      </c>
      <c r="AI731" s="25">
        <v>2.81498663E-2</v>
      </c>
      <c r="AJ731" s="25">
        <v>2.43548614E-2</v>
      </c>
      <c r="AK731" s="25">
        <v>0.1216431109</v>
      </c>
      <c r="AL731" s="25">
        <v>7.2904546799999997E-2</v>
      </c>
      <c r="AM731" s="25">
        <v>6.28181768E-2</v>
      </c>
      <c r="AN731" s="47">
        <v>3.88821403E-2</v>
      </c>
      <c r="AO731" s="47">
        <v>2.6351821500000001E-2</v>
      </c>
      <c r="AP731" s="47">
        <v>2.5537305900000001E-2</v>
      </c>
      <c r="AQ731" s="47">
        <v>1.9348958971641801</v>
      </c>
      <c r="AR731" s="47">
        <v>1.26558942381814</v>
      </c>
      <c r="AS731" s="47">
        <v>1.57928696921668</v>
      </c>
      <c r="AT731" s="28">
        <v>0</v>
      </c>
      <c r="AU731" s="28">
        <v>0</v>
      </c>
      <c r="AV731" s="28">
        <v>0</v>
      </c>
    </row>
    <row r="732" spans="1:48" x14ac:dyDescent="0.25">
      <c r="A732" s="159">
        <v>729</v>
      </c>
      <c r="B732" s="3" t="s">
        <v>657</v>
      </c>
      <c r="C732" s="3" t="s">
        <v>693</v>
      </c>
      <c r="D732" s="28">
        <v>28200</v>
      </c>
      <c r="E732" s="25">
        <v>1.075269</v>
      </c>
      <c r="F732" s="25">
        <v>2.545455</v>
      </c>
      <c r="G732" s="25">
        <v>-6</v>
      </c>
      <c r="H732" s="28">
        <v>705000000000</v>
      </c>
      <c r="I732" s="49">
        <v>25</v>
      </c>
      <c r="J732" s="49">
        <v>48.4574</v>
      </c>
      <c r="K732" s="28">
        <v>505</v>
      </c>
      <c r="L732" s="28">
        <v>13937500</v>
      </c>
      <c r="M732" s="49">
        <v>5.0347627002798312</v>
      </c>
      <c r="N732" s="49">
        <v>1.0760088413765907</v>
      </c>
      <c r="O732" s="49">
        <v>0.57412209999999997</v>
      </c>
      <c r="P732" s="30">
        <v>2039.5715601249999</v>
      </c>
      <c r="Q732" s="27">
        <v>0.13150000000000001</v>
      </c>
      <c r="R732" s="30">
        <v>2011.1931474580001</v>
      </c>
      <c r="S732" s="27">
        <v>-1.3899999999999999E-2</v>
      </c>
      <c r="T732" s="30">
        <v>1983.0431121710001</v>
      </c>
      <c r="U732" s="27">
        <v>-1.43E-2</v>
      </c>
      <c r="V732" s="30">
        <v>155.711381391</v>
      </c>
      <c r="W732" s="32">
        <v>0.4239</v>
      </c>
      <c r="X732" s="30">
        <v>145.31783767100001</v>
      </c>
      <c r="Y732" s="32">
        <v>-6.6699999999999995E-2</v>
      </c>
      <c r="Z732" s="30">
        <v>143.56254095</v>
      </c>
      <c r="AA732" s="32">
        <v>-3.7900000000000003E-2</v>
      </c>
      <c r="AB732" s="30">
        <v>1243.2537734800001</v>
      </c>
      <c r="AC732" s="27">
        <v>-0.74019999999999997</v>
      </c>
      <c r="AD732" s="30">
        <v>5212.7135068400003</v>
      </c>
      <c r="AE732" s="27">
        <v>3.1930000000000001</v>
      </c>
      <c r="AF732" s="30">
        <v>5742.5016379999997</v>
      </c>
      <c r="AG732" s="27">
        <v>0.96</v>
      </c>
      <c r="AH732" s="25">
        <v>0.12680613709999999</v>
      </c>
      <c r="AI732" s="25">
        <v>0.11787066140000001</v>
      </c>
      <c r="AJ732" s="25">
        <v>0.11237553979999999</v>
      </c>
      <c r="AK732" s="25">
        <v>0.27636306900000002</v>
      </c>
      <c r="AL732" s="25">
        <v>0.23279828890000001</v>
      </c>
      <c r="AM732" s="25">
        <v>0.22350755389999999</v>
      </c>
      <c r="AN732" s="47">
        <v>0.18111606820000001</v>
      </c>
      <c r="AO732" s="47">
        <v>0.1677231854</v>
      </c>
      <c r="AP732" s="47">
        <v>0.17955073639999999</v>
      </c>
      <c r="AQ732" s="47">
        <v>1.063287757109</v>
      </c>
      <c r="AR732" s="47">
        <v>0.89548907924271803</v>
      </c>
      <c r="AS732" s="47">
        <v>0.98893419659383397</v>
      </c>
      <c r="AT732" s="28">
        <v>2500</v>
      </c>
      <c r="AU732" s="28">
        <v>3000</v>
      </c>
      <c r="AV732" s="28">
        <v>0</v>
      </c>
    </row>
    <row r="733" spans="1:48" x14ac:dyDescent="0.25">
      <c r="A733" s="159">
        <v>730</v>
      </c>
      <c r="B733" s="3" t="s">
        <v>468</v>
      </c>
      <c r="C733" s="3" t="s">
        <v>693</v>
      </c>
      <c r="D733" s="6">
        <v>36600</v>
      </c>
      <c r="E733" s="168">
        <v>-16.818180000000002</v>
      </c>
      <c r="F733" s="168">
        <v>192.8</v>
      </c>
      <c r="G733" s="168">
        <v>863.15790000000004</v>
      </c>
      <c r="H733" s="6">
        <v>1531344000000.0002</v>
      </c>
      <c r="I733" s="151">
        <v>41.839999999999996</v>
      </c>
      <c r="J733" s="151">
        <v>84.705200000000005</v>
      </c>
      <c r="K733" s="6">
        <v>310589.90000000002</v>
      </c>
      <c r="L733" s="6">
        <v>13631540000</v>
      </c>
      <c r="M733" s="151">
        <v>136.45174229786579</v>
      </c>
      <c r="N733" s="151">
        <v>3.4721068305364513</v>
      </c>
      <c r="O733" s="151">
        <v>0.939392</v>
      </c>
      <c r="P733" s="169">
        <v>439.35332290299999</v>
      </c>
      <c r="Q733" s="165">
        <v>7.5700000000000003E-2</v>
      </c>
      <c r="R733" s="169">
        <v>499.33599523499998</v>
      </c>
      <c r="S733" s="165">
        <v>0.13650000000000001</v>
      </c>
      <c r="T733" s="169">
        <v>471.295945453</v>
      </c>
      <c r="U733" s="165">
        <v>-0.1512</v>
      </c>
      <c r="V733" s="169">
        <v>1.9372197440000001</v>
      </c>
      <c r="W733" s="170">
        <v>-0.79379999999999995</v>
      </c>
      <c r="X733" s="169">
        <v>14.32219986</v>
      </c>
      <c r="Y733" s="170">
        <v>6.3932000000000002</v>
      </c>
      <c r="Z733" s="169">
        <v>14.348698483</v>
      </c>
      <c r="AA733" s="170">
        <v>3.4076</v>
      </c>
      <c r="AB733" s="169">
        <v>92.204208990400005</v>
      </c>
      <c r="AC733" s="165">
        <v>-0.92069999999999996</v>
      </c>
      <c r="AD733" s="169">
        <v>309.42891302359999</v>
      </c>
      <c r="AE733" s="165">
        <v>2.3559999999999999</v>
      </c>
      <c r="AF733" s="169">
        <v>405.83235205950001</v>
      </c>
      <c r="AG733" s="165">
        <v>2.77</v>
      </c>
      <c r="AH733" s="168">
        <v>9.5717648000000002E-3</v>
      </c>
      <c r="AI733" s="168">
        <v>3.5654460200000002E-2</v>
      </c>
      <c r="AJ733" s="168">
        <v>3.10288604E-2</v>
      </c>
      <c r="AK733" s="168">
        <v>1.2128323200000001E-2</v>
      </c>
      <c r="AL733" s="168">
        <v>4.1216459400000002E-2</v>
      </c>
      <c r="AM733" s="168">
        <v>3.5400783399999997E-2</v>
      </c>
      <c r="AN733" s="167">
        <v>1.8884969200000001E-2</v>
      </c>
      <c r="AO733" s="167">
        <v>4.5504877899999997E-2</v>
      </c>
      <c r="AP733" s="167">
        <v>4.8691514200000001E-2</v>
      </c>
      <c r="AQ733" s="167">
        <v>0.17295811060199601</v>
      </c>
      <c r="AR733" s="167">
        <v>0.14811248827370499</v>
      </c>
      <c r="AS733" s="167">
        <v>0.14089860183393399</v>
      </c>
      <c r="AT733" s="6">
        <v>0</v>
      </c>
      <c r="AU733" s="6">
        <v>0</v>
      </c>
      <c r="AV733" s="6">
        <v>0</v>
      </c>
    </row>
    <row r="734" spans="1:48" x14ac:dyDescent="0.25">
      <c r="A734" s="159">
        <v>731</v>
      </c>
      <c r="B734" s="3" t="s">
        <v>658</v>
      </c>
      <c r="C734" s="3" t="s">
        <v>693</v>
      </c>
      <c r="D734" s="6" t="s">
        <v>4501</v>
      </c>
      <c r="E734" s="168" t="s">
        <v>4501</v>
      </c>
      <c r="F734" s="168" t="s">
        <v>4501</v>
      </c>
      <c r="G734" s="168" t="s">
        <v>4501</v>
      </c>
      <c r="H734" s="6" t="s">
        <v>4501</v>
      </c>
      <c r="I734" s="151">
        <v>1.56124</v>
      </c>
      <c r="J734" s="151">
        <v>44.77225</v>
      </c>
      <c r="K734" s="6" t="s">
        <v>4501</v>
      </c>
      <c r="L734" s="6" t="s">
        <v>4501</v>
      </c>
      <c r="M734" s="151" t="s">
        <v>4501</v>
      </c>
      <c r="N734" s="151" t="s">
        <v>4501</v>
      </c>
      <c r="O734" s="151" t="s">
        <v>4501</v>
      </c>
      <c r="P734" s="169">
        <v>12.249287163</v>
      </c>
      <c r="Q734" s="165">
        <v>-0.29389999999999999</v>
      </c>
      <c r="R734" s="169">
        <v>14.018396824</v>
      </c>
      <c r="S734" s="165">
        <v>0.1444</v>
      </c>
      <c r="T734" s="169">
        <v>15.161304750999999</v>
      </c>
      <c r="U734" s="165">
        <v>0.29970000000000002</v>
      </c>
      <c r="V734" s="169">
        <v>1.566122373</v>
      </c>
      <c r="W734" s="170">
        <v>-1.3926000000000001</v>
      </c>
      <c r="X734" s="169">
        <v>0.88075097599999996</v>
      </c>
      <c r="Y734" s="170">
        <v>-0.43759999999999999</v>
      </c>
      <c r="Z734" s="169">
        <v>-0.561876916</v>
      </c>
      <c r="AA734" s="170">
        <v>-2.6415999999999999</v>
      </c>
      <c r="AB734" s="169">
        <v>1003.1246704551</v>
      </c>
      <c r="AC734" s="165">
        <v>-1.3926000000000001</v>
      </c>
      <c r="AD734" s="169">
        <v>564.13409819349999</v>
      </c>
      <c r="AE734" s="165">
        <v>-0.438</v>
      </c>
      <c r="AF734" s="169">
        <v>-359.89052063610001</v>
      </c>
      <c r="AG734" s="165">
        <v>-1.64</v>
      </c>
      <c r="AH734" s="168">
        <v>8.6116161100000005E-2</v>
      </c>
      <c r="AI734" s="168">
        <v>5.26295705E-2</v>
      </c>
      <c r="AJ734" s="168">
        <v>-3.81055571E-2</v>
      </c>
      <c r="AK734" s="168">
        <v>0.17787332980000001</v>
      </c>
      <c r="AL734" s="168">
        <v>0.105595328</v>
      </c>
      <c r="AM734" s="168">
        <v>-7.0981403600000006E-2</v>
      </c>
      <c r="AN734" s="167">
        <v>0.3206627997</v>
      </c>
      <c r="AO734" s="167">
        <v>0.30696576539999998</v>
      </c>
      <c r="AP734" s="167">
        <v>0.26236998890000002</v>
      </c>
      <c r="AQ734" s="167">
        <v>1.08977369837299</v>
      </c>
      <c r="AR734" s="167">
        <v>0.92547269733689097</v>
      </c>
      <c r="AS734" s="167">
        <v>0.86275727280595205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659</v>
      </c>
      <c r="C735" s="3" t="s">
        <v>693</v>
      </c>
      <c r="D735" s="6">
        <v>1200</v>
      </c>
      <c r="E735" s="168">
        <v>9.0909089999999999</v>
      </c>
      <c r="F735" s="168">
        <v>33.333329999999997</v>
      </c>
      <c r="G735" s="168">
        <v>-25</v>
      </c>
      <c r="H735" s="6">
        <v>40959960000</v>
      </c>
      <c r="I735" s="151">
        <v>34.133299999999998</v>
      </c>
      <c r="J735" s="151">
        <v>90.450969999999998</v>
      </c>
      <c r="K735" s="6">
        <v>127080</v>
      </c>
      <c r="L735" s="6">
        <v>140159500</v>
      </c>
      <c r="M735" s="151" t="s">
        <v>4501</v>
      </c>
      <c r="N735" s="151">
        <v>0.19210040364710465</v>
      </c>
      <c r="O735" s="151">
        <v>0.5220669</v>
      </c>
      <c r="P735" s="169">
        <v>10.122785086</v>
      </c>
      <c r="Q735" s="165">
        <v>0.32829999999999998</v>
      </c>
      <c r="R735" s="169">
        <v>5.7467090599999997</v>
      </c>
      <c r="S735" s="165">
        <v>-0.43230000000000002</v>
      </c>
      <c r="T735" s="169">
        <v>5.3620641620000002</v>
      </c>
      <c r="U735" s="165">
        <v>-4.2999999999999997E-2</v>
      </c>
      <c r="V735" s="169">
        <v>1.161852068</v>
      </c>
      <c r="W735" s="170">
        <v>-1.0464</v>
      </c>
      <c r="X735" s="169">
        <v>1.6390362940000001</v>
      </c>
      <c r="Y735" s="170">
        <v>0.41070000000000001</v>
      </c>
      <c r="Z735" s="169">
        <v>-21.483164773999999</v>
      </c>
      <c r="AA735" s="170">
        <v>20.8384</v>
      </c>
      <c r="AB735" s="169">
        <v>34.038668045599998</v>
      </c>
      <c r="AC735" s="165">
        <v>-1.0464</v>
      </c>
      <c r="AD735" s="169">
        <v>48.018688318999999</v>
      </c>
      <c r="AE735" s="165">
        <v>0.41099999999999998</v>
      </c>
      <c r="AF735" s="169">
        <v>-629.19665573249995</v>
      </c>
      <c r="AG735" s="165">
        <v>21.84</v>
      </c>
      <c r="AH735" s="168">
        <v>4.9601536999999999E-3</v>
      </c>
      <c r="AI735" s="168">
        <v>7.0311354999999997E-3</v>
      </c>
      <c r="AJ735" s="168">
        <v>-9.4535918499999996E-2</v>
      </c>
      <c r="AK735" s="168">
        <v>5.3825855999999998E-3</v>
      </c>
      <c r="AL735" s="168">
        <v>7.5531857000000003E-3</v>
      </c>
      <c r="AM735" s="168">
        <v>-0.1013223969</v>
      </c>
      <c r="AN735" s="167">
        <v>0.37983668399999998</v>
      </c>
      <c r="AO735" s="167">
        <v>8.3056831100000006E-2</v>
      </c>
      <c r="AP735" s="167">
        <v>3.6427883000000001E-2</v>
      </c>
      <c r="AQ735" s="167">
        <v>8.2647953172180405E-2</v>
      </c>
      <c r="AR735" s="167">
        <v>6.5911930122526996E-2</v>
      </c>
      <c r="AS735" s="167">
        <v>7.1787301151418598E-2</v>
      </c>
      <c r="AT735" s="6">
        <v>0</v>
      </c>
      <c r="AU735" s="6">
        <v>0</v>
      </c>
      <c r="AV735" s="6">
        <v>0</v>
      </c>
    </row>
    <row r="736" spans="1:48" x14ac:dyDescent="0.25">
      <c r="A736" s="159">
        <v>733</v>
      </c>
      <c r="B736" s="3" t="s">
        <v>4745</v>
      </c>
      <c r="C736" s="3" t="s">
        <v>693</v>
      </c>
      <c r="D736" s="6">
        <v>7600</v>
      </c>
      <c r="E736" s="168">
        <v>15.15152</v>
      </c>
      <c r="F736" s="168">
        <v>-30.909089999999999</v>
      </c>
      <c r="G736" s="168" t="s">
        <v>4501</v>
      </c>
      <c r="H736" s="6">
        <v>66880000000</v>
      </c>
      <c r="I736" s="151">
        <v>8.7999999999999989</v>
      </c>
      <c r="J736" s="151">
        <v>96.590900000000005</v>
      </c>
      <c r="K736" s="6">
        <v>17980</v>
      </c>
      <c r="L736" s="6">
        <v>129187000</v>
      </c>
      <c r="M736" s="151">
        <v>11.81959564541213</v>
      </c>
      <c r="N736" s="151">
        <v>0.65757599676583844</v>
      </c>
      <c r="O736" s="151" t="s">
        <v>4501</v>
      </c>
      <c r="P736" s="169">
        <v>90.662711287999997</v>
      </c>
      <c r="Q736" s="165">
        <v>13.204000000000001</v>
      </c>
      <c r="R736" s="169">
        <v>208.00610610300001</v>
      </c>
      <c r="S736" s="165">
        <v>1.2943</v>
      </c>
      <c r="T736" s="169">
        <v>238.26385531700001</v>
      </c>
      <c r="U736" s="165">
        <v>17.2714</v>
      </c>
      <c r="V736" s="169">
        <v>8.0208190800000008</v>
      </c>
      <c r="W736" s="170">
        <v>280.05770000000001</v>
      </c>
      <c r="X736" s="169">
        <v>5.6575183899999999</v>
      </c>
      <c r="Y736" s="170">
        <v>-0.29459999999999997</v>
      </c>
      <c r="Z736" s="169">
        <v>13.599714209</v>
      </c>
      <c r="AA736" s="170">
        <v>7.9147999999999996</v>
      </c>
      <c r="AB736" s="169">
        <v>911.45671363639997</v>
      </c>
      <c r="AC736" s="165">
        <v>62.876800000000003</v>
      </c>
      <c r="AD736" s="169">
        <v>642.89981704549996</v>
      </c>
      <c r="AE736" s="165">
        <v>-0.29499999999999998</v>
      </c>
      <c r="AF736" s="169">
        <v>1545.4220692045001</v>
      </c>
      <c r="AG736" s="165" t="s">
        <v>1989</v>
      </c>
      <c r="AH736" s="168">
        <v>0.1151946026</v>
      </c>
      <c r="AI736" s="168">
        <v>4.1777516399999999E-2</v>
      </c>
      <c r="AJ736" s="168">
        <v>8.0669777600000006E-2</v>
      </c>
      <c r="AK736" s="168">
        <v>0.13819718349999999</v>
      </c>
      <c r="AL736" s="168">
        <v>5.7217093199999999E-2</v>
      </c>
      <c r="AM736" s="168">
        <v>0.1308945165</v>
      </c>
      <c r="AN736" s="167">
        <v>0.1607384731</v>
      </c>
      <c r="AO736" s="167">
        <v>9.9215238299999994E-2</v>
      </c>
      <c r="AP736" s="167">
        <v>0.15316874489999999</v>
      </c>
      <c r="AQ736" s="167">
        <v>0.17656614524692499</v>
      </c>
      <c r="AR736" s="167">
        <v>0.551831363920398</v>
      </c>
      <c r="AS736" s="167">
        <v>0.62259671948471995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660</v>
      </c>
      <c r="C737" s="3" t="s">
        <v>693</v>
      </c>
      <c r="D737" s="28">
        <v>14500</v>
      </c>
      <c r="E737" s="25">
        <v>-5.228758</v>
      </c>
      <c r="F737" s="25">
        <v>5.0724640000000001</v>
      </c>
      <c r="G737" s="25">
        <v>33.027520000000003</v>
      </c>
      <c r="H737" s="28">
        <v>282745127999.99994</v>
      </c>
      <c r="I737" s="49">
        <v>19.499659999999999</v>
      </c>
      <c r="J737" s="49">
        <v>41.200510000000001</v>
      </c>
      <c r="K737" s="28">
        <v>8421</v>
      </c>
      <c r="L737" s="28">
        <v>123155500</v>
      </c>
      <c r="M737" s="49">
        <v>3.3977706166411128</v>
      </c>
      <c r="N737" s="49">
        <v>1.0149439648890175</v>
      </c>
      <c r="O737" s="49">
        <v>0.78559939999999995</v>
      </c>
      <c r="P737" s="30">
        <v>981.43252402600001</v>
      </c>
      <c r="Q737" s="27">
        <v>1.49E-2</v>
      </c>
      <c r="R737" s="30">
        <v>1248.9164549239999</v>
      </c>
      <c r="S737" s="27">
        <v>0.27250000000000002</v>
      </c>
      <c r="T737" s="30">
        <v>1382.410200544</v>
      </c>
      <c r="U737" s="27">
        <v>0.32979999999999998</v>
      </c>
      <c r="V737" s="30">
        <v>36.538957664000002</v>
      </c>
      <c r="W737" s="32">
        <v>-0.36180000000000001</v>
      </c>
      <c r="X737" s="30">
        <v>43.967540087000003</v>
      </c>
      <c r="Y737" s="32">
        <v>0.20330000000000001</v>
      </c>
      <c r="Z737" s="30">
        <v>73.752743022999994</v>
      </c>
      <c r="AA737" s="32">
        <v>1.6289</v>
      </c>
      <c r="AB737" s="30">
        <v>1873.7927007179001</v>
      </c>
      <c r="AC737" s="27">
        <v>-0.48320000000000002</v>
      </c>
      <c r="AD737" s="30">
        <v>2224.6532812308001</v>
      </c>
      <c r="AE737" s="27">
        <v>0.187</v>
      </c>
      <c r="AF737" s="30">
        <v>3782.2571210971</v>
      </c>
      <c r="AG737" s="27">
        <v>2.23</v>
      </c>
      <c r="AH737" s="25">
        <v>3.9132719500000003E-2</v>
      </c>
      <c r="AI737" s="25">
        <v>4.1591315500000003E-2</v>
      </c>
      <c r="AJ737" s="25">
        <v>6.9884964100000002E-2</v>
      </c>
      <c r="AK737" s="25">
        <v>0.15562356569999999</v>
      </c>
      <c r="AL737" s="25">
        <v>0.17616357269999999</v>
      </c>
      <c r="AM737" s="25">
        <v>0.28145556459999999</v>
      </c>
      <c r="AN737" s="47">
        <v>0.13119813529999999</v>
      </c>
      <c r="AO737" s="47">
        <v>0.113950815</v>
      </c>
      <c r="AP737" s="47">
        <v>0.12696021769999999</v>
      </c>
      <c r="AQ737" s="47">
        <v>3.5004423666773299</v>
      </c>
      <c r="AR737" s="47">
        <v>2.9829011684095401</v>
      </c>
      <c r="AS737" s="47">
        <v>3.0274123081064999</v>
      </c>
      <c r="AT737" s="28">
        <v>1500</v>
      </c>
      <c r="AU737" s="28">
        <v>1600</v>
      </c>
      <c r="AV737" s="28">
        <v>0</v>
      </c>
    </row>
    <row r="738" spans="1:48" x14ac:dyDescent="0.25">
      <c r="A738" s="159">
        <v>735</v>
      </c>
      <c r="B738" s="3" t="s">
        <v>661</v>
      </c>
      <c r="C738" s="3" t="s">
        <v>693</v>
      </c>
      <c r="D738" s="28">
        <v>5800</v>
      </c>
      <c r="E738" s="25">
        <v>1.754386</v>
      </c>
      <c r="F738" s="25">
        <v>-3.3333330000000001</v>
      </c>
      <c r="G738" s="25">
        <v>-30.52083</v>
      </c>
      <c r="H738" s="28">
        <v>673430100400</v>
      </c>
      <c r="I738" s="49">
        <v>116.1086</v>
      </c>
      <c r="J738" s="49">
        <v>78.106369999999998</v>
      </c>
      <c r="K738" s="28">
        <v>33216</v>
      </c>
      <c r="L738" s="28">
        <v>189671500</v>
      </c>
      <c r="M738" s="49">
        <v>5.7826460470724301</v>
      </c>
      <c r="N738" s="49">
        <v>0.47901766147720642</v>
      </c>
      <c r="O738" s="49">
        <v>0.61939270000000002</v>
      </c>
      <c r="P738" s="30">
        <v>387.67102986600003</v>
      </c>
      <c r="Q738" s="27">
        <v>1.0685</v>
      </c>
      <c r="R738" s="30">
        <v>452.35648264899999</v>
      </c>
      <c r="S738" s="27">
        <v>0.16689999999999999</v>
      </c>
      <c r="T738" s="30">
        <v>444.24441643099999</v>
      </c>
      <c r="U738" s="27">
        <v>-1.4800000000000001E-2</v>
      </c>
      <c r="V738" s="30">
        <v>78.301780738000005</v>
      </c>
      <c r="W738" s="32">
        <v>0.45710000000000001</v>
      </c>
      <c r="X738" s="30">
        <v>216.55585048200001</v>
      </c>
      <c r="Y738" s="32">
        <v>1.7657</v>
      </c>
      <c r="Z738" s="30">
        <v>182.250365128</v>
      </c>
      <c r="AA738" s="32">
        <v>0.3029</v>
      </c>
      <c r="AB738" s="30">
        <v>1063.8166909994</v>
      </c>
      <c r="AC738" s="27">
        <v>0.39</v>
      </c>
      <c r="AD738" s="30">
        <v>2674.6985219697999</v>
      </c>
      <c r="AE738" s="27">
        <v>1.514</v>
      </c>
      <c r="AF738" s="30">
        <v>1736.6775448605999</v>
      </c>
      <c r="AG738" s="27">
        <v>1.01</v>
      </c>
      <c r="AH738" s="25">
        <v>6.4810958500000002E-2</v>
      </c>
      <c r="AI738" s="25">
        <v>0.15177200020000001</v>
      </c>
      <c r="AJ738" s="25">
        <v>0.10699395320000001</v>
      </c>
      <c r="AK738" s="25">
        <v>9.0909511499999998E-2</v>
      </c>
      <c r="AL738" s="25">
        <v>0.21347278410000001</v>
      </c>
      <c r="AM738" s="25">
        <v>0.1482337202</v>
      </c>
      <c r="AN738" s="47">
        <v>0.44568451479999999</v>
      </c>
      <c r="AO738" s="47">
        <v>0.66999583019999998</v>
      </c>
      <c r="AP738" s="47">
        <v>0.59548095889999997</v>
      </c>
      <c r="AQ738" s="47">
        <v>0.43139095966843799</v>
      </c>
      <c r="AR738" s="47">
        <v>0.38572678693887502</v>
      </c>
      <c r="AS738" s="47">
        <v>0.385440164983543</v>
      </c>
      <c r="AT738" s="28">
        <v>500</v>
      </c>
      <c r="AU738" s="28">
        <v>0</v>
      </c>
      <c r="AV738" s="28">
        <v>0</v>
      </c>
    </row>
    <row r="739" spans="1:48" x14ac:dyDescent="0.25">
      <c r="A739" s="159">
        <v>736</v>
      </c>
      <c r="B739" s="3" t="s">
        <v>662</v>
      </c>
      <c r="C739" s="3" t="s">
        <v>693</v>
      </c>
      <c r="D739" s="28">
        <v>3100</v>
      </c>
      <c r="E739" s="25">
        <v>-11.428570000000001</v>
      </c>
      <c r="F739" s="25">
        <v>-13.88889</v>
      </c>
      <c r="G739" s="25">
        <v>-39.215690000000002</v>
      </c>
      <c r="H739" s="28">
        <v>59764900000</v>
      </c>
      <c r="I739" s="49">
        <v>19.279</v>
      </c>
      <c r="J739" s="49">
        <v>70.566419999999994</v>
      </c>
      <c r="K739" s="28">
        <v>46650</v>
      </c>
      <c r="L739" s="28">
        <v>147281500</v>
      </c>
      <c r="M739" s="49">
        <v>22.514257480369309</v>
      </c>
      <c r="N739" s="49">
        <v>0.25761308830821522</v>
      </c>
      <c r="O739" s="49">
        <v>0.54867180000000004</v>
      </c>
      <c r="P739" s="30">
        <v>1097.639037081</v>
      </c>
      <c r="Q739" s="27">
        <v>-4.2900000000000001E-2</v>
      </c>
      <c r="R739" s="30">
        <v>895.23959517399999</v>
      </c>
      <c r="S739" s="27">
        <v>-0.18440000000000001</v>
      </c>
      <c r="T739" s="30">
        <v>968.19176624199997</v>
      </c>
      <c r="U739" s="27">
        <v>-4.3200000000000002E-2</v>
      </c>
      <c r="V739" s="30">
        <v>8.2413165020000001</v>
      </c>
      <c r="W739" s="32">
        <v>-0.79490000000000005</v>
      </c>
      <c r="X739" s="30">
        <v>2.0613148219999999</v>
      </c>
      <c r="Y739" s="32">
        <v>-0.74990000000000001</v>
      </c>
      <c r="Z739" s="30">
        <v>2.934971027</v>
      </c>
      <c r="AA739" s="32">
        <v>-0.69969999999999999</v>
      </c>
      <c r="AB739" s="30">
        <v>391.46253385</v>
      </c>
      <c r="AC739" s="27">
        <v>-0.78359999999999996</v>
      </c>
      <c r="AD739" s="30">
        <v>97.912454049999994</v>
      </c>
      <c r="AE739" s="27">
        <v>-0.75</v>
      </c>
      <c r="AF739" s="30">
        <v>148.66904569319999</v>
      </c>
      <c r="AG739" s="27">
        <v>0.3</v>
      </c>
      <c r="AH739" s="25">
        <v>1.23509954E-2</v>
      </c>
      <c r="AI739" s="25">
        <v>3.1712015E-3</v>
      </c>
      <c r="AJ739" s="25">
        <v>4.8194739999999998E-3</v>
      </c>
      <c r="AK739" s="25">
        <v>3.2415265499999998E-2</v>
      </c>
      <c r="AL739" s="25">
        <v>8.7100475999999996E-3</v>
      </c>
      <c r="AM739" s="25">
        <v>1.2564176999999999E-2</v>
      </c>
      <c r="AN739" s="47">
        <v>6.2912348300000004E-2</v>
      </c>
      <c r="AO739" s="47">
        <v>5.1295547099999998E-2</v>
      </c>
      <c r="AP739" s="47">
        <v>5.0440389699999998E-2</v>
      </c>
      <c r="AQ739" s="47">
        <v>1.73322223179151</v>
      </c>
      <c r="AR739" s="47">
        <v>1.76047472802632</v>
      </c>
      <c r="AS739" s="47">
        <v>1.6069602124085101</v>
      </c>
      <c r="AT739" s="28">
        <v>0</v>
      </c>
      <c r="AU739" s="28">
        <v>0</v>
      </c>
      <c r="AV739" s="28">
        <v>0</v>
      </c>
    </row>
    <row r="740" spans="1:48" x14ac:dyDescent="0.25">
      <c r="A740" s="159">
        <v>737</v>
      </c>
      <c r="B740" s="3" t="s">
        <v>663</v>
      </c>
      <c r="C740" s="3" t="s">
        <v>693</v>
      </c>
      <c r="D740" s="28">
        <v>13300</v>
      </c>
      <c r="E740" s="25">
        <v>0</v>
      </c>
      <c r="F740" s="25">
        <v>-7.6388889999999998</v>
      </c>
      <c r="G740" s="25">
        <v>9.9173550000000006</v>
      </c>
      <c r="H740" s="28">
        <v>14364000000.000002</v>
      </c>
      <c r="I740" s="49">
        <v>1.0799999999999998</v>
      </c>
      <c r="J740" s="49">
        <v>37.046300000000002</v>
      </c>
      <c r="K740" s="28">
        <v>0</v>
      </c>
      <c r="L740" s="28" t="s">
        <v>4501</v>
      </c>
      <c r="M740" s="49" t="s">
        <v>4501</v>
      </c>
      <c r="N740" s="49">
        <v>0.88511283316723854</v>
      </c>
      <c r="O740" s="49" t="s">
        <v>4501</v>
      </c>
      <c r="P740" s="30">
        <v>8.7580469999999995</v>
      </c>
      <c r="Q740" s="27">
        <v>-0.1406</v>
      </c>
      <c r="R740" s="30">
        <v>12.886809636000001</v>
      </c>
      <c r="S740" s="27">
        <v>0.47139999999999999</v>
      </c>
      <c r="T740" s="30">
        <v>10.944324</v>
      </c>
      <c r="U740" s="27">
        <v>9.7900000000000001E-2</v>
      </c>
      <c r="V740" s="30">
        <v>1.8292955150000001</v>
      </c>
      <c r="W740" s="32">
        <v>0.1268</v>
      </c>
      <c r="X740" s="30">
        <v>1.0982261310000001</v>
      </c>
      <c r="Y740" s="32">
        <v>-0.39960000000000001</v>
      </c>
      <c r="Z740" s="30">
        <v>-1.054551241</v>
      </c>
      <c r="AA740" s="32">
        <v>-1.5652999999999999</v>
      </c>
      <c r="AB740" s="30">
        <v>1575.2266935185</v>
      </c>
      <c r="AC740" s="27">
        <v>0.12659999999999999</v>
      </c>
      <c r="AD740" s="30">
        <v>945.69472407410001</v>
      </c>
      <c r="AE740" s="27">
        <v>-0.4</v>
      </c>
      <c r="AF740" s="30">
        <v>-976.4363342593</v>
      </c>
      <c r="AG740" s="27">
        <v>-0.56999999999999995</v>
      </c>
      <c r="AH740" s="25">
        <v>0.1050672782</v>
      </c>
      <c r="AI740" s="25">
        <v>6.0713986400000003E-2</v>
      </c>
      <c r="AJ740" s="25">
        <v>-6.3408644900000005E-2</v>
      </c>
      <c r="AK740" s="25">
        <v>0.1162402203</v>
      </c>
      <c r="AL740" s="25">
        <v>6.6518709499999995E-2</v>
      </c>
      <c r="AM740" s="25">
        <v>-6.5727832799999997E-2</v>
      </c>
      <c r="AN740" s="47">
        <v>0.39401816179999999</v>
      </c>
      <c r="AO740" s="47">
        <v>0.3097653159</v>
      </c>
      <c r="AP740" s="47">
        <v>0.18748186159999999</v>
      </c>
      <c r="AQ740" s="47">
        <v>0.10629706112052099</v>
      </c>
      <c r="AR740" s="47">
        <v>8.5512782412097699E-2</v>
      </c>
      <c r="AS740" s="47">
        <v>3.6575263743510597E-2</v>
      </c>
      <c r="AT740" s="28">
        <v>800</v>
      </c>
      <c r="AU740" s="28">
        <v>0</v>
      </c>
      <c r="AV740" s="28">
        <v>0</v>
      </c>
    </row>
    <row r="741" spans="1:48" x14ac:dyDescent="0.25">
      <c r="A741" s="159">
        <v>738</v>
      </c>
      <c r="B741" s="3" t="s">
        <v>664</v>
      </c>
      <c r="C741" s="3" t="s">
        <v>693</v>
      </c>
      <c r="D741" s="28">
        <v>10300</v>
      </c>
      <c r="E741" s="25">
        <v>-7.2072070000000004</v>
      </c>
      <c r="F741" s="25">
        <v>-8.849558</v>
      </c>
      <c r="G741" s="25">
        <v>-54.017859999999999</v>
      </c>
      <c r="H741" s="28">
        <v>206000000000</v>
      </c>
      <c r="I741" s="49">
        <v>20</v>
      </c>
      <c r="J741" s="49">
        <v>45.973309999999998</v>
      </c>
      <c r="K741" s="28">
        <v>16718.650000000001</v>
      </c>
      <c r="L741" s="28">
        <v>76980500</v>
      </c>
      <c r="M741" s="49">
        <v>6.5242360235849128</v>
      </c>
      <c r="N741" s="49">
        <v>0.56415868561609994</v>
      </c>
      <c r="O741" s="49">
        <v>0.54458519999999999</v>
      </c>
      <c r="P741" s="30">
        <v>2269.7257055690002</v>
      </c>
      <c r="Q741" s="27">
        <v>0.56259999999999999</v>
      </c>
      <c r="R741" s="30">
        <v>1560.9800370790001</v>
      </c>
      <c r="S741" s="27">
        <v>-0.31230000000000002</v>
      </c>
      <c r="T741" s="30">
        <v>1396.437513502</v>
      </c>
      <c r="U741" s="27">
        <v>-0.41810000000000003</v>
      </c>
      <c r="V741" s="30">
        <v>231.34749733500001</v>
      </c>
      <c r="W741" s="32">
        <v>6.9875999999999996</v>
      </c>
      <c r="X741" s="30">
        <v>89.03357613</v>
      </c>
      <c r="Y741" s="32">
        <v>-0.61519999999999997</v>
      </c>
      <c r="Z741" s="30">
        <v>55.182383983999998</v>
      </c>
      <c r="AA741" s="32">
        <v>-0.78500000000000003</v>
      </c>
      <c r="AB741" s="30">
        <v>20189.558698299999</v>
      </c>
      <c r="AC741" s="27">
        <v>12.876300000000001</v>
      </c>
      <c r="AD741" s="30">
        <v>4413.2504242499999</v>
      </c>
      <c r="AE741" s="27">
        <v>-0.78100000000000003</v>
      </c>
      <c r="AF741" s="30">
        <v>3230.9226567341998</v>
      </c>
      <c r="AG741" s="27">
        <v>0.15</v>
      </c>
      <c r="AH741" s="25">
        <v>0.106853737</v>
      </c>
      <c r="AI741" s="25">
        <v>4.9606683899999997E-2</v>
      </c>
      <c r="AJ741" s="25">
        <v>3.8212995E-2</v>
      </c>
      <c r="AK741" s="25">
        <v>0.6454057164</v>
      </c>
      <c r="AL741" s="25">
        <v>0.20329010659999999</v>
      </c>
      <c r="AM741" s="25">
        <v>0.15564723459999999</v>
      </c>
      <c r="AN741" s="47">
        <v>0.15565962250000001</v>
      </c>
      <c r="AO741" s="47">
        <v>9.2501963100000001E-2</v>
      </c>
      <c r="AP741" s="47">
        <v>8.6459621799999997E-2</v>
      </c>
      <c r="AQ741" s="47">
        <v>3.39450147891321</v>
      </c>
      <c r="AR741" s="47">
        <v>2.77192414478706</v>
      </c>
      <c r="AS741" s="47">
        <v>3.0731493209190401</v>
      </c>
      <c r="AT741" s="28">
        <v>20000</v>
      </c>
      <c r="AU741" s="28">
        <v>3000</v>
      </c>
      <c r="AV741" s="28">
        <v>0</v>
      </c>
    </row>
    <row r="742" spans="1:48" x14ac:dyDescent="0.25">
      <c r="A742" s="159">
        <v>739</v>
      </c>
      <c r="B742" s="3" t="s">
        <v>666</v>
      </c>
      <c r="C742" s="3" t="s">
        <v>693</v>
      </c>
      <c r="D742" s="28">
        <v>8000</v>
      </c>
      <c r="E742" s="25">
        <v>19.402989999999999</v>
      </c>
      <c r="F742" s="25">
        <v>-4.7619049999999996</v>
      </c>
      <c r="G742" s="25">
        <v>73.913039999999995</v>
      </c>
      <c r="H742" s="28">
        <v>72000000000</v>
      </c>
      <c r="I742" s="49">
        <v>9</v>
      </c>
      <c r="J742" s="49">
        <v>46.792949999999998</v>
      </c>
      <c r="K742" s="28">
        <v>20</v>
      </c>
      <c r="L742" s="28">
        <v>146500</v>
      </c>
      <c r="M742" s="49">
        <v>11.037461457374297</v>
      </c>
      <c r="N742" s="49">
        <v>0.49392086482670139</v>
      </c>
      <c r="O742" s="49" t="s">
        <v>4501</v>
      </c>
      <c r="P742" s="30">
        <v>211.293215551</v>
      </c>
      <c r="Q742" s="27">
        <v>-9.9900000000000003E-2</v>
      </c>
      <c r="R742" s="30">
        <v>230.840149553</v>
      </c>
      <c r="S742" s="27">
        <v>9.2499999999999999E-2</v>
      </c>
      <c r="T742" s="30">
        <v>233.786862864</v>
      </c>
      <c r="U742" s="27">
        <v>9.9900000000000003E-2</v>
      </c>
      <c r="V742" s="30">
        <v>4.3532087229999998</v>
      </c>
      <c r="W742" s="32">
        <v>7.0739999999999998</v>
      </c>
      <c r="X742" s="30">
        <v>5.8057214930000001</v>
      </c>
      <c r="Y742" s="32">
        <v>0.3337</v>
      </c>
      <c r="Z742" s="30">
        <v>5.0218841960000002</v>
      </c>
      <c r="AA742" s="32">
        <v>0.2772</v>
      </c>
      <c r="AB742" s="30">
        <v>362.7673936667</v>
      </c>
      <c r="AC742" s="27">
        <v>5.7283999999999997</v>
      </c>
      <c r="AD742" s="30">
        <v>484.28049088889998</v>
      </c>
      <c r="AE742" s="27">
        <v>0.33500000000000002</v>
      </c>
      <c r="AF742" s="30">
        <v>557.9872568861</v>
      </c>
      <c r="AG742" s="27">
        <v>1.28</v>
      </c>
      <c r="AH742" s="25">
        <v>1.77540032E-2</v>
      </c>
      <c r="AI742" s="25">
        <v>2.3409400800000001E-2</v>
      </c>
      <c r="AJ742" s="25">
        <v>2.0274959700000001E-2</v>
      </c>
      <c r="AK742" s="25">
        <v>2.9051998700000001E-2</v>
      </c>
      <c r="AL742" s="25">
        <v>3.9590947500000001E-2</v>
      </c>
      <c r="AM742" s="25">
        <v>3.4308609499999997E-2</v>
      </c>
      <c r="AN742" s="47">
        <v>6.5542621400000001E-2</v>
      </c>
      <c r="AO742" s="47">
        <v>8.3119978499999997E-2</v>
      </c>
      <c r="AP742" s="47">
        <v>8.7206693599999996E-2</v>
      </c>
      <c r="AQ742" s="47">
        <v>0.70299942371371504</v>
      </c>
      <c r="AR742" s="47">
        <v>0.67962730362790602</v>
      </c>
      <c r="AS742" s="47">
        <v>0.69216659654997403</v>
      </c>
      <c r="AT742" s="28">
        <v>300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665</v>
      </c>
      <c r="C743" s="3" t="s">
        <v>693</v>
      </c>
      <c r="D743" s="28" t="s">
        <v>4501</v>
      </c>
      <c r="E743" s="25" t="s">
        <v>4501</v>
      </c>
      <c r="F743" s="25" t="s">
        <v>4501</v>
      </c>
      <c r="G743" s="25" t="s">
        <v>4501</v>
      </c>
      <c r="H743" s="28" t="s">
        <v>4501</v>
      </c>
      <c r="I743" s="49">
        <v>10.95</v>
      </c>
      <c r="J743" s="49">
        <v>73.409549999999996</v>
      </c>
      <c r="K743" s="28">
        <v>0</v>
      </c>
      <c r="L743" s="28" t="s">
        <v>4501</v>
      </c>
      <c r="M743" s="49" t="s">
        <v>4501</v>
      </c>
      <c r="N743" s="49" t="s">
        <v>4501</v>
      </c>
      <c r="O743" s="49" t="s">
        <v>4501</v>
      </c>
      <c r="P743" s="30">
        <v>138.706174119</v>
      </c>
      <c r="Q743" s="27">
        <v>-0.21540000000000001</v>
      </c>
      <c r="R743" s="30">
        <v>0</v>
      </c>
      <c r="S743" s="27">
        <v>-1</v>
      </c>
      <c r="T743" s="30">
        <v>0</v>
      </c>
      <c r="U743" s="27">
        <v>-1</v>
      </c>
      <c r="V743" s="30">
        <v>1.432476802</v>
      </c>
      <c r="W743" s="32">
        <v>-0.89790000000000003</v>
      </c>
      <c r="X743" s="30">
        <v>0</v>
      </c>
      <c r="Y743" s="32">
        <v>-1</v>
      </c>
      <c r="Z743" s="30">
        <v>0</v>
      </c>
      <c r="AA743" s="32">
        <v>-1</v>
      </c>
      <c r="AB743" s="30">
        <v>130.81981121640001</v>
      </c>
      <c r="AC743" s="27">
        <v>-0.89480000000000004</v>
      </c>
      <c r="AD743" s="30">
        <v>0</v>
      </c>
      <c r="AE743" s="27">
        <v>-1</v>
      </c>
      <c r="AF743" s="30">
        <v>0</v>
      </c>
      <c r="AG743" s="27">
        <v>0</v>
      </c>
      <c r="AH743" s="25">
        <v>5.9449220000000001E-3</v>
      </c>
      <c r="AI743" s="25">
        <v>0</v>
      </c>
      <c r="AJ743" s="25">
        <v>0</v>
      </c>
      <c r="AK743" s="25">
        <v>1.1659729000000001E-2</v>
      </c>
      <c r="AL743" s="25">
        <v>0</v>
      </c>
      <c r="AM743" s="25">
        <v>0</v>
      </c>
      <c r="AN743" s="47">
        <v>0.1120522838</v>
      </c>
      <c r="AO743" s="47">
        <v>0</v>
      </c>
      <c r="AP743" s="47">
        <v>0</v>
      </c>
      <c r="AQ743" s="47">
        <v>0.99273234998131699</v>
      </c>
      <c r="AR743" s="47" t="s">
        <v>1989</v>
      </c>
      <c r="AS743" s="47" t="s">
        <v>1989</v>
      </c>
      <c r="AT743" s="28">
        <v>0</v>
      </c>
      <c r="AU743" s="28">
        <v>0</v>
      </c>
      <c r="AV743" s="28">
        <v>0</v>
      </c>
    </row>
    <row r="744" spans="1:48" x14ac:dyDescent="0.25">
      <c r="A744" s="159">
        <v>741</v>
      </c>
      <c r="B744" s="3" t="s">
        <v>667</v>
      </c>
      <c r="C744" s="3" t="s">
        <v>693</v>
      </c>
      <c r="D744" s="28">
        <v>35200</v>
      </c>
      <c r="E744" s="25">
        <v>0.57142859999999995</v>
      </c>
      <c r="F744" s="25">
        <v>-1.675978</v>
      </c>
      <c r="G744" s="25">
        <v>-14.355230000000001</v>
      </c>
      <c r="H744" s="28">
        <v>369584512000.00006</v>
      </c>
      <c r="I744" s="49">
        <v>10.499559999999999</v>
      </c>
      <c r="J744" s="49">
        <v>85.194630000000004</v>
      </c>
      <c r="K744" s="28">
        <v>83.3</v>
      </c>
      <c r="L744" s="28">
        <v>2799000</v>
      </c>
      <c r="M744" s="49">
        <v>9.1157446924793692</v>
      </c>
      <c r="N744" s="49">
        <v>1.731720347010923</v>
      </c>
      <c r="O744" s="49">
        <v>-6.2791250000000007E-2</v>
      </c>
      <c r="P744" s="30">
        <v>518.78142088200002</v>
      </c>
      <c r="Q744" s="27">
        <v>4.3499999999999997E-2</v>
      </c>
      <c r="R744" s="30">
        <v>560.14422705100003</v>
      </c>
      <c r="S744" s="27">
        <v>7.9699999999999993E-2</v>
      </c>
      <c r="T744" s="30">
        <v>555.81701196500001</v>
      </c>
      <c r="U744" s="27">
        <v>6.1999999999999998E-3</v>
      </c>
      <c r="V744" s="30">
        <v>33.164613695</v>
      </c>
      <c r="W744" s="32">
        <v>4.8099999999999997E-2</v>
      </c>
      <c r="X744" s="30">
        <v>34.323491879000002</v>
      </c>
      <c r="Y744" s="32">
        <v>3.49E-2</v>
      </c>
      <c r="Z744" s="30">
        <v>36.032212502</v>
      </c>
      <c r="AA744" s="32">
        <v>4.8500000000000001E-2</v>
      </c>
      <c r="AB744" s="30">
        <v>2719.8912830579002</v>
      </c>
      <c r="AC744" s="27">
        <v>8.7400000000000005E-2</v>
      </c>
      <c r="AD744" s="30">
        <v>2838.8825482584998</v>
      </c>
      <c r="AE744" s="27">
        <v>4.3999999999999997E-2</v>
      </c>
      <c r="AF744" s="30">
        <v>3318.2242293963</v>
      </c>
      <c r="AG744" s="27">
        <v>1.05</v>
      </c>
      <c r="AH744" s="25">
        <v>0.1072233194</v>
      </c>
      <c r="AI744" s="25">
        <v>0.10449293699999999</v>
      </c>
      <c r="AJ744" s="25">
        <v>0.10707277160000001</v>
      </c>
      <c r="AK744" s="25">
        <v>0.17230767280000001</v>
      </c>
      <c r="AL744" s="25">
        <v>0.1665567966</v>
      </c>
      <c r="AM744" s="25">
        <v>0.1668081139</v>
      </c>
      <c r="AN744" s="47">
        <v>0.2114788132</v>
      </c>
      <c r="AO744" s="47">
        <v>0.2206627112</v>
      </c>
      <c r="AP744" s="47">
        <v>0.22528378860000001</v>
      </c>
      <c r="AQ744" s="47">
        <v>0.61922246140229498</v>
      </c>
      <c r="AR744" s="47">
        <v>0.57036750792181101</v>
      </c>
      <c r="AS744" s="47">
        <v>0.55789479800411501</v>
      </c>
      <c r="AT744" s="28">
        <v>1700</v>
      </c>
      <c r="AU744" s="28">
        <v>1500</v>
      </c>
      <c r="AV744" s="28">
        <v>500</v>
      </c>
    </row>
    <row r="745" spans="1:48" x14ac:dyDescent="0.25">
      <c r="A745" s="159">
        <v>742</v>
      </c>
      <c r="B745" s="3" t="s">
        <v>2046</v>
      </c>
      <c r="C745" s="3" t="s">
        <v>693</v>
      </c>
      <c r="D745" s="28">
        <v>9600</v>
      </c>
      <c r="E745" s="25">
        <v>-1.0309280000000001</v>
      </c>
      <c r="F745" s="25">
        <v>-8.5714290000000002</v>
      </c>
      <c r="G745" s="25">
        <v>79.999989999999997</v>
      </c>
      <c r="H745" s="28">
        <v>144000000000</v>
      </c>
      <c r="I745" s="49">
        <v>15</v>
      </c>
      <c r="J745" s="49">
        <v>32.0274</v>
      </c>
      <c r="K745" s="28">
        <v>484.9</v>
      </c>
      <c r="L745" s="28">
        <v>4151500</v>
      </c>
      <c r="M745" s="49">
        <v>10.790396547073106</v>
      </c>
      <c r="N745" s="49">
        <v>0.82325189812145305</v>
      </c>
      <c r="O745" s="49" t="s">
        <v>4501</v>
      </c>
      <c r="P745" s="30">
        <v>4201.4203736010004</v>
      </c>
      <c r="Q745" s="27">
        <v>-0.34960000000000002</v>
      </c>
      <c r="R745" s="30">
        <v>5712.4831135570003</v>
      </c>
      <c r="S745" s="27">
        <v>0.35970000000000002</v>
      </c>
      <c r="T745" s="30">
        <v>7884.3680571499999</v>
      </c>
      <c r="U745" s="27">
        <v>0.49099999999999999</v>
      </c>
      <c r="V745" s="30">
        <v>17.380205732</v>
      </c>
      <c r="W745" s="32">
        <v>2.1579999999999999</v>
      </c>
      <c r="X745" s="30">
        <v>13.345216584999999</v>
      </c>
      <c r="Y745" s="32">
        <v>-0.23219999999999999</v>
      </c>
      <c r="Z745" s="30">
        <v>17.287658817000001</v>
      </c>
      <c r="AA745" s="32">
        <v>-0.12989999999999999</v>
      </c>
      <c r="AB745" s="30">
        <v>742.22307320000004</v>
      </c>
      <c r="AC745" s="27">
        <v>0.42430000000000001</v>
      </c>
      <c r="AD745" s="30">
        <v>890.11034629999995</v>
      </c>
      <c r="AE745" s="27">
        <v>0.19900000000000001</v>
      </c>
      <c r="AF745" s="30">
        <v>1152.5105877999999</v>
      </c>
      <c r="AG745" s="27">
        <v>0.57999999999999996</v>
      </c>
      <c r="AH745" s="25">
        <v>1.86121024E-2</v>
      </c>
      <c r="AI745" s="25">
        <v>1.7943502199999999E-2</v>
      </c>
      <c r="AJ745" s="25">
        <v>1.4628205700000001E-2</v>
      </c>
      <c r="AK745" s="25">
        <v>0.10068304090000001</v>
      </c>
      <c r="AL745" s="25">
        <v>7.5492043300000006E-2</v>
      </c>
      <c r="AM745" s="25">
        <v>9.9385673399999999E-2</v>
      </c>
      <c r="AN745" s="47">
        <v>6.0911810599999998E-2</v>
      </c>
      <c r="AO745" s="47">
        <v>6.1500113699999998E-2</v>
      </c>
      <c r="AP745" s="47">
        <v>6.9527389100000003E-2</v>
      </c>
      <c r="AQ745" s="47">
        <v>2.7749220400465102</v>
      </c>
      <c r="AR745" s="47">
        <v>3.6486890976936799</v>
      </c>
      <c r="AS745" s="47">
        <v>5.7941123838223296</v>
      </c>
      <c r="AT745" s="28">
        <v>700</v>
      </c>
      <c r="AU745" s="28">
        <v>700</v>
      </c>
      <c r="AV745" s="28">
        <v>0</v>
      </c>
    </row>
    <row r="746" spans="1:48" x14ac:dyDescent="0.25">
      <c r="A746" s="159">
        <v>743</v>
      </c>
      <c r="B746" s="3" t="s">
        <v>669</v>
      </c>
      <c r="C746" s="3" t="s">
        <v>693</v>
      </c>
      <c r="D746" s="28">
        <v>29700</v>
      </c>
      <c r="E746" s="25">
        <v>0</v>
      </c>
      <c r="F746" s="25">
        <v>2.4137930000000001</v>
      </c>
      <c r="G746" s="25">
        <v>41.428570000000001</v>
      </c>
      <c r="H746" s="28">
        <v>248789474999.99997</v>
      </c>
      <c r="I746" s="49">
        <v>8.3767499999999995</v>
      </c>
      <c r="J746" s="49">
        <v>25.36927</v>
      </c>
      <c r="K746" s="28">
        <v>0</v>
      </c>
      <c r="L746" s="28" t="s">
        <v>4501</v>
      </c>
      <c r="M746" s="49">
        <v>9.1330864922464148</v>
      </c>
      <c r="N746" s="49">
        <v>0.71746809233223952</v>
      </c>
      <c r="O746" s="49" t="s">
        <v>4501</v>
      </c>
      <c r="P746" s="30">
        <v>1886.3818860179999</v>
      </c>
      <c r="Q746" s="27">
        <v>0.13800000000000001</v>
      </c>
      <c r="R746" s="30">
        <v>1676.896163957</v>
      </c>
      <c r="S746" s="27">
        <v>-0.1111</v>
      </c>
      <c r="T746" s="30">
        <v>1673.234071549</v>
      </c>
      <c r="U746" s="27">
        <v>-6.4299999999999996E-2</v>
      </c>
      <c r="V746" s="30">
        <v>44.212893710000003</v>
      </c>
      <c r="W746" s="32">
        <v>-1.5599999999999999E-2</v>
      </c>
      <c r="X746" s="30">
        <v>33.709723883999999</v>
      </c>
      <c r="Y746" s="32">
        <v>-0.23760000000000001</v>
      </c>
      <c r="Z746" s="30">
        <v>29.320069320000002</v>
      </c>
      <c r="AA746" s="32">
        <v>-0.15529999999999999</v>
      </c>
      <c r="AB746" s="30">
        <v>6491.1937558929003</v>
      </c>
      <c r="AC746" s="27">
        <v>-7.3099999999999998E-2</v>
      </c>
      <c r="AD746" s="30">
        <v>3869.0559080103999</v>
      </c>
      <c r="AE746" s="27">
        <v>-0.40400000000000003</v>
      </c>
      <c r="AF746" s="30">
        <v>3670.0207112218</v>
      </c>
      <c r="AG746" s="27">
        <v>0.65</v>
      </c>
      <c r="AH746" s="25">
        <v>6.6174512099999999E-2</v>
      </c>
      <c r="AI746" s="25">
        <v>4.3849710899999998E-2</v>
      </c>
      <c r="AJ746" s="25">
        <v>3.8853852000000001E-2</v>
      </c>
      <c r="AK746" s="25">
        <v>0.16693485969999999</v>
      </c>
      <c r="AL746" s="25">
        <v>0.10814310069999999</v>
      </c>
      <c r="AM746" s="25">
        <v>8.6113532000000007E-2</v>
      </c>
      <c r="AN746" s="47">
        <v>3.9773405099999999E-2</v>
      </c>
      <c r="AO746" s="47">
        <v>3.5204508099999997E-2</v>
      </c>
      <c r="AP746" s="47">
        <v>3.7118805499999998E-2</v>
      </c>
      <c r="AQ746" s="47">
        <v>1.8279144884641101</v>
      </c>
      <c r="AR746" s="47">
        <v>1.18951065960146</v>
      </c>
      <c r="AS746" s="47">
        <v>1.2163447805104901</v>
      </c>
      <c r="AT746" s="28">
        <v>1500</v>
      </c>
      <c r="AU746" s="28">
        <v>1000</v>
      </c>
      <c r="AV746" s="28">
        <v>0</v>
      </c>
    </row>
    <row r="747" spans="1:48" x14ac:dyDescent="0.25">
      <c r="A747" s="159">
        <v>744</v>
      </c>
      <c r="B747" s="3" t="s">
        <v>670</v>
      </c>
      <c r="C747" s="3" t="s">
        <v>693</v>
      </c>
      <c r="D747" s="28">
        <v>18500</v>
      </c>
      <c r="E747" s="25">
        <v>-1.0695190000000001</v>
      </c>
      <c r="F747" s="25">
        <v>-9.3137249999999998</v>
      </c>
      <c r="G747" s="25">
        <v>-17.410710000000002</v>
      </c>
      <c r="H747" s="28">
        <v>2424904834500.0005</v>
      </c>
      <c r="I747" s="49">
        <v>131.07589999999999</v>
      </c>
      <c r="J747" s="49">
        <v>25.500920000000001</v>
      </c>
      <c r="K747" s="28">
        <v>610.5</v>
      </c>
      <c r="L747" s="28">
        <v>11521500</v>
      </c>
      <c r="M747" s="49">
        <v>8.7062149959066986</v>
      </c>
      <c r="N747" s="49">
        <v>0.85325249270853198</v>
      </c>
      <c r="O747" s="49">
        <v>0.40817809999999999</v>
      </c>
      <c r="P747" s="30">
        <v>0</v>
      </c>
      <c r="Q747" s="27" t="s">
        <v>1989</v>
      </c>
      <c r="R747" s="30">
        <v>0</v>
      </c>
      <c r="S747" s="27" t="s">
        <v>1989</v>
      </c>
      <c r="T747" s="30">
        <v>0</v>
      </c>
      <c r="U747" s="27" t="s">
        <v>1989</v>
      </c>
      <c r="V747" s="30">
        <v>259.23312876900002</v>
      </c>
      <c r="W747" s="32">
        <v>8.0199999999999994E-2</v>
      </c>
      <c r="X747" s="30">
        <v>302.04895142200002</v>
      </c>
      <c r="Y747" s="32">
        <v>0.16520000000000001</v>
      </c>
      <c r="Z747" s="30">
        <v>295.95585318799999</v>
      </c>
      <c r="AA747" s="32">
        <v>9.7000000000000003E-2</v>
      </c>
      <c r="AB747" s="30">
        <v>1974.2494427562001</v>
      </c>
      <c r="AC747" s="27">
        <v>0.11070000000000001</v>
      </c>
      <c r="AD747" s="30">
        <v>2203.5273661328001</v>
      </c>
      <c r="AE747" s="27">
        <v>0.11600000000000001</v>
      </c>
      <c r="AF747" s="30">
        <v>2220.6896484592999</v>
      </c>
      <c r="AG747" s="27">
        <v>1.08</v>
      </c>
      <c r="AH747" s="25">
        <v>4.0364367900000003E-2</v>
      </c>
      <c r="AI747" s="25">
        <v>4.5140122499999998E-2</v>
      </c>
      <c r="AJ747" s="25">
        <v>4.17564988E-2</v>
      </c>
      <c r="AK747" s="25">
        <v>9.4543731000000006E-2</v>
      </c>
      <c r="AL747" s="25">
        <v>0.1040076643</v>
      </c>
      <c r="AM747" s="25">
        <v>9.7791741599999996E-2</v>
      </c>
      <c r="AN747" s="47">
        <v>0</v>
      </c>
      <c r="AO747" s="47">
        <v>0</v>
      </c>
      <c r="AP747" s="47">
        <v>0</v>
      </c>
      <c r="AQ747" s="47">
        <v>1.3802792410412901</v>
      </c>
      <c r="AR747" s="47">
        <v>1.23475847585564</v>
      </c>
      <c r="AS747" s="47">
        <v>1.3419526174916001</v>
      </c>
      <c r="AT747" s="28">
        <v>1200</v>
      </c>
      <c r="AU747" s="28">
        <v>1200</v>
      </c>
      <c r="AV747" s="28">
        <v>0</v>
      </c>
    </row>
    <row r="748" spans="1:48" x14ac:dyDescent="0.25">
      <c r="A748" s="159">
        <v>745</v>
      </c>
      <c r="B748" s="3" t="s">
        <v>671</v>
      </c>
      <c r="C748" s="3" t="s">
        <v>693</v>
      </c>
      <c r="D748" s="28">
        <v>43200</v>
      </c>
      <c r="E748" s="25">
        <v>47.945210000000003</v>
      </c>
      <c r="F748" s="25">
        <v>35.423200000000001</v>
      </c>
      <c r="G748" s="25">
        <v>38.906750000000002</v>
      </c>
      <c r="H748" s="28">
        <v>513803736000.00006</v>
      </c>
      <c r="I748" s="49">
        <v>11.893609999999999</v>
      </c>
      <c r="J748" s="49">
        <v>13.807969999999999</v>
      </c>
      <c r="K748" s="28">
        <v>4320</v>
      </c>
      <c r="L748" s="28">
        <v>248153000</v>
      </c>
      <c r="M748" s="49">
        <v>69.226386667982467</v>
      </c>
      <c r="N748" s="49">
        <v>2.4290300679949777</v>
      </c>
      <c r="O748" s="49" t="s">
        <v>4501</v>
      </c>
      <c r="P748" s="30">
        <v>898.27272893899999</v>
      </c>
      <c r="Q748" s="27">
        <v>0.31940000000000002</v>
      </c>
      <c r="R748" s="30">
        <v>1027.6504083120001</v>
      </c>
      <c r="S748" s="27">
        <v>0.14399999999999999</v>
      </c>
      <c r="T748" s="30">
        <v>1003.62751412</v>
      </c>
      <c r="U748" s="27">
        <v>1.7500000000000002E-2</v>
      </c>
      <c r="V748" s="30">
        <v>28.125594447000001</v>
      </c>
      <c r="W748" s="32">
        <v>0.2843</v>
      </c>
      <c r="X748" s="30">
        <v>8.2262679399999996</v>
      </c>
      <c r="Y748" s="32">
        <v>-0.70750000000000002</v>
      </c>
      <c r="Z748" s="30">
        <v>8.1499205929999992</v>
      </c>
      <c r="AA748" s="32">
        <v>-0.70489999999999997</v>
      </c>
      <c r="AB748" s="30">
        <v>3276.0214794141998</v>
      </c>
      <c r="AC748" s="27">
        <v>0.51100000000000001</v>
      </c>
      <c r="AD748" s="30">
        <v>688.44794524730003</v>
      </c>
      <c r="AE748" s="27">
        <v>-0.79</v>
      </c>
      <c r="AF748" s="30">
        <v>742.82477531610004</v>
      </c>
      <c r="AG748" s="27">
        <v>0.23</v>
      </c>
      <c r="AH748" s="25">
        <v>4.68452891E-2</v>
      </c>
      <c r="AI748" s="25">
        <v>1.2794140400000001E-2</v>
      </c>
      <c r="AJ748" s="25">
        <v>1.44348073E-2</v>
      </c>
      <c r="AK748" s="25">
        <v>0.19783131000000001</v>
      </c>
      <c r="AL748" s="25">
        <v>4.4144038900000002E-2</v>
      </c>
      <c r="AM748" s="25">
        <v>4.0824555700000001E-2</v>
      </c>
      <c r="AN748" s="47">
        <v>3.40562778E-2</v>
      </c>
      <c r="AO748" s="47">
        <v>5.6463866600000003E-2</v>
      </c>
      <c r="AP748" s="47">
        <v>5.4633422799999998E-2</v>
      </c>
      <c r="AQ748" s="47">
        <v>3.7121286915302201</v>
      </c>
      <c r="AR748" s="47">
        <v>1.58967729289149</v>
      </c>
      <c r="AS748" s="47">
        <v>1.8282023414726301</v>
      </c>
      <c r="AT748" s="28">
        <v>1500</v>
      </c>
      <c r="AU748" s="28">
        <v>1200</v>
      </c>
      <c r="AV748" s="28">
        <v>0</v>
      </c>
    </row>
    <row r="749" spans="1:48" x14ac:dyDescent="0.25">
      <c r="A749" s="159">
        <v>746</v>
      </c>
      <c r="B749" s="3" t="s">
        <v>672</v>
      </c>
      <c r="C749" s="3" t="s">
        <v>693</v>
      </c>
      <c r="D749" s="28">
        <v>18000</v>
      </c>
      <c r="E749" s="25">
        <v>-2.7027030000000001</v>
      </c>
      <c r="F749" s="25">
        <v>-5.2631579999999998</v>
      </c>
      <c r="G749" s="25">
        <v>-0.55248620000000004</v>
      </c>
      <c r="H749" s="28">
        <v>253736748000.00003</v>
      </c>
      <c r="I749" s="49">
        <v>14.096489999999999</v>
      </c>
      <c r="J749" s="49">
        <v>35.011830000000003</v>
      </c>
      <c r="K749" s="28">
        <v>1565</v>
      </c>
      <c r="L749" s="28">
        <v>28564000</v>
      </c>
      <c r="M749" s="49">
        <v>7.6955248590940091</v>
      </c>
      <c r="N749" s="49">
        <v>0.71862717933586862</v>
      </c>
      <c r="O749" s="49" t="s">
        <v>4501</v>
      </c>
      <c r="P749" s="30">
        <v>864.55172340199999</v>
      </c>
      <c r="Q749" s="27">
        <v>1.1999999999999999E-3</v>
      </c>
      <c r="R749" s="30">
        <v>914.80379597599995</v>
      </c>
      <c r="S749" s="27">
        <v>5.8099999999999999E-2</v>
      </c>
      <c r="T749" s="30">
        <v>882.83650936100003</v>
      </c>
      <c r="U749" s="27">
        <v>-4.8899999999999999E-2</v>
      </c>
      <c r="V749" s="30">
        <v>44.174208884999999</v>
      </c>
      <c r="W749" s="32">
        <v>-2.0999999999999999E-3</v>
      </c>
      <c r="X749" s="30">
        <v>51.589631900000001</v>
      </c>
      <c r="Y749" s="32">
        <v>0.16789999999999999</v>
      </c>
      <c r="Z749" s="30">
        <v>34.887650254</v>
      </c>
      <c r="AA749" s="32">
        <v>-0.38950000000000001</v>
      </c>
      <c r="AB749" s="30">
        <v>3062.8085647952998</v>
      </c>
      <c r="AC749" s="27">
        <v>-0.1135</v>
      </c>
      <c r="AD749" s="30">
        <v>3110.7885408462998</v>
      </c>
      <c r="AE749" s="27">
        <v>1.6E-2</v>
      </c>
      <c r="AF749" s="30">
        <v>2474.9182352254002</v>
      </c>
      <c r="AG749" s="27">
        <v>0.61</v>
      </c>
      <c r="AH749" s="25">
        <v>7.0539762800000003E-2</v>
      </c>
      <c r="AI749" s="25">
        <v>8.0962750700000002E-2</v>
      </c>
      <c r="AJ749" s="25">
        <v>5.3007228500000003E-2</v>
      </c>
      <c r="AK749" s="25">
        <v>0.12322394790000001</v>
      </c>
      <c r="AL749" s="25">
        <v>0.1434939324</v>
      </c>
      <c r="AM749" s="25">
        <v>0.1008009983</v>
      </c>
      <c r="AN749" s="47">
        <v>0.1061353691</v>
      </c>
      <c r="AO749" s="47">
        <v>0.10094103810000001</v>
      </c>
      <c r="AP749" s="47">
        <v>0.10358912689999999</v>
      </c>
      <c r="AQ749" s="47">
        <v>0.73288126497707096</v>
      </c>
      <c r="AR749" s="47">
        <v>0.81477680928091001</v>
      </c>
      <c r="AS749" s="47">
        <v>0.90164626961808303</v>
      </c>
      <c r="AT749" s="28">
        <v>2000</v>
      </c>
      <c r="AU749" s="28">
        <v>0</v>
      </c>
      <c r="AV749" s="28">
        <v>0</v>
      </c>
    </row>
    <row r="750" spans="1:48" x14ac:dyDescent="0.25">
      <c r="A750" s="159">
        <v>747</v>
      </c>
      <c r="B750" s="3" t="s">
        <v>673</v>
      </c>
      <c r="C750" s="3" t="s">
        <v>693</v>
      </c>
      <c r="D750" s="28">
        <v>6200</v>
      </c>
      <c r="E750" s="25">
        <v>3.3333330000000001</v>
      </c>
      <c r="F750" s="25">
        <v>-7.4626869999999998</v>
      </c>
      <c r="G750" s="25">
        <v>-31.868130000000001</v>
      </c>
      <c r="H750" s="28">
        <v>28080686600</v>
      </c>
      <c r="I750" s="49">
        <v>4.5291399999999999</v>
      </c>
      <c r="J750" s="49">
        <v>50.105179999999997</v>
      </c>
      <c r="K750" s="28">
        <v>571.04999999999995</v>
      </c>
      <c r="L750" s="28">
        <v>3391500</v>
      </c>
      <c r="M750" s="49">
        <v>41.075425120381176</v>
      </c>
      <c r="N750" s="49">
        <v>0.42549817868057838</v>
      </c>
      <c r="O750" s="49">
        <v>0.42465069999999999</v>
      </c>
      <c r="P750" s="30">
        <v>427.760164374</v>
      </c>
      <c r="Q750" s="27">
        <v>0.4405</v>
      </c>
      <c r="R750" s="30">
        <v>490.64688010999998</v>
      </c>
      <c r="S750" s="27">
        <v>0.14699999999999999</v>
      </c>
      <c r="T750" s="30">
        <v>386.37219918800002</v>
      </c>
      <c r="U750" s="27">
        <v>-0.2636</v>
      </c>
      <c r="V750" s="30">
        <v>13.152232391</v>
      </c>
      <c r="W750" s="32">
        <v>0.26479999999999998</v>
      </c>
      <c r="X750" s="30">
        <v>10.922133584999999</v>
      </c>
      <c r="Y750" s="32">
        <v>-0.1696</v>
      </c>
      <c r="Z750" s="30">
        <v>-0.457257672</v>
      </c>
      <c r="AA750" s="32">
        <v>-1.0325</v>
      </c>
      <c r="AB750" s="30">
        <v>1749.8385620557999</v>
      </c>
      <c r="AC750" s="27">
        <v>0.1573</v>
      </c>
      <c r="AD750" s="30">
        <v>1817.6761921857999</v>
      </c>
      <c r="AE750" s="27">
        <v>3.9E-2</v>
      </c>
      <c r="AF750" s="30">
        <v>-466.06870063500003</v>
      </c>
      <c r="AG750" s="27">
        <v>-0.23</v>
      </c>
      <c r="AH750" s="25">
        <v>2.8424730700000001E-2</v>
      </c>
      <c r="AI750" s="25">
        <v>1.8186992799999999E-2</v>
      </c>
      <c r="AJ750" s="25">
        <v>-4.8646302999999997E-3</v>
      </c>
      <c r="AK750" s="25">
        <v>0.1016755427</v>
      </c>
      <c r="AL750" s="25">
        <v>8.9820588600000001E-2</v>
      </c>
      <c r="AM750" s="25">
        <v>-2.4352610199999999E-2</v>
      </c>
      <c r="AN750" s="47">
        <v>0.1146727428</v>
      </c>
      <c r="AO750" s="47">
        <v>0.12689957660000001</v>
      </c>
      <c r="AP750" s="47">
        <v>0.1222266847</v>
      </c>
      <c r="AQ750" s="47">
        <v>3.7977656964601598</v>
      </c>
      <c r="AR750" s="47">
        <v>4.0748728756033401</v>
      </c>
      <c r="AS750" s="47">
        <v>4.00605569660841</v>
      </c>
      <c r="AT750" s="28">
        <v>800</v>
      </c>
      <c r="AU750" s="28">
        <v>0</v>
      </c>
      <c r="AV750" s="28">
        <v>0</v>
      </c>
    </row>
    <row r="751" spans="1:48" x14ac:dyDescent="0.25">
      <c r="A751" s="159">
        <v>748</v>
      </c>
      <c r="B751" s="3" t="s">
        <v>674</v>
      </c>
      <c r="C751" s="3" t="s">
        <v>693</v>
      </c>
      <c r="D751" s="28" t="s">
        <v>4501</v>
      </c>
      <c r="E751" s="25" t="s">
        <v>4501</v>
      </c>
      <c r="F751" s="25" t="s">
        <v>4501</v>
      </c>
      <c r="G751" s="25" t="s">
        <v>4501</v>
      </c>
      <c r="H751" s="28" t="s">
        <v>4501</v>
      </c>
      <c r="I751" s="49">
        <v>5</v>
      </c>
      <c r="J751" s="49">
        <v>1.4696</v>
      </c>
      <c r="K751" s="28">
        <v>0</v>
      </c>
      <c r="L751" s="28" t="s">
        <v>4501</v>
      </c>
      <c r="M751" s="49" t="s">
        <v>4501</v>
      </c>
      <c r="N751" s="49" t="s">
        <v>4501</v>
      </c>
      <c r="O751" s="49" t="s">
        <v>4501</v>
      </c>
      <c r="P751" s="30">
        <v>444.90770831200001</v>
      </c>
      <c r="Q751" s="27">
        <v>0.93010000000000004</v>
      </c>
      <c r="R751" s="30">
        <v>349.20781791399997</v>
      </c>
      <c r="S751" s="27">
        <v>-0.21510000000000001</v>
      </c>
      <c r="T751" s="30">
        <v>240.94478443</v>
      </c>
      <c r="U751" s="27">
        <v>-0.48909999999999998</v>
      </c>
      <c r="V751" s="30">
        <v>4.776322918</v>
      </c>
      <c r="W751" s="32">
        <v>-0.2268</v>
      </c>
      <c r="X751" s="30">
        <v>-7.3337453290000001</v>
      </c>
      <c r="Y751" s="32">
        <v>-2.5354000000000001</v>
      </c>
      <c r="Z751" s="30">
        <v>4.973449671</v>
      </c>
      <c r="AA751" s="32">
        <v>2.4070999999999998</v>
      </c>
      <c r="AB751" s="30">
        <v>821.52754200000004</v>
      </c>
      <c r="AC751" s="27">
        <v>-0.24440000000000001</v>
      </c>
      <c r="AD751" s="30">
        <v>-1466.7490657999999</v>
      </c>
      <c r="AE751" s="27">
        <v>-2.7850000000000001</v>
      </c>
      <c r="AF751" s="30">
        <v>994.68993420000004</v>
      </c>
      <c r="AG751" s="27">
        <v>3.41</v>
      </c>
      <c r="AH751" s="25">
        <v>4.47628869E-2</v>
      </c>
      <c r="AI751" s="25">
        <v>-6.8019017900000006E-2</v>
      </c>
      <c r="AJ751" s="25">
        <v>4.7670408999999997E-2</v>
      </c>
      <c r="AK751" s="25">
        <v>5.6420690199999998E-2</v>
      </c>
      <c r="AL751" s="25">
        <v>-9.1600511800000006E-2</v>
      </c>
      <c r="AM751" s="25">
        <v>6.4439945799999995E-2</v>
      </c>
      <c r="AN751" s="47">
        <v>3.3119538099999998E-2</v>
      </c>
      <c r="AO751" s="47">
        <v>6.0562473000000004E-3</v>
      </c>
      <c r="AP751" s="47">
        <v>6.25816176E-2</v>
      </c>
      <c r="AQ751" s="47">
        <v>0.29379578195634898</v>
      </c>
      <c r="AR751" s="47">
        <v>0.40708154536932001</v>
      </c>
      <c r="AS751" s="47">
        <v>0.35178084460470299</v>
      </c>
      <c r="AT751" s="28">
        <v>500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2051</v>
      </c>
      <c r="C752" s="3" t="s">
        <v>693</v>
      </c>
      <c r="D752" s="28">
        <v>9500</v>
      </c>
      <c r="E752" s="25">
        <v>53.225810000000003</v>
      </c>
      <c r="F752" s="25">
        <v>66.666669999999996</v>
      </c>
      <c r="G752" s="25">
        <v>106.5217</v>
      </c>
      <c r="H752" s="28">
        <v>108300000000</v>
      </c>
      <c r="I752" s="49">
        <v>11.4</v>
      </c>
      <c r="J752" s="49">
        <v>85.487719999999996</v>
      </c>
      <c r="K752" s="28">
        <v>335</v>
      </c>
      <c r="L752" s="28">
        <v>2327000</v>
      </c>
      <c r="M752" s="49" t="s">
        <v>4501</v>
      </c>
      <c r="N752" s="49">
        <v>1.0317351377486328</v>
      </c>
      <c r="O752" s="49" t="s">
        <v>4501</v>
      </c>
      <c r="P752" s="30">
        <v>458.23307266900002</v>
      </c>
      <c r="Q752" s="27">
        <v>-0.54220000000000002</v>
      </c>
      <c r="R752" s="30">
        <v>15.578783185000001</v>
      </c>
      <c r="S752" s="27">
        <v>-0.96599999999999997</v>
      </c>
      <c r="T752" s="30">
        <v>11.569548988999999</v>
      </c>
      <c r="U752" s="27">
        <v>-0.86260000000000003</v>
      </c>
      <c r="V752" s="30">
        <v>3.413993042</v>
      </c>
      <c r="W752" s="32">
        <v>-0.77029999999999998</v>
      </c>
      <c r="X752" s="30">
        <v>-10.135260177999999</v>
      </c>
      <c r="Y752" s="32">
        <v>-3.9687000000000001</v>
      </c>
      <c r="Z752" s="30">
        <v>14.869773994000001</v>
      </c>
      <c r="AA752" s="32">
        <v>-1.7707999999999999</v>
      </c>
      <c r="AB752" s="30">
        <v>263.53630500000003</v>
      </c>
      <c r="AC752" s="27">
        <v>-0.78269999999999995</v>
      </c>
      <c r="AD752" s="30">
        <v>-889.05791035089999</v>
      </c>
      <c r="AE752" s="27">
        <v>-4.3739999999999997</v>
      </c>
      <c r="AF752" s="30">
        <v>1304.3661398245999</v>
      </c>
      <c r="AG752" s="27">
        <v>-0.77</v>
      </c>
      <c r="AH752" s="25">
        <v>2.18216993E-2</v>
      </c>
      <c r="AI752" s="25">
        <v>-8.2995653099999997E-2</v>
      </c>
      <c r="AJ752" s="25">
        <v>0.12868678820000001</v>
      </c>
      <c r="AK752" s="25">
        <v>2.7140859E-2</v>
      </c>
      <c r="AL752" s="25">
        <v>-8.93948985E-2</v>
      </c>
      <c r="AM752" s="25">
        <v>0.13420435880000001</v>
      </c>
      <c r="AN752" s="47">
        <v>3.41353197E-2</v>
      </c>
      <c r="AO752" s="47">
        <v>2.0305125E-2</v>
      </c>
      <c r="AP752" s="47">
        <v>2.48881845E-2</v>
      </c>
      <c r="AQ752" s="47">
        <v>0.101648316676005</v>
      </c>
      <c r="AR752" s="47">
        <v>4.8626593419144201E-2</v>
      </c>
      <c r="AS752" s="47">
        <v>4.28759676680096E-2</v>
      </c>
      <c r="AT752" s="28">
        <v>550</v>
      </c>
      <c r="AU752" s="28">
        <v>0</v>
      </c>
      <c r="AV752" s="28">
        <v>0</v>
      </c>
    </row>
    <row r="753" spans="1:48" x14ac:dyDescent="0.25">
      <c r="A753" s="159">
        <v>750</v>
      </c>
      <c r="B753" s="3" t="s">
        <v>675</v>
      </c>
      <c r="C753" s="3" t="s">
        <v>693</v>
      </c>
      <c r="D753" s="28">
        <v>16200</v>
      </c>
      <c r="E753" s="25">
        <v>-14.736840000000001</v>
      </c>
      <c r="F753" s="25">
        <v>-38.867919999999998</v>
      </c>
      <c r="G753" s="25">
        <v>-29.56522</v>
      </c>
      <c r="H753" s="28">
        <v>81971870400</v>
      </c>
      <c r="I753" s="49">
        <v>5.05999</v>
      </c>
      <c r="J753" s="49">
        <v>35.358710000000002</v>
      </c>
      <c r="K753" s="28">
        <v>30</v>
      </c>
      <c r="L753" s="28">
        <v>531000</v>
      </c>
      <c r="M753" s="49" t="s">
        <v>4501</v>
      </c>
      <c r="N753" s="49">
        <v>1.8001220161709286</v>
      </c>
      <c r="O753" s="49" t="s">
        <v>4501</v>
      </c>
      <c r="P753" s="30">
        <v>91.159912167000002</v>
      </c>
      <c r="Q753" s="27">
        <v>0.77210000000000001</v>
      </c>
      <c r="R753" s="30">
        <v>65.331248092999999</v>
      </c>
      <c r="S753" s="27">
        <v>-0.2833</v>
      </c>
      <c r="T753" s="30">
        <v>78.230221209000007</v>
      </c>
      <c r="U753" s="27">
        <v>-0.2248</v>
      </c>
      <c r="V753" s="30">
        <v>2.3651748000000001</v>
      </c>
      <c r="W753" s="32">
        <v>0.2417</v>
      </c>
      <c r="X753" s="30">
        <v>11.270602454</v>
      </c>
      <c r="Y753" s="32">
        <v>3.7652000000000001</v>
      </c>
      <c r="Z753" s="30">
        <v>-1.8185755539999999</v>
      </c>
      <c r="AA753" s="32">
        <v>-1.1003000000000001</v>
      </c>
      <c r="AB753" s="30">
        <v>74.602408642</v>
      </c>
      <c r="AC753" s="27">
        <v>-0.87670000000000003</v>
      </c>
      <c r="AD753" s="30">
        <v>1819.6802305220999</v>
      </c>
      <c r="AE753" s="27">
        <v>23.391999999999999</v>
      </c>
      <c r="AF753" s="30">
        <v>-364.36345102780001</v>
      </c>
      <c r="AG753" s="27">
        <v>-0.1</v>
      </c>
      <c r="AH753" s="25">
        <v>1.5811333899999998E-2</v>
      </c>
      <c r="AI753" s="25">
        <v>7.3872181699999998E-2</v>
      </c>
      <c r="AJ753" s="25">
        <v>-1.30450685E-2</v>
      </c>
      <c r="AK753" s="25">
        <v>6.5591074799999996E-2</v>
      </c>
      <c r="AL753" s="25">
        <v>0.24366780769999999</v>
      </c>
      <c r="AM753" s="25">
        <v>-3.5033763799999999E-2</v>
      </c>
      <c r="AN753" s="47">
        <v>0.1947246836</v>
      </c>
      <c r="AO753" s="47">
        <v>0.48648233909999999</v>
      </c>
      <c r="AP753" s="47">
        <v>0.17058932020000001</v>
      </c>
      <c r="AQ753" s="47">
        <v>2.6980430666988799</v>
      </c>
      <c r="AR753" s="47">
        <v>1.9461167863228599</v>
      </c>
      <c r="AS753" s="47">
        <v>1.6855944734010599</v>
      </c>
      <c r="AT753" s="28">
        <v>700</v>
      </c>
      <c r="AU753" s="28">
        <v>600</v>
      </c>
      <c r="AV753" s="28">
        <v>0</v>
      </c>
    </row>
    <row r="754" spans="1:48" x14ac:dyDescent="0.25">
      <c r="A754" s="159">
        <v>751</v>
      </c>
      <c r="B754" s="3" t="s">
        <v>676</v>
      </c>
      <c r="C754" s="3" t="s">
        <v>693</v>
      </c>
      <c r="D754" s="6">
        <v>32000</v>
      </c>
      <c r="E754" s="168">
        <v>19.402989999999999</v>
      </c>
      <c r="F754" s="168">
        <v>164.46279999999999</v>
      </c>
      <c r="G754" s="168">
        <v>128.57140000000001</v>
      </c>
      <c r="H754" s="6">
        <v>64000000000</v>
      </c>
      <c r="I754" s="151">
        <v>2</v>
      </c>
      <c r="J754" s="151">
        <v>65.444789999999998</v>
      </c>
      <c r="K754" s="6">
        <v>11</v>
      </c>
      <c r="L754" s="6">
        <v>307000</v>
      </c>
      <c r="M754" s="151" t="s">
        <v>4501</v>
      </c>
      <c r="N754" s="151">
        <v>1.4484507890998635</v>
      </c>
      <c r="O754" s="151" t="s">
        <v>4501</v>
      </c>
      <c r="P754" s="169">
        <v>47.305943237999998</v>
      </c>
      <c r="Q754" s="165">
        <v>-0.18579999999999999</v>
      </c>
      <c r="R754" s="169">
        <v>30.974022014999999</v>
      </c>
      <c r="S754" s="165">
        <v>-0.34520000000000001</v>
      </c>
      <c r="T754" s="169">
        <v>25.688696230000001</v>
      </c>
      <c r="U754" s="165">
        <v>-0.43430000000000002</v>
      </c>
      <c r="V754" s="169">
        <v>2.2055908579999999</v>
      </c>
      <c r="W754" s="170">
        <v>2.0488</v>
      </c>
      <c r="X754" s="169">
        <v>-0.139924932</v>
      </c>
      <c r="Y754" s="170">
        <v>-1.0633999999999999</v>
      </c>
      <c r="Z754" s="169">
        <v>-3.2976115899999998</v>
      </c>
      <c r="AA754" s="170">
        <v>-2.6739999999999999</v>
      </c>
      <c r="AB754" s="169">
        <v>1102.6824040536001</v>
      </c>
      <c r="AC754" s="165">
        <v>2.0488</v>
      </c>
      <c r="AD754" s="169">
        <v>-69.955295582199994</v>
      </c>
      <c r="AE754" s="165">
        <v>-1.0629999999999999</v>
      </c>
      <c r="AF754" s="169">
        <v>-1648.7002781822</v>
      </c>
      <c r="AG754" s="165">
        <v>-1.67</v>
      </c>
      <c r="AH754" s="168">
        <v>3.80726183E-2</v>
      </c>
      <c r="AI754" s="168">
        <v>-2.4278748999999999E-3</v>
      </c>
      <c r="AJ754" s="168">
        <v>-6.06346262E-2</v>
      </c>
      <c r="AK754" s="168">
        <v>4.6589568099999999E-2</v>
      </c>
      <c r="AL754" s="168">
        <v>-2.8978240999999998E-3</v>
      </c>
      <c r="AM754" s="168">
        <v>-7.0320042900000004E-2</v>
      </c>
      <c r="AN754" s="167">
        <v>0.14503532790000001</v>
      </c>
      <c r="AO754" s="167">
        <v>0.1421773667</v>
      </c>
      <c r="AP754" s="167">
        <v>9.0420029999999998E-2</v>
      </c>
      <c r="AQ754" s="167">
        <v>0.22959169028193099</v>
      </c>
      <c r="AR754" s="167">
        <v>0.15730051477781301</v>
      </c>
      <c r="AS754" s="167">
        <v>0.159734088784348</v>
      </c>
      <c r="AT754" s="6">
        <v>0</v>
      </c>
      <c r="AU754" s="6">
        <v>0</v>
      </c>
      <c r="AV754" s="6">
        <v>0</v>
      </c>
    </row>
    <row r="755" spans="1:48" x14ac:dyDescent="0.25">
      <c r="A755" s="159">
        <v>752</v>
      </c>
      <c r="B755" s="3" t="s">
        <v>677</v>
      </c>
      <c r="C755" s="3" t="s">
        <v>693</v>
      </c>
      <c r="D755" s="28">
        <v>9500</v>
      </c>
      <c r="E755" s="25">
        <v>9.1954019999999996</v>
      </c>
      <c r="F755" s="25">
        <v>28.37838</v>
      </c>
      <c r="G755" s="25">
        <v>5.5555560000000002</v>
      </c>
      <c r="H755" s="28">
        <v>296398337500</v>
      </c>
      <c r="I755" s="49">
        <v>31.199829999999999</v>
      </c>
      <c r="J755" s="49">
        <v>36.521050000000002</v>
      </c>
      <c r="K755" s="28">
        <v>5</v>
      </c>
      <c r="L755" s="28">
        <v>47500</v>
      </c>
      <c r="M755" s="49">
        <v>13.101323584521692</v>
      </c>
      <c r="N755" s="49">
        <v>0.70733641070745501</v>
      </c>
      <c r="O755" s="49">
        <v>0.46201540000000002</v>
      </c>
      <c r="P755" s="30">
        <v>3893.3624857290001</v>
      </c>
      <c r="Q755" s="27">
        <v>0.19389999999999999</v>
      </c>
      <c r="R755" s="30">
        <v>3444.0772355449999</v>
      </c>
      <c r="S755" s="27">
        <v>-0.1154</v>
      </c>
      <c r="T755" s="30">
        <v>2998.054438314</v>
      </c>
      <c r="U755" s="27">
        <v>-0.18079999999999999</v>
      </c>
      <c r="V755" s="30">
        <v>114.495909344</v>
      </c>
      <c r="W755" s="32">
        <v>0.98629999999999995</v>
      </c>
      <c r="X755" s="30">
        <v>31.196435987000001</v>
      </c>
      <c r="Y755" s="32">
        <v>-0.72750000000000004</v>
      </c>
      <c r="Z755" s="30">
        <v>22.487894962999999</v>
      </c>
      <c r="AA755" s="32">
        <v>-0.64239999999999997</v>
      </c>
      <c r="AB755" s="30">
        <v>3268.8968878511</v>
      </c>
      <c r="AC755" s="27">
        <v>1.0001</v>
      </c>
      <c r="AD755" s="30">
        <v>748.13846410999997</v>
      </c>
      <c r="AE755" s="27">
        <v>-0.77100000000000002</v>
      </c>
      <c r="AF755" s="30">
        <v>723.75308546730002</v>
      </c>
      <c r="AG755" s="27">
        <v>0.36</v>
      </c>
      <c r="AH755" s="25">
        <v>6.9185176400000006E-2</v>
      </c>
      <c r="AI755" s="25">
        <v>2.0161671999999999E-2</v>
      </c>
      <c r="AJ755" s="25">
        <v>1.5260259199999999E-2</v>
      </c>
      <c r="AK755" s="25">
        <v>0.2504023594</v>
      </c>
      <c r="AL755" s="25">
        <v>6.7671635999999993E-2</v>
      </c>
      <c r="AM755" s="25">
        <v>5.2133755099999998E-2</v>
      </c>
      <c r="AN755" s="47">
        <v>8.3914170900000001E-2</v>
      </c>
      <c r="AO755" s="47">
        <v>0.103627409</v>
      </c>
      <c r="AP755" s="47">
        <v>0.11292893599999999</v>
      </c>
      <c r="AQ755" s="47">
        <v>2.4440090346616001</v>
      </c>
      <c r="AR755" s="47">
        <v>2.2601212012515801</v>
      </c>
      <c r="AS755" s="47">
        <v>2.4163086205230999</v>
      </c>
      <c r="AT755" s="28">
        <v>2500</v>
      </c>
      <c r="AU755" s="28">
        <v>1500</v>
      </c>
      <c r="AV755" s="28">
        <v>0</v>
      </c>
    </row>
    <row r="756" spans="1:48" x14ac:dyDescent="0.25">
      <c r="A756" s="159">
        <v>753</v>
      </c>
      <c r="B756" s="3" t="s">
        <v>713</v>
      </c>
      <c r="C756" s="3" t="s">
        <v>693</v>
      </c>
      <c r="D756" s="28">
        <v>12700</v>
      </c>
      <c r="E756" s="25">
        <v>-14.7651</v>
      </c>
      <c r="F756" s="25">
        <v>-13.60544</v>
      </c>
      <c r="G756" s="25">
        <v>-9.9290780000000005</v>
      </c>
      <c r="H756" s="28">
        <v>127000000000</v>
      </c>
      <c r="I756" s="49">
        <v>10</v>
      </c>
      <c r="J756" s="49">
        <v>38.259</v>
      </c>
      <c r="K756" s="28">
        <v>50</v>
      </c>
      <c r="L756" s="28">
        <v>674000</v>
      </c>
      <c r="M756" s="49">
        <v>0.20017654235053919</v>
      </c>
      <c r="N756" s="49">
        <v>0.7927381173772734</v>
      </c>
      <c r="O756" s="49" t="s">
        <v>4501</v>
      </c>
      <c r="P756" s="30">
        <v>650.53211302900002</v>
      </c>
      <c r="Q756" s="27">
        <v>-9.1000000000000004E-3</v>
      </c>
      <c r="R756" s="30">
        <v>720.63671123500001</v>
      </c>
      <c r="S756" s="27">
        <v>0.10780000000000001</v>
      </c>
      <c r="T756" s="30">
        <v>698.81034115900002</v>
      </c>
      <c r="U756" s="27">
        <v>-1.61E-2</v>
      </c>
      <c r="V756" s="30">
        <v>27.978735148999998</v>
      </c>
      <c r="W756" s="32">
        <v>-1.01E-2</v>
      </c>
      <c r="X756" s="30">
        <v>31.192503258999999</v>
      </c>
      <c r="Y756" s="32">
        <v>0.1149</v>
      </c>
      <c r="Z756" s="30">
        <v>32.089769986999997</v>
      </c>
      <c r="AA756" s="32">
        <v>7.3700000000000002E-2</v>
      </c>
      <c r="AB756" s="30">
        <v>2278.7241088999999</v>
      </c>
      <c r="AC756" s="27">
        <v>3.85E-2</v>
      </c>
      <c r="AD756" s="30">
        <v>2563.0995954999999</v>
      </c>
      <c r="AE756" s="27">
        <v>0.125</v>
      </c>
      <c r="AF756" s="30">
        <v>3208.9769987</v>
      </c>
      <c r="AG756" s="27">
        <v>1.07</v>
      </c>
      <c r="AH756" s="25">
        <v>6.6087757400000002E-2</v>
      </c>
      <c r="AI756" s="25">
        <v>8.3548296899999999E-2</v>
      </c>
      <c r="AJ756" s="25">
        <v>8.6664643099999994E-2</v>
      </c>
      <c r="AK756" s="25">
        <v>0.20160315279999999</v>
      </c>
      <c r="AL756" s="25">
        <v>0.1970827349</v>
      </c>
      <c r="AM756" s="25">
        <v>0.20420960299999999</v>
      </c>
      <c r="AN756" s="47">
        <v>0.13792897009999999</v>
      </c>
      <c r="AO756" s="47">
        <v>0.1214869683</v>
      </c>
      <c r="AP756" s="47">
        <v>0.125464245</v>
      </c>
      <c r="AQ756" s="47">
        <v>1.6125143177774801</v>
      </c>
      <c r="AR756" s="47">
        <v>1.1223368908898299</v>
      </c>
      <c r="AS756" s="47">
        <v>1.35631966822677</v>
      </c>
      <c r="AT756" s="28">
        <v>1500</v>
      </c>
      <c r="AU756" s="28">
        <v>1700</v>
      </c>
      <c r="AV756" s="28">
        <v>0</v>
      </c>
    </row>
    <row r="757" spans="1:48" x14ac:dyDescent="0.25">
      <c r="A757" s="159">
        <v>754</v>
      </c>
      <c r="B757" s="3" t="s">
        <v>678</v>
      </c>
      <c r="C757" s="3" t="s">
        <v>693</v>
      </c>
      <c r="D757" s="28" t="s">
        <v>4501</v>
      </c>
      <c r="E757" s="25" t="s">
        <v>4501</v>
      </c>
      <c r="F757" s="25" t="s">
        <v>4501</v>
      </c>
      <c r="G757" s="25" t="s">
        <v>4501</v>
      </c>
      <c r="H757" s="28" t="s">
        <v>4501</v>
      </c>
      <c r="I757" s="49">
        <v>4.0489999999999995</v>
      </c>
      <c r="J757" s="49">
        <v>26.747330000000002</v>
      </c>
      <c r="K757" s="28">
        <v>0</v>
      </c>
      <c r="L757" s="28" t="s">
        <v>4501</v>
      </c>
      <c r="M757" s="49" t="s">
        <v>4501</v>
      </c>
      <c r="N757" s="49" t="s">
        <v>4501</v>
      </c>
      <c r="O757" s="49" t="s">
        <v>4501</v>
      </c>
      <c r="P757" s="30">
        <v>208.42753285500001</v>
      </c>
      <c r="Q757" s="27">
        <v>-2.4199999999999999E-2</v>
      </c>
      <c r="R757" s="30">
        <v>227.03395781399999</v>
      </c>
      <c r="S757" s="27">
        <v>8.9300000000000004E-2</v>
      </c>
      <c r="T757" s="30">
        <v>200.57532287000001</v>
      </c>
      <c r="U757" s="27">
        <v>-7.5200000000000003E-2</v>
      </c>
      <c r="V757" s="30">
        <v>5.1120193379999996</v>
      </c>
      <c r="W757" s="32">
        <v>-0.18809999999999999</v>
      </c>
      <c r="X757" s="30">
        <v>2.358521487</v>
      </c>
      <c r="Y757" s="32">
        <v>-0.53859999999999997</v>
      </c>
      <c r="Z757" s="30">
        <v>-0.62374853299999999</v>
      </c>
      <c r="AA757" s="32">
        <v>-1.1359999999999999</v>
      </c>
      <c r="AB757" s="30">
        <v>1068.6934341415999</v>
      </c>
      <c r="AC757" s="27">
        <v>-0.15090000000000001</v>
      </c>
      <c r="AD757" s="30">
        <v>582.49394715640005</v>
      </c>
      <c r="AE757" s="27">
        <v>-0.45500000000000002</v>
      </c>
      <c r="AF757" s="30">
        <v>-154.04979222060001</v>
      </c>
      <c r="AG757" s="27">
        <v>-0.14000000000000001</v>
      </c>
      <c r="AH757" s="25">
        <v>2.6822494200000001E-2</v>
      </c>
      <c r="AI757" s="25">
        <v>1.19908045E-2</v>
      </c>
      <c r="AJ757" s="25">
        <v>-3.1317722999999998E-3</v>
      </c>
      <c r="AK757" s="25">
        <v>7.9755268599999998E-2</v>
      </c>
      <c r="AL757" s="25">
        <v>3.7927327499999997E-2</v>
      </c>
      <c r="AM757" s="25">
        <v>-1.0507625499999999E-2</v>
      </c>
      <c r="AN757" s="47">
        <v>0.1067500574</v>
      </c>
      <c r="AO757" s="47">
        <v>9.6406092600000007E-2</v>
      </c>
      <c r="AP757" s="47">
        <v>8.4395627299999998E-2</v>
      </c>
      <c r="AQ757" s="47">
        <v>1.95945355777785</v>
      </c>
      <c r="AR757" s="47">
        <v>2.3740597620944701</v>
      </c>
      <c r="AS757" s="47">
        <v>2.3551690554682998</v>
      </c>
      <c r="AT757" s="28">
        <v>1050</v>
      </c>
      <c r="AU757" s="28">
        <v>0</v>
      </c>
      <c r="AV757" s="28">
        <v>0</v>
      </c>
    </row>
    <row r="758" spans="1:48" x14ac:dyDescent="0.25">
      <c r="A758" s="159">
        <v>755</v>
      </c>
      <c r="B758" s="3" t="s">
        <v>679</v>
      </c>
      <c r="C758" s="3" t="s">
        <v>693</v>
      </c>
      <c r="D758" s="28">
        <v>148200</v>
      </c>
      <c r="E758" s="25">
        <v>-1.8543050000000001</v>
      </c>
      <c r="F758" s="25">
        <v>-2.5</v>
      </c>
      <c r="G758" s="25">
        <v>16.96922</v>
      </c>
      <c r="H758" s="28">
        <v>370500000000</v>
      </c>
      <c r="I758" s="49">
        <v>2.5</v>
      </c>
      <c r="J758" s="49">
        <v>38.835999999999999</v>
      </c>
      <c r="K758" s="28">
        <v>882.2</v>
      </c>
      <c r="L758" s="28">
        <v>133658500</v>
      </c>
      <c r="M758" s="49">
        <v>7.3595718000501442</v>
      </c>
      <c r="N758" s="49">
        <v>1.5686289785546343</v>
      </c>
      <c r="O758" s="49">
        <v>0.47879539999999998</v>
      </c>
      <c r="P758" s="30">
        <v>127.579402187</v>
      </c>
      <c r="Q758" s="27">
        <v>6.9900000000000004E-2</v>
      </c>
      <c r="R758" s="30">
        <v>132.39301768300001</v>
      </c>
      <c r="S758" s="27">
        <v>3.7699999999999997E-2</v>
      </c>
      <c r="T758" s="30">
        <v>132.44621799999999</v>
      </c>
      <c r="U758" s="27">
        <v>4.1999999999999997E-3</v>
      </c>
      <c r="V758" s="30">
        <v>61.176665073000002</v>
      </c>
      <c r="W758" s="32">
        <v>9.2999999999999999E-2</v>
      </c>
      <c r="X758" s="30">
        <v>66.490835888999996</v>
      </c>
      <c r="Y758" s="32">
        <v>8.6900000000000005E-2</v>
      </c>
      <c r="Z758" s="30">
        <v>67.071285575000005</v>
      </c>
      <c r="AA758" s="32">
        <v>7.4499999999999997E-2</v>
      </c>
      <c r="AB758" s="30">
        <v>20333.866029199999</v>
      </c>
      <c r="AC758" s="27">
        <v>8.2199999999999995E-2</v>
      </c>
      <c r="AD758" s="30">
        <v>22126.547484399998</v>
      </c>
      <c r="AE758" s="27">
        <v>8.7999999999999995E-2</v>
      </c>
      <c r="AF758" s="30">
        <v>26828.514230000001</v>
      </c>
      <c r="AG758" s="27">
        <v>1.07</v>
      </c>
      <c r="AH758" s="25">
        <v>0.23609909060000001</v>
      </c>
      <c r="AI758" s="25">
        <v>0.2174115325</v>
      </c>
      <c r="AJ758" s="25">
        <v>0.20321202520000001</v>
      </c>
      <c r="AK758" s="25">
        <v>0.28019276479999999</v>
      </c>
      <c r="AL758" s="25">
        <v>0.25044244879999999</v>
      </c>
      <c r="AM758" s="25">
        <v>0.24473430130000001</v>
      </c>
      <c r="AN758" s="47">
        <v>0.57254372689999999</v>
      </c>
      <c r="AO758" s="47">
        <v>0.56268157839999999</v>
      </c>
      <c r="AP758" s="47">
        <v>0.56386448680000001</v>
      </c>
      <c r="AQ758" s="47">
        <v>0.17678390562235</v>
      </c>
      <c r="AR758" s="47">
        <v>0.13131323183980201</v>
      </c>
      <c r="AS758" s="47">
        <v>0.20432981784993701</v>
      </c>
      <c r="AT758" s="28">
        <v>2000</v>
      </c>
      <c r="AU758" s="28">
        <v>40000</v>
      </c>
      <c r="AV758" s="28">
        <v>0</v>
      </c>
    </row>
    <row r="759" spans="1:48" x14ac:dyDescent="0.25">
      <c r="A759" s="159">
        <v>756</v>
      </c>
      <c r="B759" s="3" t="s">
        <v>680</v>
      </c>
      <c r="C759" s="3" t="s">
        <v>693</v>
      </c>
      <c r="D759" s="28">
        <v>2300</v>
      </c>
      <c r="E759" s="25">
        <v>21.052630000000001</v>
      </c>
      <c r="F759" s="25">
        <v>9.5238099999999992</v>
      </c>
      <c r="G759" s="25">
        <v>-17.857140000000001</v>
      </c>
      <c r="H759" s="28">
        <v>115690000000</v>
      </c>
      <c r="I759" s="49">
        <v>50.3</v>
      </c>
      <c r="J759" s="49">
        <v>59.067779999999999</v>
      </c>
      <c r="K759" s="28">
        <v>2870</v>
      </c>
      <c r="L759" s="28">
        <v>6206500</v>
      </c>
      <c r="M759" s="49" t="s">
        <v>4501</v>
      </c>
      <c r="N759" s="49">
        <v>0.2668566441590921</v>
      </c>
      <c r="O759" s="49">
        <v>0.4754796</v>
      </c>
      <c r="P759" s="30">
        <v>62.057872979000003</v>
      </c>
      <c r="Q759" s="27">
        <v>0.626</v>
      </c>
      <c r="R759" s="30">
        <v>91.692750020999995</v>
      </c>
      <c r="S759" s="27">
        <v>0.47749999999999998</v>
      </c>
      <c r="T759" s="30">
        <v>92.567331553000002</v>
      </c>
      <c r="U759" s="27">
        <v>0.71430000000000005</v>
      </c>
      <c r="V759" s="30">
        <v>15.128733192</v>
      </c>
      <c r="W759" s="32">
        <v>2.0539999999999998</v>
      </c>
      <c r="X759" s="30">
        <v>44.992750442999998</v>
      </c>
      <c r="Y759" s="32">
        <v>1.974</v>
      </c>
      <c r="Z759" s="30">
        <v>-46.626212119000002</v>
      </c>
      <c r="AA759" s="32">
        <v>1.8929</v>
      </c>
      <c r="AB759" s="30">
        <v>300.77004357850001</v>
      </c>
      <c r="AC759" s="27">
        <v>2.0539999999999998</v>
      </c>
      <c r="AD759" s="30">
        <v>894.48808037770004</v>
      </c>
      <c r="AE759" s="27">
        <v>1.974</v>
      </c>
      <c r="AF759" s="30">
        <v>-926.96246757460005</v>
      </c>
      <c r="AG759" s="27">
        <v>2.89</v>
      </c>
      <c r="AH759" s="25">
        <v>2.67876134E-2</v>
      </c>
      <c r="AI759" s="25">
        <v>7.2081596299999995E-2</v>
      </c>
      <c r="AJ759" s="25">
        <v>-8.0028736099999997E-2</v>
      </c>
      <c r="AK759" s="25">
        <v>2.8040195800000001E-2</v>
      </c>
      <c r="AL759" s="25">
        <v>7.8990344899999995E-2</v>
      </c>
      <c r="AM759" s="25">
        <v>-8.9306278200000005E-2</v>
      </c>
      <c r="AN759" s="47">
        <v>0.38682409169999998</v>
      </c>
      <c r="AO759" s="47">
        <v>0.60174872160000004</v>
      </c>
      <c r="AP759" s="47">
        <v>-0.38186242609999999</v>
      </c>
      <c r="AQ759" s="47">
        <v>8.49007618444972E-2</v>
      </c>
      <c r="AR759" s="47">
        <v>0.10595994283706101</v>
      </c>
      <c r="AS759" s="47">
        <v>0.115927634416072</v>
      </c>
      <c r="AT759" s="28">
        <v>0</v>
      </c>
      <c r="AU759" s="28">
        <v>0</v>
      </c>
      <c r="AV759" s="28">
        <v>0</v>
      </c>
    </row>
    <row r="760" spans="1:48" x14ac:dyDescent="0.25">
      <c r="A760" s="159">
        <v>757</v>
      </c>
      <c r="B760" s="3" t="s">
        <v>4492</v>
      </c>
      <c r="C760" s="3" t="s">
        <v>693</v>
      </c>
      <c r="D760" s="28" t="s">
        <v>4501</v>
      </c>
      <c r="E760" s="25" t="s">
        <v>4501</v>
      </c>
      <c r="F760" s="25" t="s">
        <v>4501</v>
      </c>
      <c r="G760" s="25" t="s">
        <v>4501</v>
      </c>
      <c r="H760" s="28" t="s">
        <v>4501</v>
      </c>
      <c r="I760" s="49">
        <v>17.25</v>
      </c>
      <c r="J760" s="49">
        <v>100</v>
      </c>
      <c r="K760" s="28">
        <v>0</v>
      </c>
      <c r="L760" s="28" t="s">
        <v>4501</v>
      </c>
      <c r="M760" s="49" t="s">
        <v>4501</v>
      </c>
      <c r="N760" s="49" t="s">
        <v>4501</v>
      </c>
      <c r="O760" s="49" t="s">
        <v>4501</v>
      </c>
      <c r="P760" s="30">
        <v>1043.3402028620001</v>
      </c>
      <c r="Q760" s="27">
        <v>2.3300000000000001E-2</v>
      </c>
      <c r="R760" s="30">
        <v>1047.6446352559999</v>
      </c>
      <c r="S760" s="27">
        <v>4.1000000000000003E-3</v>
      </c>
      <c r="T760" s="30">
        <v>1017.560873732</v>
      </c>
      <c r="U760" s="27">
        <v>-2.0299999999999999E-2</v>
      </c>
      <c r="V760" s="30">
        <v>30.738977344999999</v>
      </c>
      <c r="W760" s="32">
        <v>-6.4600000000000005E-2</v>
      </c>
      <c r="X760" s="30">
        <v>24.010891653000002</v>
      </c>
      <c r="Y760" s="32">
        <v>-0.21890000000000001</v>
      </c>
      <c r="Z760" s="30">
        <v>22.335058100000001</v>
      </c>
      <c r="AA760" s="32">
        <v>-0.20910000000000001</v>
      </c>
      <c r="AB760" s="30">
        <v>1336.4772758841</v>
      </c>
      <c r="AC760" s="27">
        <v>-0.29849999999999999</v>
      </c>
      <c r="AD760" s="30">
        <v>1018.139129913</v>
      </c>
      <c r="AE760" s="27">
        <v>-0.23799999999999999</v>
      </c>
      <c r="AF760" s="30">
        <v>1294.7859768116</v>
      </c>
      <c r="AG760" s="27">
        <v>0.79</v>
      </c>
      <c r="AH760" s="25">
        <v>3.9820824999999997E-2</v>
      </c>
      <c r="AI760" s="25">
        <v>2.6705723600000002E-2</v>
      </c>
      <c r="AJ760" s="25">
        <v>3.0326187000000001E-2</v>
      </c>
      <c r="AK760" s="25">
        <v>0.1181020847</v>
      </c>
      <c r="AL760" s="25">
        <v>9.3095391599999994E-2</v>
      </c>
      <c r="AM760" s="25">
        <v>8.9598598799999998E-2</v>
      </c>
      <c r="AN760" s="47">
        <v>0.13332911189999999</v>
      </c>
      <c r="AO760" s="47">
        <v>0.13043357850000001</v>
      </c>
      <c r="AP760" s="47">
        <v>0.1366275491</v>
      </c>
      <c r="AQ760" s="47">
        <v>2.2765893945458302</v>
      </c>
      <c r="AR760" s="47">
        <v>2.6989410079525999</v>
      </c>
      <c r="AS760" s="47">
        <v>1.9544960263321201</v>
      </c>
      <c r="AT760" s="28">
        <v>1200</v>
      </c>
      <c r="AU760" s="28">
        <v>1000</v>
      </c>
      <c r="AV760" s="28">
        <v>0</v>
      </c>
    </row>
    <row r="761" spans="1:48" x14ac:dyDescent="0.25">
      <c r="A761" s="159">
        <v>758</v>
      </c>
      <c r="B761" s="3" t="s">
        <v>4748</v>
      </c>
      <c r="C761" s="3" t="s">
        <v>693</v>
      </c>
      <c r="D761" s="28" t="s">
        <v>4664</v>
      </c>
      <c r="E761" s="25" t="s">
        <v>4664</v>
      </c>
      <c r="F761" s="25" t="s">
        <v>4664</v>
      </c>
      <c r="G761" s="25" t="s">
        <v>4664</v>
      </c>
      <c r="H761" s="28" t="s">
        <v>4664</v>
      </c>
      <c r="I761" s="49" t="s">
        <v>4664</v>
      </c>
      <c r="J761" s="49" t="s">
        <v>4664</v>
      </c>
      <c r="K761" s="28" t="s">
        <v>4664</v>
      </c>
      <c r="L761" s="28" t="s">
        <v>4664</v>
      </c>
      <c r="M761" s="49" t="s">
        <v>4664</v>
      </c>
      <c r="N761" s="49" t="s">
        <v>4664</v>
      </c>
      <c r="O761" s="49" t="s">
        <v>4664</v>
      </c>
      <c r="P761" s="30">
        <v>247.62631056999999</v>
      </c>
      <c r="Q761" s="27">
        <v>1.2195</v>
      </c>
      <c r="R761" s="30">
        <v>0</v>
      </c>
      <c r="S761" s="27">
        <v>-1</v>
      </c>
      <c r="T761" s="30">
        <v>0</v>
      </c>
      <c r="U761" s="27">
        <v>-1</v>
      </c>
      <c r="V761" s="30">
        <v>46.427583185000003</v>
      </c>
      <c r="W761" s="32">
        <v>1.2646999999999999</v>
      </c>
      <c r="X761" s="30">
        <v>0</v>
      </c>
      <c r="Y761" s="32">
        <v>-1</v>
      </c>
      <c r="Z761" s="30">
        <v>0</v>
      </c>
      <c r="AA761" s="32">
        <v>-1</v>
      </c>
      <c r="AB761" s="30">
        <v>464.27583184999997</v>
      </c>
      <c r="AC761" s="27">
        <v>1.2646999999999999</v>
      </c>
      <c r="AD761" s="30">
        <v>0</v>
      </c>
      <c r="AE761" s="27">
        <v>-1</v>
      </c>
      <c r="AF761" s="30">
        <v>0</v>
      </c>
      <c r="AG761" s="27">
        <v>0</v>
      </c>
      <c r="AH761" s="25">
        <v>3.90188468E-2</v>
      </c>
      <c r="AI761" s="25">
        <v>0</v>
      </c>
      <c r="AJ761" s="25">
        <v>0</v>
      </c>
      <c r="AK761" s="25">
        <v>4.1782847800000002E-2</v>
      </c>
      <c r="AL761" s="25">
        <v>0</v>
      </c>
      <c r="AM761" s="25">
        <v>0</v>
      </c>
      <c r="AN761" s="47">
        <v>0.24701962220000001</v>
      </c>
      <c r="AO761" s="47">
        <v>0</v>
      </c>
      <c r="AP761" s="47">
        <v>0</v>
      </c>
      <c r="AQ761" s="47">
        <v>6.6963075468290501E-2</v>
      </c>
      <c r="AR761" s="47" t="s">
        <v>1989</v>
      </c>
      <c r="AS761" s="47" t="s">
        <v>1989</v>
      </c>
      <c r="AT761" s="28">
        <v>0</v>
      </c>
      <c r="AU761" s="28">
        <v>0</v>
      </c>
      <c r="AV761" s="28">
        <v>0</v>
      </c>
    </row>
    <row r="762" spans="1:48" x14ac:dyDescent="0.25">
      <c r="A762" s="159">
        <v>759</v>
      </c>
      <c r="B762" s="3" t="s">
        <v>2162</v>
      </c>
      <c r="C762" s="3" t="s">
        <v>2159</v>
      </c>
      <c r="D762" s="6">
        <v>31000</v>
      </c>
      <c r="E762" s="168">
        <v>-4.3209879999999998</v>
      </c>
      <c r="F762" s="168">
        <v>3.6789299999999998</v>
      </c>
      <c r="G762" s="168">
        <v>14.81481</v>
      </c>
      <c r="H762" s="6">
        <v>1142095800000</v>
      </c>
      <c r="I762" s="151">
        <v>36.841799999999999</v>
      </c>
      <c r="J762" s="151">
        <v>44.615380000000002</v>
      </c>
      <c r="K762" s="6">
        <v>7140.5</v>
      </c>
      <c r="L762" s="6">
        <v>217333000</v>
      </c>
      <c r="M762" s="151">
        <v>12.405078505165168</v>
      </c>
      <c r="N762" s="151">
        <v>1.5254797921016841</v>
      </c>
      <c r="O762" s="151">
        <v>0.42678120000000003</v>
      </c>
      <c r="P762" s="169">
        <v>0</v>
      </c>
      <c r="Q762" s="165" t="s">
        <v>1989</v>
      </c>
      <c r="R762" s="169">
        <v>0</v>
      </c>
      <c r="S762" s="165" t="s">
        <v>1989</v>
      </c>
      <c r="T762" s="169">
        <v>0</v>
      </c>
      <c r="U762" s="165" t="s">
        <v>1989</v>
      </c>
      <c r="V762" s="169">
        <v>128.35817812600001</v>
      </c>
      <c r="W762" s="170">
        <v>0.15479999999999999</v>
      </c>
      <c r="X762" s="169">
        <v>171.79834993200001</v>
      </c>
      <c r="Y762" s="170">
        <v>0.33839999999999998</v>
      </c>
      <c r="Z762" s="169">
        <v>209.964596624</v>
      </c>
      <c r="AA762" s="170">
        <v>0.59179999999999999</v>
      </c>
      <c r="AB762" s="169">
        <v>2446.2678454211</v>
      </c>
      <c r="AC762" s="165">
        <v>9.9500000000000005E-2</v>
      </c>
      <c r="AD762" s="169">
        <v>3089.4302613683999</v>
      </c>
      <c r="AE762" s="165">
        <v>0.26300000000000001</v>
      </c>
      <c r="AF762" s="169">
        <v>5525.3841216842002</v>
      </c>
      <c r="AG762" s="165">
        <v>1.59</v>
      </c>
      <c r="AH762" s="168">
        <v>7.6926688300000004E-2</v>
      </c>
      <c r="AI762" s="168">
        <v>8.7388648499999999E-2</v>
      </c>
      <c r="AJ762" s="168">
        <v>9.4918439699999996E-2</v>
      </c>
      <c r="AK762" s="168">
        <v>0.20382032429999999</v>
      </c>
      <c r="AL762" s="168">
        <v>0.2443004288</v>
      </c>
      <c r="AM762" s="168">
        <v>0.27592698989999997</v>
      </c>
      <c r="AN762" s="167">
        <v>0</v>
      </c>
      <c r="AO762" s="167">
        <v>0</v>
      </c>
      <c r="AP762" s="167">
        <v>0</v>
      </c>
      <c r="AQ762" s="167">
        <v>1.7239171999193399</v>
      </c>
      <c r="AR762" s="167">
        <v>1.8585083176696999</v>
      </c>
      <c r="AS762" s="167">
        <v>1.9069903676623801</v>
      </c>
      <c r="AT762" s="6">
        <v>1200</v>
      </c>
      <c r="AU762" s="6">
        <v>1200</v>
      </c>
      <c r="AV762" s="6">
        <v>0</v>
      </c>
    </row>
    <row r="763" spans="1:48" x14ac:dyDescent="0.25">
      <c r="A763" s="159">
        <v>760</v>
      </c>
      <c r="B763" s="3" t="s">
        <v>4375</v>
      </c>
      <c r="C763" s="3" t="s">
        <v>2159</v>
      </c>
      <c r="D763" s="28">
        <v>15000</v>
      </c>
      <c r="E763" s="25">
        <v>-40</v>
      </c>
      <c r="F763" s="25">
        <v>-26.470590000000001</v>
      </c>
      <c r="G763" s="25">
        <v>154.2373</v>
      </c>
      <c r="H763" s="28">
        <v>45000000000</v>
      </c>
      <c r="I763" s="49">
        <v>3</v>
      </c>
      <c r="J763" s="49">
        <v>4.7960000000000003</v>
      </c>
      <c r="K763" s="28">
        <v>5</v>
      </c>
      <c r="L763" s="28">
        <v>75000</v>
      </c>
      <c r="M763" s="49">
        <v>26.041666666666668</v>
      </c>
      <c r="N763" s="49">
        <v>1.350808606634976</v>
      </c>
      <c r="O763" s="49" t="s">
        <v>4501</v>
      </c>
      <c r="P763" s="30">
        <v>28.48438552</v>
      </c>
      <c r="Q763" s="27">
        <v>-5.9499999999999997E-2</v>
      </c>
      <c r="R763" s="30">
        <v>21.250146999999998</v>
      </c>
      <c r="S763" s="27">
        <v>-0.254</v>
      </c>
      <c r="T763" s="30">
        <v>0</v>
      </c>
      <c r="U763" s="27" t="s">
        <v>1989</v>
      </c>
      <c r="V763" s="30">
        <v>0.76941373999999996</v>
      </c>
      <c r="W763" s="32">
        <v>-0.56999999999999995</v>
      </c>
      <c r="X763" s="30">
        <v>1.7266386</v>
      </c>
      <c r="Y763" s="32">
        <v>1.2441</v>
      </c>
      <c r="Z763" s="30">
        <v>0</v>
      </c>
      <c r="AA763" s="32" t="s">
        <v>1989</v>
      </c>
      <c r="AB763" s="30">
        <v>252.2250436667</v>
      </c>
      <c r="AC763" s="27">
        <v>-0.57269999999999999</v>
      </c>
      <c r="AD763" s="30">
        <v>575.5462</v>
      </c>
      <c r="AE763" s="27">
        <v>1.282</v>
      </c>
      <c r="AF763" s="30">
        <v>0</v>
      </c>
      <c r="AG763" s="27" t="s">
        <v>1989</v>
      </c>
      <c r="AH763" s="25">
        <v>2.0448943899999999E-2</v>
      </c>
      <c r="AI763" s="25">
        <v>4.6278454699999999E-2</v>
      </c>
      <c r="AJ763" s="25">
        <v>0</v>
      </c>
      <c r="AK763" s="25">
        <v>2.25783318E-2</v>
      </c>
      <c r="AL763" s="25">
        <v>5.13793232E-2</v>
      </c>
      <c r="AM763" s="25">
        <v>0</v>
      </c>
      <c r="AN763" s="47">
        <v>6.0162420799999998E-2</v>
      </c>
      <c r="AO763" s="47">
        <v>0.13054583880000001</v>
      </c>
      <c r="AP763" s="47">
        <v>0</v>
      </c>
      <c r="AQ763" s="47">
        <v>0.13959010882201101</v>
      </c>
      <c r="AR763" s="47">
        <v>8.0336931856953106E-2</v>
      </c>
      <c r="AS763" s="47" t="s">
        <v>1989</v>
      </c>
      <c r="AT763" s="28">
        <v>0</v>
      </c>
      <c r="AU763" s="28">
        <v>0</v>
      </c>
      <c r="AV763" s="28">
        <v>0</v>
      </c>
    </row>
    <row r="764" spans="1:48" x14ac:dyDescent="0.25">
      <c r="A764" s="159">
        <v>761</v>
      </c>
      <c r="B764" s="3" t="s">
        <v>2165</v>
      </c>
      <c r="C764" s="3" t="s">
        <v>2159</v>
      </c>
      <c r="D764" s="28" t="s">
        <v>4501</v>
      </c>
      <c r="E764" s="25" t="s">
        <v>4501</v>
      </c>
      <c r="F764" s="25" t="s">
        <v>4501</v>
      </c>
      <c r="G764" s="25" t="s">
        <v>4501</v>
      </c>
      <c r="H764" s="28" t="s">
        <v>4501</v>
      </c>
      <c r="I764" s="49">
        <v>2.9408599999999998</v>
      </c>
      <c r="J764" s="49">
        <v>100</v>
      </c>
      <c r="K764" s="28" t="s">
        <v>4501</v>
      </c>
      <c r="L764" s="28" t="s">
        <v>4501</v>
      </c>
      <c r="M764" s="49" t="s">
        <v>4501</v>
      </c>
      <c r="N764" s="49" t="s">
        <v>4501</v>
      </c>
      <c r="O764" s="49" t="s">
        <v>4501</v>
      </c>
      <c r="P764" s="30">
        <v>503.82109652499997</v>
      </c>
      <c r="Q764" s="27">
        <v>-4.8999999999999998E-3</v>
      </c>
      <c r="R764" s="30">
        <v>455.21046863800001</v>
      </c>
      <c r="S764" s="27">
        <v>-9.6500000000000002E-2</v>
      </c>
      <c r="T764" s="30">
        <v>0</v>
      </c>
      <c r="U764" s="27" t="s">
        <v>1989</v>
      </c>
      <c r="V764" s="30">
        <v>9.9703840540000002</v>
      </c>
      <c r="W764" s="32">
        <v>2.2000000000000001E-3</v>
      </c>
      <c r="X764" s="30">
        <v>8.8776262179999996</v>
      </c>
      <c r="Y764" s="32">
        <v>-0.1096</v>
      </c>
      <c r="Z764" s="30">
        <v>0</v>
      </c>
      <c r="AA764" s="32" t="s">
        <v>1989</v>
      </c>
      <c r="AB764" s="30">
        <v>3390.2930684949001</v>
      </c>
      <c r="AC764" s="27">
        <v>0.33629999999999999</v>
      </c>
      <c r="AD764" s="30">
        <v>3018.7156752000001</v>
      </c>
      <c r="AE764" s="27">
        <v>-0.11</v>
      </c>
      <c r="AF764" s="30">
        <v>0</v>
      </c>
      <c r="AG764" s="27" t="s">
        <v>1989</v>
      </c>
      <c r="AH764" s="25">
        <v>2.5013329599999998E-2</v>
      </c>
      <c r="AI764" s="25">
        <v>2.9338660700000001E-2</v>
      </c>
      <c r="AJ764" s="25">
        <v>0</v>
      </c>
      <c r="AK764" s="25">
        <v>0.23910307159999999</v>
      </c>
      <c r="AL764" s="25">
        <v>0.20213338750000001</v>
      </c>
      <c r="AM764" s="25">
        <v>0</v>
      </c>
      <c r="AN764" s="47">
        <v>4.5127603099999997E-2</v>
      </c>
      <c r="AO764" s="47">
        <v>5.0013714899999999E-2</v>
      </c>
      <c r="AP764" s="47">
        <v>0</v>
      </c>
      <c r="AQ764" s="47">
        <v>6.9468061382585304</v>
      </c>
      <c r="AR764" s="47">
        <v>4.8854746417452599</v>
      </c>
      <c r="AS764" s="47" t="s">
        <v>1989</v>
      </c>
      <c r="AT764" s="28">
        <v>1800</v>
      </c>
      <c r="AU764" s="28">
        <v>1500</v>
      </c>
      <c r="AV764" s="28">
        <v>0</v>
      </c>
    </row>
    <row r="765" spans="1:48" x14ac:dyDescent="0.25">
      <c r="A765" s="159">
        <v>762</v>
      </c>
      <c r="B765" s="3" t="s">
        <v>2168</v>
      </c>
      <c r="C765" s="3" t="s">
        <v>2159</v>
      </c>
      <c r="D765" s="28">
        <v>26000</v>
      </c>
      <c r="E765" s="25">
        <v>4</v>
      </c>
      <c r="F765" s="25">
        <v>4</v>
      </c>
      <c r="G765" s="25">
        <v>10.638299999999999</v>
      </c>
      <c r="H765" s="28">
        <v>79320306000.000015</v>
      </c>
      <c r="I765" s="49">
        <v>3.05078</v>
      </c>
      <c r="J765" s="49">
        <v>41.036709999999999</v>
      </c>
      <c r="K765" s="28">
        <v>15</v>
      </c>
      <c r="L765" s="28">
        <v>382500</v>
      </c>
      <c r="M765" s="49">
        <v>8.5836909871244629</v>
      </c>
      <c r="N765" s="49">
        <v>1.146083709379963</v>
      </c>
      <c r="O765" s="49">
        <v>0.74863290000000005</v>
      </c>
      <c r="P765" s="30">
        <v>256.824109389</v>
      </c>
      <c r="Q765" s="27">
        <v>-7.7499999999999999E-2</v>
      </c>
      <c r="R765" s="30">
        <v>249.91444825299999</v>
      </c>
      <c r="S765" s="27">
        <v>-2.69E-2</v>
      </c>
      <c r="T765" s="30">
        <v>0</v>
      </c>
      <c r="U765" s="27" t="s">
        <v>1989</v>
      </c>
      <c r="V765" s="30">
        <v>15.01131219</v>
      </c>
      <c r="W765" s="32">
        <v>-0.28010000000000002</v>
      </c>
      <c r="X765" s="30">
        <v>12.832516291999999</v>
      </c>
      <c r="Y765" s="32">
        <v>-0.14510000000000001</v>
      </c>
      <c r="Z765" s="30">
        <v>0</v>
      </c>
      <c r="AA765" s="32" t="s">
        <v>1989</v>
      </c>
      <c r="AB765" s="30">
        <v>3707.6775389646</v>
      </c>
      <c r="AC765" s="27">
        <v>-0.34060000000000001</v>
      </c>
      <c r="AD765" s="30">
        <v>3059.0580877487</v>
      </c>
      <c r="AE765" s="27">
        <v>-0.17499999999999999</v>
      </c>
      <c r="AF765" s="30">
        <v>0</v>
      </c>
      <c r="AG765" s="27" t="s">
        <v>1989</v>
      </c>
      <c r="AH765" s="25">
        <v>0.1192023051</v>
      </c>
      <c r="AI765" s="25">
        <v>9.5269642900000007E-2</v>
      </c>
      <c r="AJ765" s="25">
        <v>0</v>
      </c>
      <c r="AK765" s="25">
        <v>0.21208326760000001</v>
      </c>
      <c r="AL765" s="25">
        <v>0.18264982339999999</v>
      </c>
      <c r="AM765" s="25">
        <v>0</v>
      </c>
      <c r="AN765" s="47">
        <v>0.15565615269999999</v>
      </c>
      <c r="AO765" s="47">
        <v>0.17068579889999999</v>
      </c>
      <c r="AP765" s="47">
        <v>0</v>
      </c>
      <c r="AQ765" s="47">
        <v>0.67945265885915496</v>
      </c>
      <c r="AR765" s="47">
        <v>1.1621205507510699</v>
      </c>
      <c r="AS765" s="47" t="s">
        <v>1989</v>
      </c>
      <c r="AT765" s="28">
        <v>3500</v>
      </c>
      <c r="AU765" s="28">
        <v>3500</v>
      </c>
      <c r="AV765" s="28">
        <v>0</v>
      </c>
    </row>
    <row r="766" spans="1:48" x14ac:dyDescent="0.25">
      <c r="A766" s="159">
        <v>763</v>
      </c>
      <c r="B766" s="3" t="s">
        <v>2171</v>
      </c>
      <c r="C766" s="3" t="s">
        <v>2159</v>
      </c>
      <c r="D766" s="28">
        <v>4900</v>
      </c>
      <c r="E766" s="25">
        <v>-44.318179999999998</v>
      </c>
      <c r="F766" s="25">
        <v>-69.375</v>
      </c>
      <c r="G766" s="25">
        <v>-64.748199999999997</v>
      </c>
      <c r="H766" s="28">
        <v>19600000000</v>
      </c>
      <c r="I766" s="49">
        <v>4</v>
      </c>
      <c r="J766" s="49">
        <v>100</v>
      </c>
      <c r="K766" s="28">
        <v>5</v>
      </c>
      <c r="L766" s="28">
        <v>24500</v>
      </c>
      <c r="M766" s="49">
        <v>1.837959489872468</v>
      </c>
      <c r="N766" s="49">
        <v>0.29638196998729416</v>
      </c>
      <c r="O766" s="49" t="s">
        <v>4501</v>
      </c>
      <c r="P766" s="30">
        <v>301.47399775500003</v>
      </c>
      <c r="Q766" s="27">
        <v>-9.5699999999999993E-2</v>
      </c>
      <c r="R766" s="30">
        <v>521.57206320299997</v>
      </c>
      <c r="S766" s="27">
        <v>0.73009999999999997</v>
      </c>
      <c r="T766" s="30">
        <v>0</v>
      </c>
      <c r="U766" s="27" t="s">
        <v>1989</v>
      </c>
      <c r="V766" s="30">
        <v>6.9716083649999998</v>
      </c>
      <c r="W766" s="32">
        <v>-2.9499999999999998E-2</v>
      </c>
      <c r="X766" s="30">
        <v>9.9844916650000002</v>
      </c>
      <c r="Y766" s="32">
        <v>0.43219999999999997</v>
      </c>
      <c r="Z766" s="30">
        <v>0</v>
      </c>
      <c r="AA766" s="32" t="s">
        <v>1989</v>
      </c>
      <c r="AB766" s="30">
        <v>1750.20594725</v>
      </c>
      <c r="AC766" s="27">
        <v>-2.5499999999999998E-2</v>
      </c>
      <c r="AD766" s="30">
        <v>2100.2618649999999</v>
      </c>
      <c r="AE766" s="27">
        <v>0.2</v>
      </c>
      <c r="AF766" s="30">
        <v>0</v>
      </c>
      <c r="AG766" s="27" t="s">
        <v>1989</v>
      </c>
      <c r="AH766" s="25">
        <v>1.8480841200000001E-2</v>
      </c>
      <c r="AI766" s="25">
        <v>1.6110779299999999E-2</v>
      </c>
      <c r="AJ766" s="25">
        <v>0</v>
      </c>
      <c r="AK766" s="25">
        <v>0.1238318343</v>
      </c>
      <c r="AL766" s="25">
        <v>0.16581514189999999</v>
      </c>
      <c r="AM766" s="25">
        <v>0</v>
      </c>
      <c r="AN766" s="47">
        <v>9.7617597599999995E-2</v>
      </c>
      <c r="AO766" s="47">
        <v>8.1487256699999996E-2</v>
      </c>
      <c r="AP766" s="47">
        <v>0</v>
      </c>
      <c r="AQ766" s="47">
        <v>6.8170315257615197</v>
      </c>
      <c r="AR766" s="47">
        <v>11.5667148529113</v>
      </c>
      <c r="AS766" s="47" t="s">
        <v>1989</v>
      </c>
      <c r="AT766" s="28">
        <v>1500</v>
      </c>
      <c r="AU766" s="28">
        <v>1500</v>
      </c>
      <c r="AV766" s="28">
        <v>1000</v>
      </c>
    </row>
    <row r="767" spans="1:48" x14ac:dyDescent="0.25">
      <c r="A767" s="159">
        <v>764</v>
      </c>
      <c r="B767" s="3" t="s">
        <v>2174</v>
      </c>
      <c r="C767" s="3" t="s">
        <v>2159</v>
      </c>
      <c r="D767" s="28">
        <v>74700</v>
      </c>
      <c r="E767" s="25">
        <v>-5.2030459999999996</v>
      </c>
      <c r="F767" s="25">
        <v>-9.6735190000000006</v>
      </c>
      <c r="G767" s="25">
        <v>-5.4430379999999996</v>
      </c>
      <c r="H767" s="28">
        <v>162621805579200</v>
      </c>
      <c r="I767" s="49">
        <v>2176.9989999999998</v>
      </c>
      <c r="J767" s="49">
        <v>4.5931090000000001</v>
      </c>
      <c r="K767" s="28">
        <v>72236.5</v>
      </c>
      <c r="L767" s="28">
        <v>2862729000</v>
      </c>
      <c r="M767" s="49">
        <v>28.403041825095055</v>
      </c>
      <c r="N767" s="49">
        <v>5.298089703620759</v>
      </c>
      <c r="O767" s="49">
        <v>0.67609719999999995</v>
      </c>
      <c r="P767" s="30">
        <v>13873.411995701001</v>
      </c>
      <c r="Q767" s="27">
        <v>-5.6800000000000003E-2</v>
      </c>
      <c r="R767" s="30">
        <v>16138.803338201</v>
      </c>
      <c r="S767" s="27">
        <v>0.1633</v>
      </c>
      <c r="T767" s="30">
        <v>17098.023448279</v>
      </c>
      <c r="U767" s="27">
        <v>0.1467</v>
      </c>
      <c r="V767" s="30">
        <v>4121.7201785710004</v>
      </c>
      <c r="W767" s="32">
        <v>-0.22090000000000001</v>
      </c>
      <c r="X767" s="30">
        <v>6147.8541612250001</v>
      </c>
      <c r="Y767" s="32">
        <v>0.49159999999999998</v>
      </c>
      <c r="Z767" s="30">
        <v>6828.3968560530002</v>
      </c>
      <c r="AA767" s="32">
        <v>0.22359999999999999</v>
      </c>
      <c r="AB767" s="30">
        <v>1696.5866420553</v>
      </c>
      <c r="AC767" s="27">
        <v>-0.23350000000000001</v>
      </c>
      <c r="AD767" s="30">
        <v>2503.7558309287001</v>
      </c>
      <c r="AE767" s="27">
        <v>0.47599999999999998</v>
      </c>
      <c r="AF767" s="30">
        <v>3130.2673967178998</v>
      </c>
      <c r="AG767" s="27">
        <v>1.22</v>
      </c>
      <c r="AH767" s="25">
        <v>8.5334058000000004E-2</v>
      </c>
      <c r="AI767" s="25">
        <v>0.1194959424</v>
      </c>
      <c r="AJ767" s="25">
        <v>0.122938016</v>
      </c>
      <c r="AK767" s="25">
        <v>0.15857456180000001</v>
      </c>
      <c r="AL767" s="25">
        <v>0.2110781478</v>
      </c>
      <c r="AM767" s="25">
        <v>0.21730079499999999</v>
      </c>
      <c r="AN767" s="47">
        <v>0.40837184710000002</v>
      </c>
      <c r="AO767" s="47">
        <v>0.4830463908</v>
      </c>
      <c r="AP767" s="47">
        <v>0.48720741699999998</v>
      </c>
      <c r="AQ767" s="47">
        <v>0.79528324087547597</v>
      </c>
      <c r="AR767" s="47">
        <v>0.74068510290529499</v>
      </c>
      <c r="AS767" s="47">
        <v>0.76756386673482502</v>
      </c>
      <c r="AT767" s="28">
        <v>900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2177</v>
      </c>
      <c r="C768" s="3" t="s">
        <v>2159</v>
      </c>
      <c r="D768" s="28">
        <v>15300</v>
      </c>
      <c r="E768" s="25">
        <v>-12.571429999999999</v>
      </c>
      <c r="F768" s="25">
        <v>-17.74194</v>
      </c>
      <c r="G768" s="25">
        <v>-17.2973</v>
      </c>
      <c r="H768" s="28">
        <v>235006684200</v>
      </c>
      <c r="I768" s="49">
        <v>15.359909999999999</v>
      </c>
      <c r="J768" s="49">
        <v>32.162059999999997</v>
      </c>
      <c r="K768" s="28">
        <v>60</v>
      </c>
      <c r="L768" s="28">
        <v>1016500</v>
      </c>
      <c r="M768" s="49">
        <v>7.6157292185166749</v>
      </c>
      <c r="N768" s="49">
        <v>1.0720342287830773</v>
      </c>
      <c r="O768" s="49" t="s">
        <v>4501</v>
      </c>
      <c r="P768" s="30">
        <v>523.99266774299997</v>
      </c>
      <c r="Q768" s="27">
        <v>-0.1832</v>
      </c>
      <c r="R768" s="30">
        <v>527.36706895600003</v>
      </c>
      <c r="S768" s="27">
        <v>6.4000000000000003E-3</v>
      </c>
      <c r="T768" s="30">
        <v>549.63550378800005</v>
      </c>
      <c r="U768" s="27">
        <v>4.3999999999999997E-2</v>
      </c>
      <c r="V768" s="30">
        <v>47.341222547000001</v>
      </c>
      <c r="W768" s="32">
        <v>-0.43509999999999999</v>
      </c>
      <c r="X768" s="30">
        <v>30.864970823</v>
      </c>
      <c r="Y768" s="32">
        <v>-0.34799999999999998</v>
      </c>
      <c r="Z768" s="30">
        <v>34.875070563999998</v>
      </c>
      <c r="AA768" s="32">
        <v>-3.7600000000000001E-2</v>
      </c>
      <c r="AB768" s="30">
        <v>3082.1280996105002</v>
      </c>
      <c r="AC768" s="27">
        <v>-0.43509999999999999</v>
      </c>
      <c r="AD768" s="30">
        <v>2009.4494554462001</v>
      </c>
      <c r="AE768" s="27">
        <v>-0.34799999999999998</v>
      </c>
      <c r="AF768" s="30">
        <v>2270.5251190859999</v>
      </c>
      <c r="AG768" s="27">
        <v>0.96</v>
      </c>
      <c r="AH768" s="25">
        <v>0.15726744170000001</v>
      </c>
      <c r="AI768" s="25">
        <v>0.10334214529999999</v>
      </c>
      <c r="AJ768" s="25">
        <v>0.1128497227</v>
      </c>
      <c r="AK768" s="25">
        <v>0.22544317689999999</v>
      </c>
      <c r="AL768" s="25">
        <v>0.14133924940000001</v>
      </c>
      <c r="AM768" s="25">
        <v>0.15370566090000001</v>
      </c>
      <c r="AN768" s="47">
        <v>0.19442878220000001</v>
      </c>
      <c r="AO768" s="47">
        <v>0.1509237531</v>
      </c>
      <c r="AP768" s="47">
        <v>0.15449754160000001</v>
      </c>
      <c r="AQ768" s="47">
        <v>0.42911267817182902</v>
      </c>
      <c r="AR768" s="47">
        <v>0.30672353206007702</v>
      </c>
      <c r="AS768" s="47">
        <v>0.36203844472783803</v>
      </c>
      <c r="AT768" s="28">
        <v>2100</v>
      </c>
      <c r="AU768" s="28">
        <v>1800</v>
      </c>
      <c r="AV768" s="28">
        <v>1100</v>
      </c>
    </row>
    <row r="769" spans="1:48" x14ac:dyDescent="0.25">
      <c r="A769" s="159">
        <v>766</v>
      </c>
      <c r="B769" s="3" t="s">
        <v>2183</v>
      </c>
      <c r="C769" s="3" t="s">
        <v>2159</v>
      </c>
      <c r="D769" s="28">
        <v>3600</v>
      </c>
      <c r="E769" s="25">
        <v>-20</v>
      </c>
      <c r="F769" s="25">
        <v>-42.857140000000001</v>
      </c>
      <c r="G769" s="25">
        <v>16.12903</v>
      </c>
      <c r="H769" s="28">
        <v>126000000000</v>
      </c>
      <c r="I769" s="49">
        <v>35</v>
      </c>
      <c r="J769" s="49">
        <v>19.01857</v>
      </c>
      <c r="K769" s="28">
        <v>9756.9500000000007</v>
      </c>
      <c r="L769" s="28">
        <v>39501500</v>
      </c>
      <c r="M769" s="49">
        <v>20.930232558139537</v>
      </c>
      <c r="N769" s="49">
        <v>0.34614029579873562</v>
      </c>
      <c r="O769" s="49">
        <v>0.9293399</v>
      </c>
      <c r="P769" s="30">
        <v>909.40666033000002</v>
      </c>
      <c r="Q769" s="27">
        <v>-0.24660000000000001</v>
      </c>
      <c r="R769" s="30">
        <v>884.18658605500002</v>
      </c>
      <c r="S769" s="27">
        <v>-2.7699999999999999E-2</v>
      </c>
      <c r="T769" s="30">
        <v>890.46415464300003</v>
      </c>
      <c r="U769" s="27">
        <v>4.0000000000000001E-3</v>
      </c>
      <c r="V769" s="30">
        <v>23.088484493999999</v>
      </c>
      <c r="W769" s="32">
        <v>2.0804</v>
      </c>
      <c r="X769" s="30">
        <v>6.02144762</v>
      </c>
      <c r="Y769" s="32">
        <v>-0.73919999999999997</v>
      </c>
      <c r="Z769" s="30">
        <v>12.022802050999999</v>
      </c>
      <c r="AA769" s="32">
        <v>-0.44350000000000001</v>
      </c>
      <c r="AB769" s="30">
        <v>659.67098554289998</v>
      </c>
      <c r="AC769" s="27">
        <v>2.0804</v>
      </c>
      <c r="AD769" s="30">
        <v>163.43929254290001</v>
      </c>
      <c r="AE769" s="27">
        <v>-0.752</v>
      </c>
      <c r="AF769" s="30">
        <v>343.50863002860001</v>
      </c>
      <c r="AG769" s="27">
        <v>0.56000000000000005</v>
      </c>
      <c r="AH769" s="25">
        <v>4.9821465199999998E-2</v>
      </c>
      <c r="AI769" s="25">
        <v>1.33916131E-2</v>
      </c>
      <c r="AJ769" s="25">
        <v>2.41052883E-2</v>
      </c>
      <c r="AK769" s="25">
        <v>6.4187359799999996E-2</v>
      </c>
      <c r="AL769" s="25">
        <v>1.6379030100000001E-2</v>
      </c>
      <c r="AM769" s="25">
        <v>3.3057401399999999E-2</v>
      </c>
      <c r="AN769" s="47">
        <v>5.9705534599999999E-2</v>
      </c>
      <c r="AO769" s="47">
        <v>5.4618857899999998E-2</v>
      </c>
      <c r="AP769" s="47">
        <v>6.1394674000000003E-2</v>
      </c>
      <c r="AQ769" s="47">
        <v>8.7279176202518793E-2</v>
      </c>
      <c r="AR769" s="47">
        <v>0.36158216846603403</v>
      </c>
      <c r="AS769" s="47">
        <v>0.37137548189448299</v>
      </c>
      <c r="AT769" s="28">
        <v>350</v>
      </c>
      <c r="AU769" s="28">
        <v>150</v>
      </c>
      <c r="AV769" s="28">
        <v>0</v>
      </c>
    </row>
    <row r="770" spans="1:48" x14ac:dyDescent="0.25">
      <c r="A770" s="159">
        <v>767</v>
      </c>
      <c r="B770" s="3" t="s">
        <v>4749</v>
      </c>
      <c r="C770" s="3" t="s">
        <v>2159</v>
      </c>
      <c r="D770" s="28" t="s">
        <v>4501</v>
      </c>
      <c r="E770" s="25" t="s">
        <v>4501</v>
      </c>
      <c r="F770" s="25" t="s">
        <v>4501</v>
      </c>
      <c r="G770" s="25" t="s">
        <v>4501</v>
      </c>
      <c r="H770" s="28" t="s">
        <v>4501</v>
      </c>
      <c r="I770" s="49">
        <v>8.2999999999999989</v>
      </c>
      <c r="J770" s="49">
        <v>47.433129999999998</v>
      </c>
      <c r="K770" s="28" t="s">
        <v>4501</v>
      </c>
      <c r="L770" s="28" t="s">
        <v>4501</v>
      </c>
      <c r="M770" s="49" t="s">
        <v>4501</v>
      </c>
      <c r="N770" s="49" t="s">
        <v>4501</v>
      </c>
      <c r="O770" s="49" t="s">
        <v>4501</v>
      </c>
      <c r="P770" s="30">
        <v>0</v>
      </c>
      <c r="Q770" s="27" t="s">
        <v>1989</v>
      </c>
      <c r="R770" s="30">
        <v>0</v>
      </c>
      <c r="S770" s="27" t="s">
        <v>1989</v>
      </c>
      <c r="T770" s="30">
        <v>0</v>
      </c>
      <c r="U770" s="27" t="s">
        <v>1989</v>
      </c>
      <c r="V770" s="30">
        <v>0</v>
      </c>
      <c r="W770" s="32" t="s">
        <v>1989</v>
      </c>
      <c r="X770" s="30">
        <v>0</v>
      </c>
      <c r="Y770" s="32" t="s">
        <v>1989</v>
      </c>
      <c r="Z770" s="30">
        <v>0</v>
      </c>
      <c r="AA770" s="32" t="s">
        <v>1989</v>
      </c>
      <c r="AB770" s="30">
        <v>0</v>
      </c>
      <c r="AC770" s="27" t="s">
        <v>1989</v>
      </c>
      <c r="AD770" s="30">
        <v>0</v>
      </c>
      <c r="AE770" s="27" t="s">
        <v>1989</v>
      </c>
      <c r="AF770" s="30">
        <v>0</v>
      </c>
      <c r="AG770" s="27" t="s">
        <v>1989</v>
      </c>
      <c r="AH770" s="25">
        <v>0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47">
        <v>0</v>
      </c>
      <c r="AO770" s="47">
        <v>0</v>
      </c>
      <c r="AP770" s="47">
        <v>0</v>
      </c>
      <c r="AQ770" s="47" t="s">
        <v>1989</v>
      </c>
      <c r="AR770" s="47" t="s">
        <v>1989</v>
      </c>
      <c r="AS770" s="47" t="s">
        <v>1989</v>
      </c>
      <c r="AT770" s="28">
        <v>0</v>
      </c>
      <c r="AU770" s="28">
        <v>0</v>
      </c>
      <c r="AV770" s="28">
        <v>0</v>
      </c>
    </row>
    <row r="771" spans="1:48" x14ac:dyDescent="0.25">
      <c r="A771" s="159">
        <v>768</v>
      </c>
      <c r="B771" s="3" t="s">
        <v>4554</v>
      </c>
      <c r="C771" s="3" t="s">
        <v>2159</v>
      </c>
      <c r="D771" s="28">
        <v>15200</v>
      </c>
      <c r="E771" s="25">
        <v>-5</v>
      </c>
      <c r="F771" s="25">
        <v>7.0422539999999998</v>
      </c>
      <c r="G771" s="25">
        <v>8.5714290000000002</v>
      </c>
      <c r="H771" s="28">
        <v>49953340800</v>
      </c>
      <c r="I771" s="49">
        <v>3.2864</v>
      </c>
      <c r="J771" s="49">
        <v>99.725110000000001</v>
      </c>
      <c r="K771" s="28">
        <v>61.75</v>
      </c>
      <c r="L771" s="28">
        <v>895500</v>
      </c>
      <c r="M771" s="49">
        <v>6.7766384306732057</v>
      </c>
      <c r="N771" s="49">
        <v>0.6602289443427195</v>
      </c>
      <c r="O771" s="49" t="s">
        <v>4501</v>
      </c>
      <c r="P771" s="30">
        <v>130.07680571099999</v>
      </c>
      <c r="Q771" s="27">
        <v>-0.27460000000000001</v>
      </c>
      <c r="R771" s="30">
        <v>192.55254823800001</v>
      </c>
      <c r="S771" s="27">
        <v>0.4803</v>
      </c>
      <c r="T771" s="30">
        <v>0</v>
      </c>
      <c r="U771" s="27" t="s">
        <v>1989</v>
      </c>
      <c r="V771" s="30">
        <v>21.087473124999999</v>
      </c>
      <c r="W771" s="32">
        <v>0.27650000000000002</v>
      </c>
      <c r="X771" s="30">
        <v>10.255798709</v>
      </c>
      <c r="Y771" s="32">
        <v>-0.51370000000000005</v>
      </c>
      <c r="Z771" s="30">
        <v>0</v>
      </c>
      <c r="AA771" s="32" t="s">
        <v>1989</v>
      </c>
      <c r="AB771" s="30">
        <v>6416.5796794915996</v>
      </c>
      <c r="AC771" s="27">
        <v>0.27650000000000002</v>
      </c>
      <c r="AD771" s="30">
        <v>2333.8624012751002</v>
      </c>
      <c r="AE771" s="27">
        <v>-0.63600000000000001</v>
      </c>
      <c r="AF771" s="30">
        <v>0</v>
      </c>
      <c r="AG771" s="27" t="s">
        <v>1989</v>
      </c>
      <c r="AH771" s="25">
        <v>0.1744258491</v>
      </c>
      <c r="AI771" s="25">
        <v>6.7856183200000003E-2</v>
      </c>
      <c r="AJ771" s="25">
        <v>0</v>
      </c>
      <c r="AK771" s="25">
        <v>0.34300055470000002</v>
      </c>
      <c r="AL771" s="25">
        <v>0.14300292719999999</v>
      </c>
      <c r="AM771" s="25">
        <v>0</v>
      </c>
      <c r="AN771" s="47">
        <v>0.17359877539999999</v>
      </c>
      <c r="AO771" s="47">
        <v>0.1213692337</v>
      </c>
      <c r="AP771" s="47">
        <v>0</v>
      </c>
      <c r="AQ771" s="47">
        <v>0.80494234992089198</v>
      </c>
      <c r="AR771" s="47">
        <v>1.3784094934117099</v>
      </c>
      <c r="AS771" s="47" t="s">
        <v>1989</v>
      </c>
      <c r="AT771" s="28">
        <v>2500</v>
      </c>
      <c r="AU771" s="28">
        <v>2000</v>
      </c>
      <c r="AV771" s="28">
        <v>0</v>
      </c>
    </row>
    <row r="772" spans="1:48" x14ac:dyDescent="0.25">
      <c r="A772" s="159">
        <v>769</v>
      </c>
      <c r="B772" s="3" t="s">
        <v>2186</v>
      </c>
      <c r="C772" s="3" t="s">
        <v>2159</v>
      </c>
      <c r="D772" s="28">
        <v>18000</v>
      </c>
      <c r="E772" s="25">
        <v>-17.808219999999999</v>
      </c>
      <c r="F772" s="25">
        <v>-28.853750000000002</v>
      </c>
      <c r="G772" s="25">
        <v>-3.8807119999999999</v>
      </c>
      <c r="H772" s="28">
        <v>198945251875.461</v>
      </c>
      <c r="I772" s="49">
        <v>9.6263799999999993</v>
      </c>
      <c r="J772" s="49">
        <v>39.130000000000003</v>
      </c>
      <c r="K772" s="28">
        <v>4923.95</v>
      </c>
      <c r="L772" s="28">
        <v>88397500</v>
      </c>
      <c r="M772" s="49">
        <v>8.2505828710212796</v>
      </c>
      <c r="N772" s="49">
        <v>1.1693136095972245</v>
      </c>
      <c r="O772" s="49" t="s">
        <v>4501</v>
      </c>
      <c r="P772" s="30">
        <v>350.056224208</v>
      </c>
      <c r="Q772" s="27">
        <v>3.3000000000000002E-2</v>
      </c>
      <c r="R772" s="30">
        <v>432.16801198600001</v>
      </c>
      <c r="S772" s="27">
        <v>0.2346</v>
      </c>
      <c r="T772" s="30">
        <v>495.48345167700001</v>
      </c>
      <c r="U772" s="27">
        <v>0.70009999999999994</v>
      </c>
      <c r="V772" s="30">
        <v>29.160589148</v>
      </c>
      <c r="W772" s="32">
        <v>0.32619999999999999</v>
      </c>
      <c r="X772" s="30">
        <v>32.387247391000002</v>
      </c>
      <c r="Y772" s="32">
        <v>0.11070000000000001</v>
      </c>
      <c r="Z772" s="30">
        <v>30.983725111999998</v>
      </c>
      <c r="AA772" s="32">
        <v>0.33260000000000001</v>
      </c>
      <c r="AB772" s="30">
        <v>3102.0880117964002</v>
      </c>
      <c r="AC772" s="27">
        <v>-0.23180000000000001</v>
      </c>
      <c r="AD772" s="30">
        <v>2429.4947947739001</v>
      </c>
      <c r="AE772" s="27">
        <v>-0.217</v>
      </c>
      <c r="AF772" s="30">
        <v>2413.9694459998</v>
      </c>
      <c r="AG772" s="27" t="s">
        <v>1989</v>
      </c>
      <c r="AH772" s="25">
        <v>9.2703340199999998E-2</v>
      </c>
      <c r="AI772" s="25">
        <v>8.0197978000000003E-2</v>
      </c>
      <c r="AJ772" s="25">
        <v>6.6529349000000002E-2</v>
      </c>
      <c r="AK772" s="25">
        <v>0.23092338539999999</v>
      </c>
      <c r="AL772" s="25">
        <v>0.1985809784</v>
      </c>
      <c r="AM772" s="25">
        <v>0.17643233110000001</v>
      </c>
      <c r="AN772" s="47">
        <v>0.43800729160000001</v>
      </c>
      <c r="AO772" s="47">
        <v>0.32792882690000003</v>
      </c>
      <c r="AP772" s="47">
        <v>0.30507224999999999</v>
      </c>
      <c r="AQ772" s="47">
        <v>1.2526147601769</v>
      </c>
      <c r="AR772" s="47">
        <v>1.67142458540117</v>
      </c>
      <c r="AS772" s="47">
        <v>1.6519473533156499</v>
      </c>
      <c r="AT772" s="28">
        <v>0</v>
      </c>
      <c r="AU772" s="28">
        <v>1200</v>
      </c>
      <c r="AV772" s="28">
        <v>0</v>
      </c>
    </row>
    <row r="773" spans="1:48" x14ac:dyDescent="0.25">
      <c r="A773" s="159">
        <v>770</v>
      </c>
      <c r="B773" s="3" t="s">
        <v>3006</v>
      </c>
      <c r="C773" s="3" t="s">
        <v>2159</v>
      </c>
      <c r="D773" s="28">
        <v>20200</v>
      </c>
      <c r="E773" s="25">
        <v>-14.76793</v>
      </c>
      <c r="F773" s="25">
        <v>-15.126049999999999</v>
      </c>
      <c r="G773" s="25">
        <v>-22.307690000000001</v>
      </c>
      <c r="H773" s="28">
        <v>1627985467999.9998</v>
      </c>
      <c r="I773" s="49">
        <v>80.593339999999998</v>
      </c>
      <c r="J773" s="49">
        <v>94.174809999999994</v>
      </c>
      <c r="K773" s="28">
        <v>26252.95</v>
      </c>
      <c r="L773" s="28">
        <v>604613000</v>
      </c>
      <c r="M773" s="49">
        <v>4.6533056899331955</v>
      </c>
      <c r="N773" s="49">
        <v>0.65403849530752289</v>
      </c>
      <c r="O773" s="49">
        <v>0.52372879999999999</v>
      </c>
      <c r="P773" s="30">
        <v>8982.9631818960006</v>
      </c>
      <c r="Q773" s="27">
        <v>0.1226</v>
      </c>
      <c r="R773" s="30">
        <v>9403.0704867339991</v>
      </c>
      <c r="S773" s="27">
        <v>4.6800000000000001E-2</v>
      </c>
      <c r="T773" s="30">
        <v>9427.1253209299994</v>
      </c>
      <c r="U773" s="27">
        <v>5.7000000000000002E-3</v>
      </c>
      <c r="V773" s="30">
        <v>446.11856006300002</v>
      </c>
      <c r="W773" s="32">
        <v>0.2792</v>
      </c>
      <c r="X773" s="30">
        <v>414.08586408600002</v>
      </c>
      <c r="Y773" s="32">
        <v>-7.1800000000000003E-2</v>
      </c>
      <c r="Z773" s="30">
        <v>471.71540825599999</v>
      </c>
      <c r="AA773" s="32">
        <v>0.1027</v>
      </c>
      <c r="AB773" s="30">
        <v>5716.4582322368997</v>
      </c>
      <c r="AC773" s="27">
        <v>0.10630000000000001</v>
      </c>
      <c r="AD773" s="30">
        <v>4362.3008481841998</v>
      </c>
      <c r="AE773" s="27">
        <v>-0.23699999999999999</v>
      </c>
      <c r="AF773" s="30">
        <v>5815.9029979152001</v>
      </c>
      <c r="AG773" s="27">
        <v>0.92</v>
      </c>
      <c r="AH773" s="25">
        <v>6.9966795100000007E-2</v>
      </c>
      <c r="AI773" s="25">
        <v>5.7581393299999999E-2</v>
      </c>
      <c r="AJ773" s="25">
        <v>6.3744046299999996E-2</v>
      </c>
      <c r="AK773" s="25">
        <v>0.19734390099999999</v>
      </c>
      <c r="AL773" s="25">
        <v>0.16943022420000001</v>
      </c>
      <c r="AM773" s="25">
        <v>0.18779716460000001</v>
      </c>
      <c r="AN773" s="47">
        <v>0.2165357544</v>
      </c>
      <c r="AO773" s="47">
        <v>0.2141064107</v>
      </c>
      <c r="AP773" s="47">
        <v>0.22271282519999999</v>
      </c>
      <c r="AQ773" s="47">
        <v>1.8113253661734601</v>
      </c>
      <c r="AR773" s="47">
        <v>2.0646117264901598</v>
      </c>
      <c r="AS773" s="47">
        <v>1.9461130172718799</v>
      </c>
      <c r="AT773" s="28">
        <v>2000</v>
      </c>
      <c r="AU773" s="28">
        <v>0</v>
      </c>
      <c r="AV773" s="28">
        <v>0</v>
      </c>
    </row>
    <row r="774" spans="1:48" x14ac:dyDescent="0.25">
      <c r="A774" s="159">
        <v>771</v>
      </c>
      <c r="B774" s="3" t="s">
        <v>2189</v>
      </c>
      <c r="C774" s="3" t="s">
        <v>2159</v>
      </c>
      <c r="D774" s="28">
        <v>27000</v>
      </c>
      <c r="E774" s="25">
        <v>28.571429999999999</v>
      </c>
      <c r="F774" s="25">
        <v>-11.47541</v>
      </c>
      <c r="G774" s="25">
        <v>12.5</v>
      </c>
      <c r="H774" s="28">
        <v>291600000000</v>
      </c>
      <c r="I774" s="49">
        <v>10.799999999999999</v>
      </c>
      <c r="J774" s="49">
        <v>16.60952</v>
      </c>
      <c r="K774" s="28">
        <v>3685</v>
      </c>
      <c r="L774" s="28">
        <v>96162000</v>
      </c>
      <c r="M774" s="49">
        <v>6.4102564102564106</v>
      </c>
      <c r="N774" s="49">
        <v>0.77167794708626536</v>
      </c>
      <c r="O774" s="49" t="s">
        <v>4501</v>
      </c>
      <c r="P774" s="30">
        <v>592.01534829299999</v>
      </c>
      <c r="Q774" s="27">
        <v>0.21260000000000001</v>
      </c>
      <c r="R774" s="30">
        <v>604.84066913699996</v>
      </c>
      <c r="S774" s="27">
        <v>2.1700000000000001E-2</v>
      </c>
      <c r="T774" s="30">
        <v>0</v>
      </c>
      <c r="U774" s="27" t="s">
        <v>1989</v>
      </c>
      <c r="V774" s="30">
        <v>67.782207248000006</v>
      </c>
      <c r="W774" s="32">
        <v>0.20419999999999999</v>
      </c>
      <c r="X774" s="30">
        <v>54.915933885000001</v>
      </c>
      <c r="Y774" s="32">
        <v>-0.1898</v>
      </c>
      <c r="Z774" s="30">
        <v>0</v>
      </c>
      <c r="AA774" s="32" t="s">
        <v>1989</v>
      </c>
      <c r="AB774" s="30">
        <v>5992.1189386111</v>
      </c>
      <c r="AC774" s="27">
        <v>0.17960000000000001</v>
      </c>
      <c r="AD774" s="30">
        <v>4945.4935375925998</v>
      </c>
      <c r="AE774" s="27">
        <v>-0.17499999999999999</v>
      </c>
      <c r="AF774" s="30">
        <v>0</v>
      </c>
      <c r="AG774" s="27" t="s">
        <v>1989</v>
      </c>
      <c r="AH774" s="25">
        <v>0.15807739270000001</v>
      </c>
      <c r="AI774" s="25">
        <v>0.12103501749999999</v>
      </c>
      <c r="AJ774" s="25">
        <v>0</v>
      </c>
      <c r="AK774" s="25">
        <v>0.19217435159999999</v>
      </c>
      <c r="AL774" s="25">
        <v>0.14653560160000001</v>
      </c>
      <c r="AM774" s="25">
        <v>0</v>
      </c>
      <c r="AN774" s="47">
        <v>0.19217965349999999</v>
      </c>
      <c r="AO774" s="47">
        <v>0.17504714399999999</v>
      </c>
      <c r="AP774" s="47">
        <v>0</v>
      </c>
      <c r="AQ774" s="47">
        <v>0.229013116430962</v>
      </c>
      <c r="AR774" s="47">
        <v>0.19267717830234499</v>
      </c>
      <c r="AS774" s="47" t="s">
        <v>1989</v>
      </c>
      <c r="AT774" s="28">
        <v>3000</v>
      </c>
      <c r="AU774" s="28">
        <v>3000</v>
      </c>
      <c r="AV774" s="28">
        <v>0</v>
      </c>
    </row>
    <row r="775" spans="1:48" x14ac:dyDescent="0.25">
      <c r="A775" s="159">
        <v>772</v>
      </c>
      <c r="B775" s="3" t="s">
        <v>4752</v>
      </c>
      <c r="C775" s="3" t="s">
        <v>2159</v>
      </c>
      <c r="D775" s="28" t="s">
        <v>4664</v>
      </c>
      <c r="E775" s="25" t="s">
        <v>4664</v>
      </c>
      <c r="F775" s="25" t="s">
        <v>4664</v>
      </c>
      <c r="G775" s="25" t="s">
        <v>4664</v>
      </c>
      <c r="H775" s="28" t="s">
        <v>4664</v>
      </c>
      <c r="I775" s="49" t="s">
        <v>4664</v>
      </c>
      <c r="J775" s="49" t="s">
        <v>4664</v>
      </c>
      <c r="K775" s="28" t="s">
        <v>4664</v>
      </c>
      <c r="L775" s="28" t="s">
        <v>4664</v>
      </c>
      <c r="M775" s="49" t="s">
        <v>4664</v>
      </c>
      <c r="N775" s="49" t="s">
        <v>4664</v>
      </c>
      <c r="O775" s="49" t="s">
        <v>4664</v>
      </c>
      <c r="P775" s="30">
        <v>25.410201153999999</v>
      </c>
      <c r="Q775" s="27">
        <v>-0.26579999999999998</v>
      </c>
      <c r="R775" s="30">
        <v>0</v>
      </c>
      <c r="S775" s="27">
        <v>-1</v>
      </c>
      <c r="T775" s="30">
        <v>0</v>
      </c>
      <c r="U775" s="27" t="s">
        <v>1989</v>
      </c>
      <c r="V775" s="30">
        <v>-30.63244632</v>
      </c>
      <c r="W775" s="32">
        <v>-0.17499999999999999</v>
      </c>
      <c r="X775" s="30">
        <v>0</v>
      </c>
      <c r="Y775" s="32">
        <v>-1</v>
      </c>
      <c r="Z775" s="30">
        <v>0</v>
      </c>
      <c r="AA775" s="32" t="s">
        <v>1989</v>
      </c>
      <c r="AB775" s="30">
        <v>-4641.2797454544998</v>
      </c>
      <c r="AC775" s="27">
        <v>-0.17499999999999999</v>
      </c>
      <c r="AD775" s="30">
        <v>0</v>
      </c>
      <c r="AE775" s="27">
        <v>-1</v>
      </c>
      <c r="AF775" s="30">
        <v>0</v>
      </c>
      <c r="AG775" s="27" t="s">
        <v>1989</v>
      </c>
      <c r="AH775" s="25">
        <v>-0.28960611889999999</v>
      </c>
      <c r="AI775" s="25">
        <v>0</v>
      </c>
      <c r="AJ775" s="25">
        <v>0</v>
      </c>
      <c r="AK775" s="25">
        <v>0.2238132005</v>
      </c>
      <c r="AL775" s="25">
        <v>0</v>
      </c>
      <c r="AM775" s="25">
        <v>0</v>
      </c>
      <c r="AN775" s="47">
        <v>-0.18941353559999999</v>
      </c>
      <c r="AO775" s="47">
        <v>0</v>
      </c>
      <c r="AP775" s="47">
        <v>0</v>
      </c>
      <c r="AQ775" s="47">
        <v>-1.6603018637515099</v>
      </c>
      <c r="AR775" s="47" t="s">
        <v>1989</v>
      </c>
      <c r="AS775" s="47" t="s">
        <v>1989</v>
      </c>
      <c r="AT775" s="28">
        <v>0</v>
      </c>
      <c r="AU775" s="28">
        <v>0</v>
      </c>
      <c r="AV775" s="28">
        <v>0</v>
      </c>
    </row>
    <row r="776" spans="1:48" x14ac:dyDescent="0.25">
      <c r="A776" s="159">
        <v>773</v>
      </c>
      <c r="B776" s="3" t="s">
        <v>4106</v>
      </c>
      <c r="C776" s="3" t="s">
        <v>2159</v>
      </c>
      <c r="D776" s="28" t="s">
        <v>4501</v>
      </c>
      <c r="E776" s="25" t="s">
        <v>4501</v>
      </c>
      <c r="F776" s="25" t="s">
        <v>4501</v>
      </c>
      <c r="G776" s="25" t="s">
        <v>4501</v>
      </c>
      <c r="H776" s="28" t="s">
        <v>4501</v>
      </c>
      <c r="I776" s="49">
        <v>4.8633799999999994</v>
      </c>
      <c r="J776" s="49">
        <v>100</v>
      </c>
      <c r="K776" s="28">
        <v>0</v>
      </c>
      <c r="L776" s="28" t="s">
        <v>4501</v>
      </c>
      <c r="M776" s="49" t="s">
        <v>4501</v>
      </c>
      <c r="N776" s="49" t="s">
        <v>4501</v>
      </c>
      <c r="O776" s="49" t="s">
        <v>4501</v>
      </c>
      <c r="P776" s="30">
        <v>462.826884898</v>
      </c>
      <c r="Q776" s="27">
        <v>-3.5400000000000001E-2</v>
      </c>
      <c r="R776" s="30">
        <v>388.22216658999997</v>
      </c>
      <c r="S776" s="27">
        <v>-0.16120000000000001</v>
      </c>
      <c r="T776" s="30">
        <v>0</v>
      </c>
      <c r="U776" s="27" t="s">
        <v>1989</v>
      </c>
      <c r="V776" s="30">
        <v>8.4021566140000008</v>
      </c>
      <c r="W776" s="32">
        <v>4.2900000000000001E-2</v>
      </c>
      <c r="X776" s="30">
        <v>8.4646725109999998</v>
      </c>
      <c r="Y776" s="32">
        <v>7.4000000000000003E-3</v>
      </c>
      <c r="Z776" s="30">
        <v>0</v>
      </c>
      <c r="AA776" s="32" t="s">
        <v>1989</v>
      </c>
      <c r="AB776" s="30">
        <v>1546.6912587239001</v>
      </c>
      <c r="AC776" s="27">
        <v>-6.6299999999999998E-2</v>
      </c>
      <c r="AD776" s="30">
        <v>1566.4405950916</v>
      </c>
      <c r="AE776" s="27">
        <v>1.2999999999999999E-2</v>
      </c>
      <c r="AF776" s="30">
        <v>0</v>
      </c>
      <c r="AG776" s="27" t="s">
        <v>1989</v>
      </c>
      <c r="AH776" s="25">
        <v>5.0730044000000002E-2</v>
      </c>
      <c r="AI776" s="25">
        <v>5.7774622300000002E-2</v>
      </c>
      <c r="AJ776" s="25">
        <v>0</v>
      </c>
      <c r="AK776" s="25">
        <v>0.17052758679999999</v>
      </c>
      <c r="AL776" s="25">
        <v>0.1586241535</v>
      </c>
      <c r="AM776" s="25">
        <v>0</v>
      </c>
      <c r="AN776" s="47">
        <v>9.4905002500000002E-2</v>
      </c>
      <c r="AO776" s="47">
        <v>0.1217563958</v>
      </c>
      <c r="AP776" s="47">
        <v>0</v>
      </c>
      <c r="AQ776" s="47">
        <v>1.96384464385982</v>
      </c>
      <c r="AR776" s="47">
        <v>1.5551665993224699</v>
      </c>
      <c r="AS776" s="47" t="s">
        <v>1989</v>
      </c>
      <c r="AT776" s="28">
        <v>1300</v>
      </c>
      <c r="AU776" s="28">
        <v>1400</v>
      </c>
      <c r="AV776" s="28">
        <v>0</v>
      </c>
    </row>
    <row r="777" spans="1:48" x14ac:dyDescent="0.25">
      <c r="A777" s="159">
        <v>774</v>
      </c>
      <c r="B777" s="3" t="s">
        <v>4753</v>
      </c>
      <c r="C777" s="3" t="s">
        <v>2159</v>
      </c>
      <c r="D777" s="28" t="s">
        <v>4501</v>
      </c>
      <c r="E777" s="25" t="s">
        <v>4501</v>
      </c>
      <c r="F777" s="25" t="s">
        <v>4501</v>
      </c>
      <c r="G777" s="25" t="s">
        <v>4501</v>
      </c>
      <c r="H777" s="28" t="s">
        <v>4501</v>
      </c>
      <c r="I777" s="49">
        <v>192.48439999999999</v>
      </c>
      <c r="J777" s="49">
        <v>10.44111</v>
      </c>
      <c r="K777" s="28" t="s">
        <v>4501</v>
      </c>
      <c r="L777" s="28" t="s">
        <v>4501</v>
      </c>
      <c r="M777" s="49" t="s">
        <v>4501</v>
      </c>
      <c r="N777" s="49" t="s">
        <v>4501</v>
      </c>
      <c r="O777" s="49" t="s">
        <v>4501</v>
      </c>
      <c r="P777" s="30">
        <v>1610.605431214</v>
      </c>
      <c r="Q777" s="27">
        <v>2.2109000000000001</v>
      </c>
      <c r="R777" s="30">
        <v>1049.8510987669999</v>
      </c>
      <c r="S777" s="27">
        <v>-0.34820000000000001</v>
      </c>
      <c r="T777" s="30">
        <v>888.35082475900003</v>
      </c>
      <c r="U777" s="27">
        <v>-0.5786</v>
      </c>
      <c r="V777" s="30">
        <v>444.835690779</v>
      </c>
      <c r="W777" s="32">
        <v>-4.3075000000000001</v>
      </c>
      <c r="X777" s="30">
        <v>226.507267818</v>
      </c>
      <c r="Y777" s="32">
        <v>-0.49080000000000001</v>
      </c>
      <c r="Z777" s="30">
        <v>138.44573333100001</v>
      </c>
      <c r="AA777" s="32">
        <v>-0.32869999999999999</v>
      </c>
      <c r="AB777" s="30">
        <v>2286.7928625212999</v>
      </c>
      <c r="AC777" s="27">
        <v>-4.2377000000000002</v>
      </c>
      <c r="AD777" s="30">
        <v>1115.4437212897999</v>
      </c>
      <c r="AE777" s="27">
        <v>-0.51200000000000001</v>
      </c>
      <c r="AF777" s="30">
        <v>-103.65207854160001</v>
      </c>
      <c r="AG777" s="27" t="s">
        <v>1989</v>
      </c>
      <c r="AH777" s="25">
        <v>0.14361942750000001</v>
      </c>
      <c r="AI777" s="25">
        <v>6.0837246900000003E-2</v>
      </c>
      <c r="AJ777" s="25">
        <v>-4.9324861000000003E-3</v>
      </c>
      <c r="AK777" s="25">
        <v>0.2485044867</v>
      </c>
      <c r="AL777" s="25">
        <v>0.1020202892</v>
      </c>
      <c r="AM777" s="25">
        <v>-9.0710448000000006E-3</v>
      </c>
      <c r="AN777" s="47">
        <v>0.37981119320000001</v>
      </c>
      <c r="AO777" s="47">
        <v>9.7636199399999998E-2</v>
      </c>
      <c r="AP777" s="47">
        <v>9.2426751200000004E-2</v>
      </c>
      <c r="AQ777" s="47">
        <v>0.495410758801899</v>
      </c>
      <c r="AR777" s="47">
        <v>0.83978780767726402</v>
      </c>
      <c r="AS777" s="47">
        <v>0.83904113701816097</v>
      </c>
      <c r="AT777" s="28">
        <v>0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319</v>
      </c>
      <c r="C778" s="3" t="s">
        <v>2159</v>
      </c>
      <c r="D778" s="28">
        <v>2100</v>
      </c>
      <c r="E778" s="25">
        <v>0</v>
      </c>
      <c r="F778" s="25">
        <v>-12.5</v>
      </c>
      <c r="G778" s="25">
        <v>5</v>
      </c>
      <c r="H778" s="28">
        <v>11881665600</v>
      </c>
      <c r="I778" s="49">
        <v>5.6579299999999995</v>
      </c>
      <c r="J778" s="49">
        <v>71.715130000000002</v>
      </c>
      <c r="K778" s="28">
        <v>16092</v>
      </c>
      <c r="L778" s="28">
        <v>3944500</v>
      </c>
      <c r="M778" s="49">
        <v>3.8498050689701375</v>
      </c>
      <c r="N778" s="49">
        <v>0.10298087421919411</v>
      </c>
      <c r="O778" s="49">
        <v>0.89080979999999998</v>
      </c>
      <c r="P778" s="30">
        <v>113.88151840099999</v>
      </c>
      <c r="Q778" s="27">
        <v>1.6876</v>
      </c>
      <c r="R778" s="30">
        <v>7.6795255500000001</v>
      </c>
      <c r="S778" s="27">
        <v>-0.93259999999999998</v>
      </c>
      <c r="T778" s="30">
        <v>0</v>
      </c>
      <c r="U778" s="27">
        <v>-1</v>
      </c>
      <c r="V778" s="30">
        <v>7.9534052590000002</v>
      </c>
      <c r="W778" s="32">
        <v>1.9930000000000001</v>
      </c>
      <c r="X778" s="30">
        <v>0.39852615699999999</v>
      </c>
      <c r="Y778" s="32">
        <v>-0.94989999999999997</v>
      </c>
      <c r="Z778" s="30">
        <v>-0.26762754900000002</v>
      </c>
      <c r="AA778" s="32">
        <v>-1.0450999999999999</v>
      </c>
      <c r="AB778" s="30">
        <v>2480.3008636019999</v>
      </c>
      <c r="AC778" s="27">
        <v>1.9553</v>
      </c>
      <c r="AD778" s="30">
        <v>70.436667541000006</v>
      </c>
      <c r="AE778" s="27">
        <v>-0.97199999999999998</v>
      </c>
      <c r="AF778" s="30">
        <v>0</v>
      </c>
      <c r="AG778" s="27">
        <v>0</v>
      </c>
      <c r="AH778" s="25">
        <v>8.0742364600000005E-2</v>
      </c>
      <c r="AI778" s="25">
        <v>3.4851675000000001E-3</v>
      </c>
      <c r="AJ778" s="25">
        <v>0</v>
      </c>
      <c r="AK778" s="25">
        <v>0.18161496699999999</v>
      </c>
      <c r="AL778" s="25">
        <v>6.9823267999999999E-3</v>
      </c>
      <c r="AM778" s="25">
        <v>0</v>
      </c>
      <c r="AN778" s="47">
        <v>0.109353358</v>
      </c>
      <c r="AO778" s="47">
        <v>5.9367926999999996E-3</v>
      </c>
      <c r="AP778" s="47">
        <v>0</v>
      </c>
      <c r="AQ778" s="47">
        <v>1.6316469663718101</v>
      </c>
      <c r="AR778" s="47">
        <v>0.51221480141495901</v>
      </c>
      <c r="AS778" s="47">
        <v>0.514982608450404</v>
      </c>
      <c r="AT778" s="28">
        <v>500</v>
      </c>
      <c r="AU778" s="28">
        <v>0</v>
      </c>
      <c r="AV778" s="28">
        <v>0</v>
      </c>
    </row>
    <row r="779" spans="1:48" x14ac:dyDescent="0.25">
      <c r="A779" s="159">
        <v>776</v>
      </c>
      <c r="B779" s="3" t="s">
        <v>2192</v>
      </c>
      <c r="C779" s="3" t="s">
        <v>2159</v>
      </c>
      <c r="D779" s="28" t="s">
        <v>4501</v>
      </c>
      <c r="E779" s="25" t="s">
        <v>4501</v>
      </c>
      <c r="F779" s="25" t="s">
        <v>4501</v>
      </c>
      <c r="G779" s="25" t="s">
        <v>4501</v>
      </c>
      <c r="H779" s="28" t="s">
        <v>4501</v>
      </c>
      <c r="I779" s="49">
        <v>13</v>
      </c>
      <c r="J779" s="49">
        <v>76.471209999999999</v>
      </c>
      <c r="K779" s="28">
        <v>0</v>
      </c>
      <c r="L779" s="28" t="s">
        <v>4501</v>
      </c>
      <c r="M779" s="49" t="s">
        <v>4501</v>
      </c>
      <c r="N779" s="49" t="s">
        <v>4501</v>
      </c>
      <c r="O779" s="49" t="s">
        <v>4501</v>
      </c>
      <c r="P779" s="30">
        <v>1227.231296532</v>
      </c>
      <c r="Q779" s="27">
        <v>2.46E-2</v>
      </c>
      <c r="R779" s="30">
        <v>0</v>
      </c>
      <c r="S779" s="27">
        <v>-1</v>
      </c>
      <c r="T779" s="30">
        <v>0</v>
      </c>
      <c r="U779" s="27">
        <v>-1</v>
      </c>
      <c r="V779" s="30">
        <v>19.995865762000001</v>
      </c>
      <c r="W779" s="32">
        <v>2.24E-2</v>
      </c>
      <c r="X779" s="30">
        <v>0</v>
      </c>
      <c r="Y779" s="32">
        <v>-1</v>
      </c>
      <c r="Z779" s="30">
        <v>0</v>
      </c>
      <c r="AA779" s="32">
        <v>-1</v>
      </c>
      <c r="AB779" s="30">
        <v>1538.1435201538</v>
      </c>
      <c r="AC779" s="27">
        <v>7.3800000000000004E-2</v>
      </c>
      <c r="AD779" s="30">
        <v>0</v>
      </c>
      <c r="AE779" s="27">
        <v>-1</v>
      </c>
      <c r="AF779" s="30">
        <v>0</v>
      </c>
      <c r="AG779" s="27" t="s">
        <v>1989</v>
      </c>
      <c r="AH779" s="25">
        <v>2.1812764200000001E-2</v>
      </c>
      <c r="AI779" s="25">
        <v>0</v>
      </c>
      <c r="AJ779" s="25">
        <v>0</v>
      </c>
      <c r="AK779" s="25">
        <v>0.1183029649</v>
      </c>
      <c r="AL779" s="25">
        <v>0</v>
      </c>
      <c r="AM779" s="25">
        <v>0</v>
      </c>
      <c r="AN779" s="47">
        <v>9.2137589500000006E-2</v>
      </c>
      <c r="AO779" s="47">
        <v>0</v>
      </c>
      <c r="AP779" s="47">
        <v>0</v>
      </c>
      <c r="AQ779" s="47">
        <v>4.5243234160747097</v>
      </c>
      <c r="AR779" s="47" t="s">
        <v>1989</v>
      </c>
      <c r="AS779" s="47" t="s">
        <v>1989</v>
      </c>
      <c r="AT779" s="28">
        <v>0</v>
      </c>
      <c r="AU779" s="28">
        <v>0</v>
      </c>
      <c r="AV779" s="28">
        <v>0</v>
      </c>
    </row>
    <row r="780" spans="1:48" x14ac:dyDescent="0.25">
      <c r="A780" s="159">
        <v>777</v>
      </c>
      <c r="B780" s="3" t="s">
        <v>2198</v>
      </c>
      <c r="C780" s="3" t="s">
        <v>2159</v>
      </c>
      <c r="D780" s="28">
        <v>7500</v>
      </c>
      <c r="E780" s="25">
        <v>25</v>
      </c>
      <c r="F780" s="25">
        <v>-5.0632910000000004</v>
      </c>
      <c r="G780" s="25">
        <v>-6.25</v>
      </c>
      <c r="H780" s="28">
        <v>45000000000</v>
      </c>
      <c r="I780" s="49">
        <v>6</v>
      </c>
      <c r="J780" s="49">
        <v>97.161670000000001</v>
      </c>
      <c r="K780" s="28">
        <v>1565</v>
      </c>
      <c r="L780" s="28">
        <v>11322000</v>
      </c>
      <c r="M780" s="49">
        <v>34.090909090909093</v>
      </c>
      <c r="N780" s="49">
        <v>0.93000950781208169</v>
      </c>
      <c r="O780" s="49" t="s">
        <v>4501</v>
      </c>
      <c r="P780" s="30">
        <v>311.73480275899999</v>
      </c>
      <c r="Q780" s="27">
        <v>-7.22E-2</v>
      </c>
      <c r="R780" s="30">
        <v>351.29908523900002</v>
      </c>
      <c r="S780" s="27">
        <v>0.12690000000000001</v>
      </c>
      <c r="T780" s="30">
        <v>0</v>
      </c>
      <c r="U780" s="27" t="s">
        <v>1989</v>
      </c>
      <c r="V780" s="30">
        <v>-18.621745002000001</v>
      </c>
      <c r="W780" s="32">
        <v>-5.1176000000000004</v>
      </c>
      <c r="X780" s="30">
        <v>1.3222338119999999</v>
      </c>
      <c r="Y780" s="32">
        <v>-1.071</v>
      </c>
      <c r="Z780" s="30">
        <v>0</v>
      </c>
      <c r="AA780" s="32" t="s">
        <v>1989</v>
      </c>
      <c r="AB780" s="30">
        <v>-3103.6241669999999</v>
      </c>
      <c r="AC780" s="27">
        <v>-5.3342999999999998</v>
      </c>
      <c r="AD780" s="30">
        <v>220.37230199999999</v>
      </c>
      <c r="AE780" s="27">
        <v>-1.071</v>
      </c>
      <c r="AF780" s="30">
        <v>0</v>
      </c>
      <c r="AG780" s="27" t="s">
        <v>1989</v>
      </c>
      <c r="AH780" s="25">
        <v>-7.1919825100000001E-2</v>
      </c>
      <c r="AI780" s="25">
        <v>5.5826551999999998E-3</v>
      </c>
      <c r="AJ780" s="25">
        <v>0</v>
      </c>
      <c r="AK780" s="25">
        <v>-0.31894610270000001</v>
      </c>
      <c r="AL780" s="25">
        <v>2.7704984200000001E-2</v>
      </c>
      <c r="AM780" s="25">
        <v>0</v>
      </c>
      <c r="AN780" s="47">
        <v>0.1176759989</v>
      </c>
      <c r="AO780" s="47">
        <v>0.16334951959999999</v>
      </c>
      <c r="AP780" s="47">
        <v>0</v>
      </c>
      <c r="AQ780" s="47">
        <v>4.4083769461223996</v>
      </c>
      <c r="AR780" s="47">
        <v>3.5291810953825302</v>
      </c>
      <c r="AS780" s="47" t="s">
        <v>1989</v>
      </c>
      <c r="AT780" s="28">
        <v>0</v>
      </c>
      <c r="AU780" s="28">
        <v>0</v>
      </c>
      <c r="AV780" s="28">
        <v>0</v>
      </c>
    </row>
    <row r="781" spans="1:48" x14ac:dyDescent="0.25">
      <c r="A781" s="159">
        <v>778</v>
      </c>
      <c r="B781" s="3" t="s">
        <v>2201</v>
      </c>
      <c r="C781" s="3" t="s">
        <v>2159</v>
      </c>
      <c r="D781" s="28">
        <v>21000</v>
      </c>
      <c r="E781" s="25">
        <v>2.4390239999999999</v>
      </c>
      <c r="F781" s="25">
        <v>0</v>
      </c>
      <c r="G781" s="25">
        <v>-26.66667</v>
      </c>
      <c r="H781" s="28">
        <v>347253627000</v>
      </c>
      <c r="I781" s="49">
        <v>16.535889999999998</v>
      </c>
      <c r="J781" s="49">
        <v>75.703059999999994</v>
      </c>
      <c r="K781" s="28">
        <v>1110</v>
      </c>
      <c r="L781" s="28">
        <v>23256500</v>
      </c>
      <c r="M781" s="49">
        <v>4.6525679758308165</v>
      </c>
      <c r="N781" s="49">
        <v>0.67502362144183214</v>
      </c>
      <c r="O781" s="49">
        <v>0.34514220000000001</v>
      </c>
      <c r="P781" s="30">
        <v>3043.6845957820001</v>
      </c>
      <c r="Q781" s="27">
        <v>6.7900000000000002E-2</v>
      </c>
      <c r="R781" s="30">
        <v>3574.0160704</v>
      </c>
      <c r="S781" s="27">
        <v>0.17419999999999999</v>
      </c>
      <c r="T781" s="30">
        <v>3581.7149828629999</v>
      </c>
      <c r="U781" s="27">
        <v>-3.3E-3</v>
      </c>
      <c r="V781" s="30">
        <v>82.476633394000004</v>
      </c>
      <c r="W781" s="32">
        <v>4.5499999999999999E-2</v>
      </c>
      <c r="X781" s="30">
        <v>98.499931676000003</v>
      </c>
      <c r="Y781" s="32">
        <v>0.1943</v>
      </c>
      <c r="Z781" s="30">
        <v>16.298119534000001</v>
      </c>
      <c r="AA781" s="32">
        <v>-0.87749999999999995</v>
      </c>
      <c r="AB781" s="30">
        <v>4777.0519768261001</v>
      </c>
      <c r="AC781" s="27">
        <v>-0.2452</v>
      </c>
      <c r="AD781" s="30">
        <v>4661.5386543006998</v>
      </c>
      <c r="AE781" s="27">
        <v>-2.4E-2</v>
      </c>
      <c r="AF781" s="30">
        <v>619.74633698210005</v>
      </c>
      <c r="AG781" s="27" t="s">
        <v>1989</v>
      </c>
      <c r="AH781" s="25">
        <v>3.4091439000000001E-2</v>
      </c>
      <c r="AI781" s="25">
        <v>3.7412881500000002E-2</v>
      </c>
      <c r="AJ781" s="25">
        <v>4.9312977000000001E-3</v>
      </c>
      <c r="AK781" s="25">
        <v>0.139901476</v>
      </c>
      <c r="AL781" s="25">
        <v>0.13541439189999999</v>
      </c>
      <c r="AM781" s="25">
        <v>1.8014790999999999E-2</v>
      </c>
      <c r="AN781" s="47">
        <v>0.13276664060000001</v>
      </c>
      <c r="AO781" s="47">
        <v>0.1059115454</v>
      </c>
      <c r="AP781" s="47">
        <v>8.1916935400000002E-2</v>
      </c>
      <c r="AQ781" s="47">
        <v>2.7252959061555302</v>
      </c>
      <c r="AR781" s="47">
        <v>2.5201103230059698</v>
      </c>
      <c r="AS781" s="47">
        <v>2.6531542025560002</v>
      </c>
      <c r="AT781" s="28">
        <v>2700</v>
      </c>
      <c r="AU781" s="28">
        <v>3022</v>
      </c>
      <c r="AV781" s="28">
        <v>0</v>
      </c>
    </row>
    <row r="782" spans="1:48" x14ac:dyDescent="0.25">
      <c r="A782" s="159">
        <v>779</v>
      </c>
      <c r="B782" s="3" t="s">
        <v>2204</v>
      </c>
      <c r="C782" s="3" t="s">
        <v>2159</v>
      </c>
      <c r="D782" s="28" t="s">
        <v>4501</v>
      </c>
      <c r="E782" s="25" t="s">
        <v>4501</v>
      </c>
      <c r="F782" s="25" t="s">
        <v>4501</v>
      </c>
      <c r="G782" s="25" t="s">
        <v>4501</v>
      </c>
      <c r="H782" s="28" t="s">
        <v>4501</v>
      </c>
      <c r="I782" s="49">
        <v>1.2</v>
      </c>
      <c r="J782" s="49">
        <v>46.386330000000001</v>
      </c>
      <c r="K782" s="28" t="s">
        <v>4501</v>
      </c>
      <c r="L782" s="28" t="s">
        <v>4501</v>
      </c>
      <c r="M782" s="49" t="s">
        <v>4501</v>
      </c>
      <c r="N782" s="49" t="s">
        <v>4501</v>
      </c>
      <c r="O782" s="49" t="s">
        <v>4501</v>
      </c>
      <c r="P782" s="30">
        <v>355.873860025</v>
      </c>
      <c r="Q782" s="27">
        <v>2.35E-2</v>
      </c>
      <c r="R782" s="30">
        <v>370.44453008300002</v>
      </c>
      <c r="S782" s="27">
        <v>4.0899999999999999E-2</v>
      </c>
      <c r="T782" s="30">
        <v>0</v>
      </c>
      <c r="U782" s="27" t="s">
        <v>1989</v>
      </c>
      <c r="V782" s="30">
        <v>2.3682656230000001</v>
      </c>
      <c r="W782" s="32">
        <v>-1.4500000000000001E-2</v>
      </c>
      <c r="X782" s="30">
        <v>1.8862929129999999</v>
      </c>
      <c r="Y782" s="32">
        <v>-0.20349999999999999</v>
      </c>
      <c r="Z782" s="30">
        <v>0</v>
      </c>
      <c r="AA782" s="32" t="s">
        <v>1989</v>
      </c>
      <c r="AB782" s="30">
        <v>1671.7148425</v>
      </c>
      <c r="AC782" s="27">
        <v>-5.1999999999999998E-3</v>
      </c>
      <c r="AD782" s="30">
        <v>1311.5732283333</v>
      </c>
      <c r="AE782" s="27">
        <v>-0.215</v>
      </c>
      <c r="AF782" s="30">
        <v>0</v>
      </c>
      <c r="AG782" s="27" t="s">
        <v>1989</v>
      </c>
      <c r="AH782" s="25">
        <v>2.04829373E-2</v>
      </c>
      <c r="AI782" s="25">
        <v>1.3603596399999999E-2</v>
      </c>
      <c r="AJ782" s="25">
        <v>0</v>
      </c>
      <c r="AK782" s="25">
        <v>0.16945494580000001</v>
      </c>
      <c r="AL782" s="25">
        <v>0.12449959569999999</v>
      </c>
      <c r="AM782" s="25">
        <v>0</v>
      </c>
      <c r="AN782" s="47">
        <v>6.6313904500000007E-2</v>
      </c>
      <c r="AO782" s="47">
        <v>6.5216786799999996E-2</v>
      </c>
      <c r="AP782" s="47">
        <v>0</v>
      </c>
      <c r="AQ782" s="47">
        <v>7.5866268301438096</v>
      </c>
      <c r="AR782" s="47">
        <v>8.6666101869864107</v>
      </c>
      <c r="AS782" s="47" t="s">
        <v>1989</v>
      </c>
      <c r="AT782" s="28">
        <v>1200</v>
      </c>
      <c r="AU782" s="28">
        <v>1200</v>
      </c>
      <c r="AV782" s="28">
        <v>0</v>
      </c>
    </row>
    <row r="783" spans="1:48" x14ac:dyDescent="0.25">
      <c r="A783" s="159">
        <v>780</v>
      </c>
      <c r="B783" s="3" t="s">
        <v>4756</v>
      </c>
      <c r="C783" s="3" t="s">
        <v>2159</v>
      </c>
      <c r="D783" s="28">
        <v>8700</v>
      </c>
      <c r="E783" s="25">
        <v>0</v>
      </c>
      <c r="F783" s="25" t="s">
        <v>4501</v>
      </c>
      <c r="G783" s="25" t="s">
        <v>4501</v>
      </c>
      <c r="H783" s="28">
        <v>13146543899.999998</v>
      </c>
      <c r="I783" s="49">
        <v>1.5110899999999998</v>
      </c>
      <c r="J783" s="49">
        <v>12.65968</v>
      </c>
      <c r="K783" s="28">
        <v>0</v>
      </c>
      <c r="L783" s="28" t="s">
        <v>4501</v>
      </c>
      <c r="M783" s="49">
        <v>1.915034118423949</v>
      </c>
      <c r="N783" s="49">
        <v>0.60202319802722615</v>
      </c>
      <c r="O783" s="49" t="s">
        <v>4501</v>
      </c>
      <c r="P783" s="30">
        <v>314.33481174600001</v>
      </c>
      <c r="Q783" s="27" t="s">
        <v>1989</v>
      </c>
      <c r="R783" s="30">
        <v>280.51136587000002</v>
      </c>
      <c r="S783" s="27">
        <v>-0.1076</v>
      </c>
      <c r="T783" s="30">
        <v>0</v>
      </c>
      <c r="U783" s="27" t="s">
        <v>1989</v>
      </c>
      <c r="V783" s="30">
        <v>-3.784858287</v>
      </c>
      <c r="W783" s="32" t="s">
        <v>1989</v>
      </c>
      <c r="X783" s="30">
        <v>6.8641694229999999</v>
      </c>
      <c r="Y783" s="32">
        <v>-2.8136000000000001</v>
      </c>
      <c r="Z783" s="30">
        <v>0</v>
      </c>
      <c r="AA783" s="32" t="s">
        <v>1989</v>
      </c>
      <c r="AB783" s="30">
        <v>-2504.7090206651001</v>
      </c>
      <c r="AC783" s="27" t="s">
        <v>1989</v>
      </c>
      <c r="AD783" s="30">
        <v>4542.5074783419004</v>
      </c>
      <c r="AE783" s="27">
        <v>-2.8140000000000001</v>
      </c>
      <c r="AF783" s="30">
        <v>0</v>
      </c>
      <c r="AG783" s="27" t="s">
        <v>1989</v>
      </c>
      <c r="AH783" s="25">
        <v>-4.2203100600000001E-2</v>
      </c>
      <c r="AI783" s="25">
        <v>8.4876997699999998E-2</v>
      </c>
      <c r="AJ783" s="25">
        <v>0</v>
      </c>
      <c r="AK783" s="25">
        <v>-0.252777168</v>
      </c>
      <c r="AL783" s="25">
        <v>0.37294755979999999</v>
      </c>
      <c r="AM783" s="25">
        <v>0</v>
      </c>
      <c r="AN783" s="47">
        <v>7.7462233899999997E-2</v>
      </c>
      <c r="AO783" s="47">
        <v>0.12768764899999999</v>
      </c>
      <c r="AP783" s="47">
        <v>0</v>
      </c>
      <c r="AQ783" s="47">
        <v>4.9895402062071197</v>
      </c>
      <c r="AR783" s="47">
        <v>2.29995123919625</v>
      </c>
      <c r="AS783" s="47" t="s">
        <v>1989</v>
      </c>
      <c r="AT783" s="28">
        <v>500</v>
      </c>
      <c r="AU783" s="28">
        <v>0</v>
      </c>
      <c r="AV783" s="28">
        <v>0</v>
      </c>
    </row>
    <row r="784" spans="1:48" x14ac:dyDescent="0.25">
      <c r="A784" s="159">
        <v>781</v>
      </c>
      <c r="B784" s="3" t="s">
        <v>328</v>
      </c>
      <c r="C784" s="3" t="s">
        <v>2159</v>
      </c>
      <c r="D784" s="28">
        <v>1700</v>
      </c>
      <c r="E784" s="25">
        <v>6.25</v>
      </c>
      <c r="F784" s="25">
        <v>-26.086960000000001</v>
      </c>
      <c r="G784" s="25">
        <v>142.8571</v>
      </c>
      <c r="H784" s="28">
        <v>17000000000</v>
      </c>
      <c r="I784" s="49">
        <v>10</v>
      </c>
      <c r="J784" s="49">
        <v>80.964359999999999</v>
      </c>
      <c r="K784" s="28">
        <v>9040</v>
      </c>
      <c r="L784" s="28">
        <v>15018500</v>
      </c>
      <c r="M784" s="49" t="s">
        <v>4501</v>
      </c>
      <c r="N784" s="49">
        <v>0.16305174058776706</v>
      </c>
      <c r="O784" s="49" t="s">
        <v>4501</v>
      </c>
      <c r="P784" s="30">
        <v>70.591238173999997</v>
      </c>
      <c r="Q784" s="27">
        <v>-0.53300000000000003</v>
      </c>
      <c r="R784" s="30">
        <v>0</v>
      </c>
      <c r="S784" s="27">
        <v>-1</v>
      </c>
      <c r="T784" s="30">
        <v>0</v>
      </c>
      <c r="U784" s="27">
        <v>-1</v>
      </c>
      <c r="V784" s="30">
        <v>0.39425994800000003</v>
      </c>
      <c r="W784" s="32">
        <v>-0.78129999999999999</v>
      </c>
      <c r="X784" s="30">
        <v>0</v>
      </c>
      <c r="Y784" s="32">
        <v>-1</v>
      </c>
      <c r="Z784" s="30">
        <v>0</v>
      </c>
      <c r="AA784" s="32">
        <v>-1</v>
      </c>
      <c r="AB784" s="30">
        <v>39.425994799999998</v>
      </c>
      <c r="AC784" s="27">
        <v>-0.75700000000000001</v>
      </c>
      <c r="AD784" s="30">
        <v>0</v>
      </c>
      <c r="AE784" s="27">
        <v>-1</v>
      </c>
      <c r="AF784" s="30">
        <v>0</v>
      </c>
      <c r="AG784" s="27">
        <v>0</v>
      </c>
      <c r="AH784" s="25">
        <v>2.8339652E-3</v>
      </c>
      <c r="AI784" s="25">
        <v>0</v>
      </c>
      <c r="AJ784" s="25">
        <v>0</v>
      </c>
      <c r="AK784" s="25">
        <v>3.7655365000000001E-3</v>
      </c>
      <c r="AL784" s="25">
        <v>0</v>
      </c>
      <c r="AM784" s="25">
        <v>0</v>
      </c>
      <c r="AN784" s="47">
        <v>2.30112869E-2</v>
      </c>
      <c r="AO784" s="47">
        <v>0</v>
      </c>
      <c r="AP784" s="47">
        <v>0</v>
      </c>
      <c r="AQ784" s="47">
        <v>0.289134976946956</v>
      </c>
      <c r="AR784" s="47" t="s">
        <v>1989</v>
      </c>
      <c r="AS784" s="47" t="s">
        <v>1989</v>
      </c>
      <c r="AT784" s="28">
        <v>0</v>
      </c>
      <c r="AU784" s="28">
        <v>0</v>
      </c>
      <c r="AV784" s="28">
        <v>0</v>
      </c>
    </row>
    <row r="785" spans="1:48" x14ac:dyDescent="0.25">
      <c r="A785" s="159">
        <v>782</v>
      </c>
      <c r="B785" s="3" t="s">
        <v>2210</v>
      </c>
      <c r="C785" s="3" t="s">
        <v>2159</v>
      </c>
      <c r="D785" s="28">
        <v>3700</v>
      </c>
      <c r="E785" s="25">
        <v>5.7142860000000004</v>
      </c>
      <c r="F785" s="25">
        <v>-73.188410000000005</v>
      </c>
      <c r="G785" s="25">
        <v>-50</v>
      </c>
      <c r="H785" s="28">
        <v>14800000000</v>
      </c>
      <c r="I785" s="49">
        <v>4</v>
      </c>
      <c r="J785" s="49">
        <v>19.579999999999998</v>
      </c>
      <c r="K785" s="28">
        <v>10</v>
      </c>
      <c r="L785" s="28">
        <v>37000</v>
      </c>
      <c r="M785" s="49">
        <v>3.8421599169262719</v>
      </c>
      <c r="N785" s="49">
        <v>0.30602513940157794</v>
      </c>
      <c r="O785" s="49" t="s">
        <v>4501</v>
      </c>
      <c r="P785" s="30">
        <v>91.998310615999998</v>
      </c>
      <c r="Q785" s="27">
        <v>-0.65890000000000004</v>
      </c>
      <c r="R785" s="30">
        <v>95.653278642000004</v>
      </c>
      <c r="S785" s="27">
        <v>3.9699999999999999E-2</v>
      </c>
      <c r="T785" s="30">
        <v>0</v>
      </c>
      <c r="U785" s="27" t="s">
        <v>1989</v>
      </c>
      <c r="V785" s="30">
        <v>3.3418091780000001</v>
      </c>
      <c r="W785" s="32">
        <v>0.66839999999999999</v>
      </c>
      <c r="X785" s="30">
        <v>3.8501700579999998</v>
      </c>
      <c r="Y785" s="32">
        <v>0.15210000000000001</v>
      </c>
      <c r="Z785" s="30">
        <v>0</v>
      </c>
      <c r="AA785" s="32" t="s">
        <v>1989</v>
      </c>
      <c r="AB785" s="30">
        <v>835.45229449999999</v>
      </c>
      <c r="AC785" s="27">
        <v>0.66839999999999999</v>
      </c>
      <c r="AD785" s="30">
        <v>962.54251450000004</v>
      </c>
      <c r="AE785" s="27">
        <v>0.152</v>
      </c>
      <c r="AF785" s="30">
        <v>0</v>
      </c>
      <c r="AG785" s="27" t="s">
        <v>1989</v>
      </c>
      <c r="AH785" s="25">
        <v>1.69632002E-2</v>
      </c>
      <c r="AI785" s="25">
        <v>1.5739311200000002E-2</v>
      </c>
      <c r="AJ785" s="25">
        <v>0</v>
      </c>
      <c r="AK785" s="25">
        <v>7.6225720799999994E-2</v>
      </c>
      <c r="AL785" s="25">
        <v>8.2911768600000005E-2</v>
      </c>
      <c r="AM785" s="25">
        <v>0</v>
      </c>
      <c r="AN785" s="47">
        <v>0.12897175929999999</v>
      </c>
      <c r="AO785" s="47">
        <v>0.14228014920000001</v>
      </c>
      <c r="AP785" s="47">
        <v>0</v>
      </c>
      <c r="AQ785" s="47">
        <v>3.7047943307547202</v>
      </c>
      <c r="AR785" s="47">
        <v>4.7860114775783504</v>
      </c>
      <c r="AS785" s="47" t="s">
        <v>1989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4541</v>
      </c>
      <c r="C786" s="3" t="s">
        <v>2159</v>
      </c>
      <c r="D786" s="28">
        <v>28000</v>
      </c>
      <c r="E786" s="25">
        <v>3.7037040000000001</v>
      </c>
      <c r="F786" s="25">
        <v>16.66667</v>
      </c>
      <c r="G786" s="25">
        <v>-12.5</v>
      </c>
      <c r="H786" s="28">
        <v>190400000000</v>
      </c>
      <c r="I786" s="49">
        <v>6.8</v>
      </c>
      <c r="J786" s="49">
        <v>98.794110000000003</v>
      </c>
      <c r="K786" s="28">
        <v>5</v>
      </c>
      <c r="L786" s="28">
        <v>140000</v>
      </c>
      <c r="M786" s="49">
        <v>4.417797412432944</v>
      </c>
      <c r="N786" s="49">
        <v>0.94815156733910211</v>
      </c>
      <c r="O786" s="49" t="s">
        <v>4501</v>
      </c>
      <c r="P786" s="30">
        <v>611.91010535099997</v>
      </c>
      <c r="Q786" s="27">
        <v>-2.76E-2</v>
      </c>
      <c r="R786" s="30">
        <v>646.21474762100001</v>
      </c>
      <c r="S786" s="27">
        <v>5.6099999999999997E-2</v>
      </c>
      <c r="T786" s="30">
        <v>0</v>
      </c>
      <c r="U786" s="27" t="s">
        <v>1989</v>
      </c>
      <c r="V786" s="30">
        <v>35.443022026000001</v>
      </c>
      <c r="W786" s="32">
        <v>-2.8199999999999999E-2</v>
      </c>
      <c r="X786" s="30">
        <v>43.095883811999997</v>
      </c>
      <c r="Y786" s="32">
        <v>0.21590000000000001</v>
      </c>
      <c r="Z786" s="30">
        <v>0</v>
      </c>
      <c r="AA786" s="32" t="s">
        <v>1989</v>
      </c>
      <c r="AB786" s="30">
        <v>5212.2091214705997</v>
      </c>
      <c r="AC786" s="27">
        <v>-2.8199999999999999E-2</v>
      </c>
      <c r="AD786" s="30">
        <v>6337.6299723529</v>
      </c>
      <c r="AE786" s="27">
        <v>0.216</v>
      </c>
      <c r="AF786" s="30">
        <v>0</v>
      </c>
      <c r="AG786" s="27" t="s">
        <v>1989</v>
      </c>
      <c r="AH786" s="25">
        <v>7.3381216700000002E-2</v>
      </c>
      <c r="AI786" s="25">
        <v>8.8872751799999997E-2</v>
      </c>
      <c r="AJ786" s="25">
        <v>0</v>
      </c>
      <c r="AK786" s="25">
        <v>0.20868157209999999</v>
      </c>
      <c r="AL786" s="25">
        <v>0.22856773189999999</v>
      </c>
      <c r="AM786" s="25">
        <v>0</v>
      </c>
      <c r="AN786" s="47">
        <v>0.1071588467</v>
      </c>
      <c r="AO786" s="47">
        <v>9.6639313599999999E-2</v>
      </c>
      <c r="AP786" s="47">
        <v>0</v>
      </c>
      <c r="AQ786" s="47">
        <v>1.8419726109629</v>
      </c>
      <c r="AR786" s="47">
        <v>1.3347292332824201</v>
      </c>
      <c r="AS786" s="47" t="s">
        <v>1989</v>
      </c>
      <c r="AT786" s="28">
        <v>2200</v>
      </c>
      <c r="AU786" s="28">
        <v>2200</v>
      </c>
      <c r="AV786" s="28">
        <v>0</v>
      </c>
    </row>
    <row r="787" spans="1:48" x14ac:dyDescent="0.25">
      <c r="A787" s="159">
        <v>784</v>
      </c>
      <c r="B787" s="3" t="s">
        <v>33</v>
      </c>
      <c r="C787" s="3" t="s">
        <v>2159</v>
      </c>
      <c r="D787" s="28">
        <v>300</v>
      </c>
      <c r="E787" s="25">
        <v>0</v>
      </c>
      <c r="F787" s="25">
        <v>0</v>
      </c>
      <c r="G787" s="25">
        <v>-40</v>
      </c>
      <c r="H787" s="28">
        <v>3599999399.9999995</v>
      </c>
      <c r="I787" s="49">
        <v>12</v>
      </c>
      <c r="J787" s="49">
        <v>62.58699</v>
      </c>
      <c r="K787" s="28">
        <v>2635</v>
      </c>
      <c r="L787" s="28">
        <v>557500</v>
      </c>
      <c r="M787" s="49">
        <v>1.056338028169014</v>
      </c>
      <c r="N787" s="49" t="s">
        <v>4501</v>
      </c>
      <c r="O787" s="49">
        <v>0.64823350000000002</v>
      </c>
      <c r="P787" s="30">
        <v>5.6839466969999997</v>
      </c>
      <c r="Q787" s="27">
        <v>-0.90649999999999997</v>
      </c>
      <c r="R787" s="30">
        <v>2.34</v>
      </c>
      <c r="S787" s="27">
        <v>-0.58830000000000005</v>
      </c>
      <c r="T787" s="30">
        <v>0</v>
      </c>
      <c r="U787" s="27" t="s">
        <v>1989</v>
      </c>
      <c r="V787" s="30">
        <v>-163.77938225400001</v>
      </c>
      <c r="W787" s="32">
        <v>-111.95820000000001</v>
      </c>
      <c r="X787" s="30">
        <v>-6.9342483579999996</v>
      </c>
      <c r="Y787" s="32">
        <v>-0.9577</v>
      </c>
      <c r="Z787" s="30">
        <v>0</v>
      </c>
      <c r="AA787" s="32" t="s">
        <v>1989</v>
      </c>
      <c r="AB787" s="30">
        <v>-13648.284129214</v>
      </c>
      <c r="AC787" s="27">
        <v>-111.95820000000001</v>
      </c>
      <c r="AD787" s="30">
        <v>-577.85412614239999</v>
      </c>
      <c r="AE787" s="27">
        <v>-0.95799999999999996</v>
      </c>
      <c r="AF787" s="30">
        <v>0</v>
      </c>
      <c r="AG787" s="27" t="s">
        <v>1989</v>
      </c>
      <c r="AH787" s="25">
        <v>-1.6267761033000001</v>
      </c>
      <c r="AI787" s="25">
        <v>-0.21173453640000001</v>
      </c>
      <c r="AJ787" s="25">
        <v>0</v>
      </c>
      <c r="AK787" s="25">
        <v>0.42955177830000002</v>
      </c>
      <c r="AL787" s="25">
        <v>1.4860063099999999E-2</v>
      </c>
      <c r="AM787" s="25">
        <v>0</v>
      </c>
      <c r="AN787" s="47">
        <v>-0.72354049519999997</v>
      </c>
      <c r="AO787" s="47">
        <v>-1.1656451490999999</v>
      </c>
      <c r="AP787" s="47">
        <v>0</v>
      </c>
      <c r="AQ787" s="47">
        <v>-1.0775904775252001</v>
      </c>
      <c r="AR787" s="47">
        <v>-1.0628838307134401</v>
      </c>
      <c r="AS787" s="47" t="s">
        <v>1989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2214</v>
      </c>
      <c r="C788" s="3" t="s">
        <v>2159</v>
      </c>
      <c r="D788" s="28">
        <v>700</v>
      </c>
      <c r="E788" s="25">
        <v>-12.5</v>
      </c>
      <c r="F788" s="25">
        <v>-12.5</v>
      </c>
      <c r="G788" s="25">
        <v>-22.22222</v>
      </c>
      <c r="H788" s="28">
        <v>9718800000.0000019</v>
      </c>
      <c r="I788" s="49">
        <v>13.883999999999999</v>
      </c>
      <c r="J788" s="49">
        <v>93.517719999999997</v>
      </c>
      <c r="K788" s="28">
        <v>14550</v>
      </c>
      <c r="L788" s="28">
        <v>10907500</v>
      </c>
      <c r="M788" s="49" t="s">
        <v>4501</v>
      </c>
      <c r="N788" s="49">
        <v>6.405057470073601E-2</v>
      </c>
      <c r="O788" s="49">
        <v>0.80410649999999995</v>
      </c>
      <c r="P788" s="30">
        <v>35.099022275999999</v>
      </c>
      <c r="Q788" s="27">
        <v>-0.50060000000000004</v>
      </c>
      <c r="R788" s="30">
        <v>22.160162431</v>
      </c>
      <c r="S788" s="27">
        <v>-0.36859999999999998</v>
      </c>
      <c r="T788" s="30">
        <v>0.46775091099999999</v>
      </c>
      <c r="U788" s="27">
        <v>-0.99</v>
      </c>
      <c r="V788" s="30">
        <v>3.3719543559999998</v>
      </c>
      <c r="W788" s="32">
        <v>-0.56040000000000001</v>
      </c>
      <c r="X788" s="30">
        <v>-1.6849258220000001</v>
      </c>
      <c r="Y788" s="32">
        <v>-1.4997</v>
      </c>
      <c r="Z788" s="30">
        <v>-3.6547263509999999</v>
      </c>
      <c r="AA788" s="32">
        <v>-2.6806000000000001</v>
      </c>
      <c r="AB788" s="30">
        <v>242.8662025353</v>
      </c>
      <c r="AC788" s="27">
        <v>-0.56040000000000001</v>
      </c>
      <c r="AD788" s="30">
        <v>-121.3573769807</v>
      </c>
      <c r="AE788" s="27">
        <v>-1.5</v>
      </c>
      <c r="AF788" s="30">
        <v>-263.23295527229999</v>
      </c>
      <c r="AG788" s="27">
        <v>-1.68</v>
      </c>
      <c r="AH788" s="25">
        <v>1.42850228E-2</v>
      </c>
      <c r="AI788" s="25">
        <v>-6.9745112999999997E-3</v>
      </c>
      <c r="AJ788" s="25">
        <v>-1.5598697599999999E-2</v>
      </c>
      <c r="AK788" s="25">
        <v>2.2222610899999998E-2</v>
      </c>
      <c r="AL788" s="25">
        <v>-1.1042987299999999E-2</v>
      </c>
      <c r="AM788" s="25">
        <v>-2.4155975400000002E-2</v>
      </c>
      <c r="AN788" s="47">
        <v>0.24192271060000001</v>
      </c>
      <c r="AO788" s="47">
        <v>0.10667847480000001</v>
      </c>
      <c r="AP788" s="47">
        <v>0.14743839140000001</v>
      </c>
      <c r="AQ788" s="47">
        <v>0.59160746665416297</v>
      </c>
      <c r="AR788" s="47">
        <v>0.57497050581934595</v>
      </c>
      <c r="AS788" s="47">
        <v>0.54858924867372805</v>
      </c>
      <c r="AT788" s="28">
        <v>0</v>
      </c>
      <c r="AU788" s="28">
        <v>0</v>
      </c>
      <c r="AV788" s="28">
        <v>0</v>
      </c>
    </row>
    <row r="789" spans="1:48" x14ac:dyDescent="0.25">
      <c r="A789" s="159">
        <v>786</v>
      </c>
      <c r="B789" s="3" t="s">
        <v>4759</v>
      </c>
      <c r="C789" s="3" t="s">
        <v>2159</v>
      </c>
      <c r="D789" s="28" t="s">
        <v>4501</v>
      </c>
      <c r="E789" s="25" t="s">
        <v>4501</v>
      </c>
      <c r="F789" s="25" t="s">
        <v>4501</v>
      </c>
      <c r="G789" s="25" t="s">
        <v>4501</v>
      </c>
      <c r="H789" s="28" t="s">
        <v>4501</v>
      </c>
      <c r="I789" s="49">
        <v>1.5443</v>
      </c>
      <c r="J789" s="49">
        <v>100</v>
      </c>
      <c r="K789" s="28" t="s">
        <v>4501</v>
      </c>
      <c r="L789" s="28" t="s">
        <v>4501</v>
      </c>
      <c r="M789" s="49" t="s">
        <v>4501</v>
      </c>
      <c r="N789" s="49" t="s">
        <v>4501</v>
      </c>
      <c r="O789" s="49" t="s">
        <v>4501</v>
      </c>
      <c r="P789" s="30">
        <v>304.21496820099998</v>
      </c>
      <c r="Q789" s="27">
        <v>6.3799999999999996E-2</v>
      </c>
      <c r="R789" s="30">
        <v>197.17292590599999</v>
      </c>
      <c r="S789" s="27">
        <v>-0.35189999999999999</v>
      </c>
      <c r="T789" s="30">
        <v>0</v>
      </c>
      <c r="U789" s="27" t="s">
        <v>1989</v>
      </c>
      <c r="V789" s="30">
        <v>-2.3600613730000002</v>
      </c>
      <c r="W789" s="32">
        <v>0.34250000000000003</v>
      </c>
      <c r="X789" s="30">
        <v>1.465734031</v>
      </c>
      <c r="Y789" s="32">
        <v>-1.6211</v>
      </c>
      <c r="Z789" s="30">
        <v>0</v>
      </c>
      <c r="AA789" s="32" t="s">
        <v>1989</v>
      </c>
      <c r="AB789" s="30">
        <v>-1528.240220812</v>
      </c>
      <c r="AC789" s="27">
        <v>0.34250000000000003</v>
      </c>
      <c r="AD789" s="30">
        <v>949.12519005369995</v>
      </c>
      <c r="AE789" s="27">
        <v>-1.621</v>
      </c>
      <c r="AF789" s="30">
        <v>0</v>
      </c>
      <c r="AG789" s="27" t="s">
        <v>1989</v>
      </c>
      <c r="AH789" s="25">
        <v>-2.38721135E-2</v>
      </c>
      <c r="AI789" s="25">
        <v>1.8724317300000001E-2</v>
      </c>
      <c r="AJ789" s="25">
        <v>0</v>
      </c>
      <c r="AK789" s="25">
        <v>14.403747539199999</v>
      </c>
      <c r="AL789" s="25">
        <v>0.2346599734</v>
      </c>
      <c r="AM789" s="25">
        <v>0</v>
      </c>
      <c r="AN789" s="47">
        <v>5.6998151300000001E-2</v>
      </c>
      <c r="AO789" s="47">
        <v>0.1043934858</v>
      </c>
      <c r="AP789" s="47">
        <v>0</v>
      </c>
      <c r="AQ789" s="47">
        <v>-32.934099674454103</v>
      </c>
      <c r="AR789" s="47">
        <v>4.1730077904154399</v>
      </c>
      <c r="AS789" s="47" t="s">
        <v>1989</v>
      </c>
      <c r="AT789" s="28">
        <v>0</v>
      </c>
      <c r="AU789" s="28">
        <v>0</v>
      </c>
      <c r="AV789" s="28">
        <v>0</v>
      </c>
    </row>
    <row r="790" spans="1:48" x14ac:dyDescent="0.25">
      <c r="A790" s="159">
        <v>787</v>
      </c>
      <c r="B790" s="3" t="s">
        <v>2220</v>
      </c>
      <c r="C790" s="3" t="s">
        <v>2159</v>
      </c>
      <c r="D790" s="28">
        <v>500</v>
      </c>
      <c r="E790" s="25">
        <v>25</v>
      </c>
      <c r="F790" s="25">
        <v>25</v>
      </c>
      <c r="G790" s="25">
        <v>25</v>
      </c>
      <c r="H790" s="28">
        <v>21669000000</v>
      </c>
      <c r="I790" s="49">
        <v>43.338000000000001</v>
      </c>
      <c r="J790" s="49">
        <v>97.38364</v>
      </c>
      <c r="K790" s="28">
        <v>43340</v>
      </c>
      <c r="L790" s="28">
        <v>17434000</v>
      </c>
      <c r="M790" s="49" t="s">
        <v>4501</v>
      </c>
      <c r="N790" s="49" t="s">
        <v>4501</v>
      </c>
      <c r="O790" s="49">
        <v>0.84174729999999998</v>
      </c>
      <c r="P790" s="30">
        <v>113.912117123</v>
      </c>
      <c r="Q790" s="27">
        <v>-0.18640000000000001</v>
      </c>
      <c r="R790" s="30">
        <v>123.66823118000001</v>
      </c>
      <c r="S790" s="27">
        <v>8.5599999999999996E-2</v>
      </c>
      <c r="T790" s="30">
        <v>110.966535941</v>
      </c>
      <c r="U790" s="27">
        <v>4.5900000000000003E-2</v>
      </c>
      <c r="V790" s="30">
        <v>-81.107147408000003</v>
      </c>
      <c r="W790" s="32">
        <v>-0.90400000000000003</v>
      </c>
      <c r="X790" s="30">
        <v>-116.424747087</v>
      </c>
      <c r="Y790" s="32">
        <v>0.43540000000000001</v>
      </c>
      <c r="Z790" s="30">
        <v>-105.109704433</v>
      </c>
      <c r="AA790" s="32">
        <v>0.1236</v>
      </c>
      <c r="AB790" s="30">
        <v>-1871.5018553693999</v>
      </c>
      <c r="AC790" s="27">
        <v>-0.90400000000000003</v>
      </c>
      <c r="AD790" s="30">
        <v>-2686.4356243251</v>
      </c>
      <c r="AE790" s="27">
        <v>0.435</v>
      </c>
      <c r="AF790" s="30">
        <v>-2425.3473725829999</v>
      </c>
      <c r="AG790" s="27">
        <v>1.1200000000000001</v>
      </c>
      <c r="AH790" s="25">
        <v>-0.83288097839999997</v>
      </c>
      <c r="AI790" s="25">
        <v>-1.4734532996</v>
      </c>
      <c r="AJ790" s="25">
        <v>-1.4079580043</v>
      </c>
      <c r="AK790" s="25">
        <v>4.9991844799999997E-2</v>
      </c>
      <c r="AL790" s="25">
        <v>6.7642655400000001E-2</v>
      </c>
      <c r="AM790" s="25">
        <v>0</v>
      </c>
      <c r="AN790" s="47">
        <v>0.12560821720000001</v>
      </c>
      <c r="AO790" s="47">
        <v>6.3083110999999997E-2</v>
      </c>
      <c r="AP790" s="47">
        <v>8.9966980299999999E-2</v>
      </c>
      <c r="AQ790" s="47">
        <v>-1.05399316596299</v>
      </c>
      <c r="AR790" s="47">
        <v>-1.0383510057062799</v>
      </c>
      <c r="AS790" s="47">
        <v>-1.0418435651114599</v>
      </c>
      <c r="AT790" s="28">
        <v>0</v>
      </c>
      <c r="AU790" s="28">
        <v>0</v>
      </c>
      <c r="AV790" s="28">
        <v>0</v>
      </c>
    </row>
    <row r="791" spans="1:48" x14ac:dyDescent="0.25">
      <c r="A791" s="159">
        <v>788</v>
      </c>
      <c r="B791" s="3" t="s">
        <v>4109</v>
      </c>
      <c r="C791" s="3" t="s">
        <v>2159</v>
      </c>
      <c r="D791" s="28">
        <v>30000</v>
      </c>
      <c r="E791" s="25">
        <v>0</v>
      </c>
      <c r="F791" s="25">
        <v>-2.5974029999999999</v>
      </c>
      <c r="G791" s="25">
        <v>-11.764709999999999</v>
      </c>
      <c r="H791" s="28">
        <v>2251561560000</v>
      </c>
      <c r="I791" s="49">
        <v>75.052049999999994</v>
      </c>
      <c r="J791" s="49">
        <v>100</v>
      </c>
      <c r="K791" s="28">
        <v>160</v>
      </c>
      <c r="L791" s="28">
        <v>4789500</v>
      </c>
      <c r="M791" s="49">
        <v>13.895321908290875</v>
      </c>
      <c r="N791" s="49">
        <v>1.7080059684592035</v>
      </c>
      <c r="O791" s="49" t="s">
        <v>4501</v>
      </c>
      <c r="P791" s="30">
        <v>887.451804649</v>
      </c>
      <c r="Q791" s="27">
        <v>0.4859</v>
      </c>
      <c r="R791" s="30">
        <v>654.74657309300005</v>
      </c>
      <c r="S791" s="27">
        <v>-0.26219999999999999</v>
      </c>
      <c r="T791" s="30">
        <v>333.06763867299998</v>
      </c>
      <c r="U791" s="27">
        <v>-0.64270000000000005</v>
      </c>
      <c r="V791" s="30">
        <v>350.80967523599998</v>
      </c>
      <c r="W791" s="32">
        <v>1.8629</v>
      </c>
      <c r="X791" s="30">
        <v>162.00979491999999</v>
      </c>
      <c r="Y791" s="32">
        <v>-0.53820000000000001</v>
      </c>
      <c r="Z791" s="30">
        <v>-19.543941643</v>
      </c>
      <c r="AA791" s="32">
        <v>-1.0518000000000001</v>
      </c>
      <c r="AB791" s="30">
        <v>4536.5299703730998</v>
      </c>
      <c r="AC791" s="27">
        <v>1.7785</v>
      </c>
      <c r="AD791" s="30">
        <v>2032.6676613719001</v>
      </c>
      <c r="AE791" s="27">
        <v>-0.55200000000000005</v>
      </c>
      <c r="AF791" s="30">
        <v>-260.40516044779997</v>
      </c>
      <c r="AG791" s="27">
        <v>-0.05</v>
      </c>
      <c r="AH791" s="25">
        <v>0.17271787890000001</v>
      </c>
      <c r="AI791" s="25">
        <v>8.7687742999999999E-2</v>
      </c>
      <c r="AJ791" s="25">
        <v>-1.18264969E-2</v>
      </c>
      <c r="AK791" s="25">
        <v>0.3053772743</v>
      </c>
      <c r="AL791" s="25">
        <v>0.1261884278</v>
      </c>
      <c r="AM791" s="25">
        <v>-1.5207004999999999E-2</v>
      </c>
      <c r="AN791" s="47">
        <v>0.51877160239999998</v>
      </c>
      <c r="AO791" s="47">
        <v>0.34767760260000002</v>
      </c>
      <c r="AP791" s="47">
        <v>5.7898381200000001E-2</v>
      </c>
      <c r="AQ791" s="47">
        <v>0.60522052751365096</v>
      </c>
      <c r="AR791" s="47">
        <v>0.28157461600035399</v>
      </c>
      <c r="AS791" s="47">
        <v>0.28584187830060998</v>
      </c>
      <c r="AT791" s="28">
        <v>2000</v>
      </c>
      <c r="AU791" s="28">
        <v>1500</v>
      </c>
      <c r="AV791" s="28">
        <v>0</v>
      </c>
    </row>
    <row r="792" spans="1:48" x14ac:dyDescent="0.25">
      <c r="A792" s="159">
        <v>789</v>
      </c>
      <c r="B792" s="3" t="s">
        <v>4506</v>
      </c>
      <c r="C792" s="3" t="s">
        <v>2159</v>
      </c>
      <c r="D792" s="28">
        <v>400</v>
      </c>
      <c r="E792" s="25">
        <v>33.333329999999997</v>
      </c>
      <c r="F792" s="25">
        <v>-63.636360000000003</v>
      </c>
      <c r="G792" s="25">
        <v>-60</v>
      </c>
      <c r="H792" s="28">
        <v>2000000000</v>
      </c>
      <c r="I792" s="49">
        <v>5</v>
      </c>
      <c r="J792" s="49">
        <v>58.293860000000002</v>
      </c>
      <c r="K792" s="28">
        <v>1925</v>
      </c>
      <c r="L792" s="28">
        <v>633000</v>
      </c>
      <c r="M792" s="49">
        <v>3.1894900434406948</v>
      </c>
      <c r="N792" s="49">
        <v>3.9503845801190159E-2</v>
      </c>
      <c r="O792" s="49" t="s">
        <v>4501</v>
      </c>
      <c r="P792" s="30">
        <v>121.326588491</v>
      </c>
      <c r="Q792" s="27">
        <v>-0.60219999999999996</v>
      </c>
      <c r="R792" s="30">
        <v>0</v>
      </c>
      <c r="S792" s="27">
        <v>-1</v>
      </c>
      <c r="T792" s="30">
        <v>0</v>
      </c>
      <c r="U792" s="27">
        <v>-1</v>
      </c>
      <c r="V792" s="30">
        <v>0.51739844999999995</v>
      </c>
      <c r="W792" s="32">
        <v>9.9975000000000005</v>
      </c>
      <c r="X792" s="30">
        <v>0</v>
      </c>
      <c r="Y792" s="32">
        <v>-1</v>
      </c>
      <c r="Z792" s="30">
        <v>0</v>
      </c>
      <c r="AA792" s="32">
        <v>-1</v>
      </c>
      <c r="AB792" s="30">
        <v>103.47969000000001</v>
      </c>
      <c r="AC792" s="27">
        <v>9.9975000000000005</v>
      </c>
      <c r="AD792" s="30">
        <v>0</v>
      </c>
      <c r="AE792" s="27">
        <v>-1</v>
      </c>
      <c r="AF792" s="30">
        <v>0</v>
      </c>
      <c r="AG792" s="27">
        <v>0</v>
      </c>
      <c r="AH792" s="25">
        <v>1.0591063999999999E-3</v>
      </c>
      <c r="AI792" s="25">
        <v>0</v>
      </c>
      <c r="AJ792" s="25">
        <v>0</v>
      </c>
      <c r="AK792" s="25">
        <v>1.0314188700000001E-2</v>
      </c>
      <c r="AL792" s="25">
        <v>0</v>
      </c>
      <c r="AM792" s="25">
        <v>0</v>
      </c>
      <c r="AN792" s="47">
        <v>0.21731253249999999</v>
      </c>
      <c r="AO792" s="47">
        <v>0</v>
      </c>
      <c r="AP792" s="47">
        <v>0</v>
      </c>
      <c r="AQ792" s="47">
        <v>8.5313636824061998</v>
      </c>
      <c r="AR792" s="47" t="s">
        <v>1989</v>
      </c>
      <c r="AS792" s="47" t="s">
        <v>1989</v>
      </c>
      <c r="AT792" s="28">
        <v>0</v>
      </c>
      <c r="AU792" s="28">
        <v>0</v>
      </c>
      <c r="AV792" s="28">
        <v>0</v>
      </c>
    </row>
    <row r="793" spans="1:48" x14ac:dyDescent="0.25">
      <c r="A793" s="159">
        <v>790</v>
      </c>
      <c r="B793" s="3" t="s">
        <v>4200</v>
      </c>
      <c r="C793" s="3" t="s">
        <v>2159</v>
      </c>
      <c r="D793" s="28">
        <v>8000</v>
      </c>
      <c r="E793" s="25">
        <v>-11.11111</v>
      </c>
      <c r="F793" s="25">
        <v>33.333329999999997</v>
      </c>
      <c r="G793" s="25">
        <v>-80.769229999999993</v>
      </c>
      <c r="H793" s="28">
        <v>16000000000</v>
      </c>
      <c r="I793" s="49">
        <v>2</v>
      </c>
      <c r="J793" s="49">
        <v>100</v>
      </c>
      <c r="K793" s="28">
        <v>160</v>
      </c>
      <c r="L793" s="28">
        <v>1510500</v>
      </c>
      <c r="M793" s="49">
        <v>16.877637130801688</v>
      </c>
      <c r="N793" s="49">
        <v>0.50154497533251308</v>
      </c>
      <c r="O793" s="49" t="s">
        <v>4501</v>
      </c>
      <c r="P793" s="30">
        <v>83.200002061999996</v>
      </c>
      <c r="Q793" s="27">
        <v>-0.17119999999999999</v>
      </c>
      <c r="R793" s="30">
        <v>63.500561296000001</v>
      </c>
      <c r="S793" s="27">
        <v>-0.23680000000000001</v>
      </c>
      <c r="T793" s="30">
        <v>0</v>
      </c>
      <c r="U793" s="27">
        <v>-1</v>
      </c>
      <c r="V793" s="30">
        <v>4.1068107469999999</v>
      </c>
      <c r="W793" s="32">
        <v>-0.23949999999999999</v>
      </c>
      <c r="X793" s="30">
        <v>0.94807344299999996</v>
      </c>
      <c r="Y793" s="32">
        <v>-0.76910000000000001</v>
      </c>
      <c r="Z793" s="30">
        <v>0</v>
      </c>
      <c r="AA793" s="32">
        <v>-1</v>
      </c>
      <c r="AB793" s="30">
        <v>1402.6702685</v>
      </c>
      <c r="AC793" s="27">
        <v>-0.48049999999999998</v>
      </c>
      <c r="AD793" s="30">
        <v>337.9117215</v>
      </c>
      <c r="AE793" s="27">
        <v>-0.75900000000000001</v>
      </c>
      <c r="AF793" s="30">
        <v>0</v>
      </c>
      <c r="AG793" s="27" t="s">
        <v>1989</v>
      </c>
      <c r="AH793" s="25">
        <v>9.3447426E-2</v>
      </c>
      <c r="AI793" s="25">
        <v>2.40098233E-2</v>
      </c>
      <c r="AJ793" s="25">
        <v>0</v>
      </c>
      <c r="AK793" s="25">
        <v>0.11501481450000001</v>
      </c>
      <c r="AL793" s="25">
        <v>2.83169336E-2</v>
      </c>
      <c r="AM793" s="25">
        <v>0</v>
      </c>
      <c r="AN793" s="47">
        <v>0.126747259</v>
      </c>
      <c r="AO793" s="47">
        <v>0.1201471291</v>
      </c>
      <c r="AP793" s="47">
        <v>0</v>
      </c>
      <c r="AQ793" s="47">
        <v>0.15107305305011301</v>
      </c>
      <c r="AR793" s="47">
        <v>0.210509726833054</v>
      </c>
      <c r="AS793" s="47" t="s">
        <v>1989</v>
      </c>
      <c r="AT793" s="28">
        <v>1300</v>
      </c>
      <c r="AU793" s="28">
        <v>1300</v>
      </c>
      <c r="AV793" s="28">
        <v>0</v>
      </c>
    </row>
    <row r="794" spans="1:48" x14ac:dyDescent="0.25">
      <c r="A794" s="159">
        <v>791</v>
      </c>
      <c r="B794" s="3" t="s">
        <v>4762</v>
      </c>
      <c r="C794" s="3" t="s">
        <v>2159</v>
      </c>
      <c r="D794" s="28" t="s">
        <v>4501</v>
      </c>
      <c r="E794" s="25" t="s">
        <v>4501</v>
      </c>
      <c r="F794" s="25" t="s">
        <v>4501</v>
      </c>
      <c r="G794" s="25" t="s">
        <v>4501</v>
      </c>
      <c r="H794" s="28" t="s">
        <v>4501</v>
      </c>
      <c r="I794" s="49">
        <v>30</v>
      </c>
      <c r="J794" s="49">
        <v>98.333340000000007</v>
      </c>
      <c r="K794" s="28" t="s">
        <v>4501</v>
      </c>
      <c r="L794" s="28" t="s">
        <v>4501</v>
      </c>
      <c r="M794" s="49" t="s">
        <v>4501</v>
      </c>
      <c r="N794" s="49" t="s">
        <v>4501</v>
      </c>
      <c r="O794" s="49" t="s">
        <v>4501</v>
      </c>
      <c r="P794" s="30">
        <v>0</v>
      </c>
      <c r="Q794" s="27" t="s">
        <v>1989</v>
      </c>
      <c r="R794" s="30">
        <v>0</v>
      </c>
      <c r="S794" s="27" t="s">
        <v>1989</v>
      </c>
      <c r="T794" s="30">
        <v>0</v>
      </c>
      <c r="U794" s="27" t="s">
        <v>1989</v>
      </c>
      <c r="V794" s="30">
        <v>0</v>
      </c>
      <c r="W794" s="32" t="s">
        <v>1989</v>
      </c>
      <c r="X794" s="30">
        <v>0</v>
      </c>
      <c r="Y794" s="32" t="s">
        <v>1989</v>
      </c>
      <c r="Z794" s="30">
        <v>0</v>
      </c>
      <c r="AA794" s="32" t="s">
        <v>1989</v>
      </c>
      <c r="AB794" s="30">
        <v>0</v>
      </c>
      <c r="AC794" s="27" t="s">
        <v>1989</v>
      </c>
      <c r="AD794" s="30">
        <v>0</v>
      </c>
      <c r="AE794" s="27" t="s">
        <v>1989</v>
      </c>
      <c r="AF794" s="30">
        <v>0</v>
      </c>
      <c r="AG794" s="27" t="s">
        <v>1989</v>
      </c>
      <c r="AH794" s="25">
        <v>0</v>
      </c>
      <c r="AI794" s="25">
        <v>0</v>
      </c>
      <c r="AJ794" s="25">
        <v>0</v>
      </c>
      <c r="AK794" s="25">
        <v>0</v>
      </c>
      <c r="AL794" s="25">
        <v>0</v>
      </c>
      <c r="AM794" s="25">
        <v>0</v>
      </c>
      <c r="AN794" s="47">
        <v>0</v>
      </c>
      <c r="AO794" s="47">
        <v>0</v>
      </c>
      <c r="AP794" s="47">
        <v>0</v>
      </c>
      <c r="AQ794" s="47" t="s">
        <v>1989</v>
      </c>
      <c r="AR794" s="47" t="s">
        <v>1989</v>
      </c>
      <c r="AS794" s="47" t="s">
        <v>1989</v>
      </c>
      <c r="AT794" s="28">
        <v>0</v>
      </c>
      <c r="AU794" s="28">
        <v>0</v>
      </c>
      <c r="AV794" s="28">
        <v>0</v>
      </c>
    </row>
    <row r="795" spans="1:48" x14ac:dyDescent="0.25">
      <c r="A795" s="159">
        <v>792</v>
      </c>
      <c r="B795" s="3" t="s">
        <v>2277</v>
      </c>
      <c r="C795" s="3" t="s">
        <v>2159</v>
      </c>
      <c r="D795" s="28">
        <v>9400</v>
      </c>
      <c r="E795" s="25">
        <v>10.588240000000001</v>
      </c>
      <c r="F795" s="25">
        <v>-3.092784</v>
      </c>
      <c r="G795" s="25">
        <v>22.077919999999999</v>
      </c>
      <c r="H795" s="28">
        <v>1057500000000</v>
      </c>
      <c r="I795" s="49">
        <v>112.5</v>
      </c>
      <c r="J795" s="49">
        <v>2.5312000000000001</v>
      </c>
      <c r="K795" s="28">
        <v>140</v>
      </c>
      <c r="L795" s="28">
        <v>1315500</v>
      </c>
      <c r="M795" s="49">
        <v>13.030079524113994</v>
      </c>
      <c r="N795" s="49">
        <v>0.86623812822166713</v>
      </c>
      <c r="O795" s="49" t="s">
        <v>4501</v>
      </c>
      <c r="P795" s="30">
        <v>388.487317249</v>
      </c>
      <c r="Q795" s="27">
        <v>0.78620000000000001</v>
      </c>
      <c r="R795" s="30">
        <v>367.23729879199999</v>
      </c>
      <c r="S795" s="27">
        <v>-5.4699999999999999E-2</v>
      </c>
      <c r="T795" s="30">
        <v>389.30119373999997</v>
      </c>
      <c r="U795" s="27">
        <v>0.1489</v>
      </c>
      <c r="V795" s="30">
        <v>91.782035504999996</v>
      </c>
      <c r="W795" s="32">
        <v>1.7858000000000001</v>
      </c>
      <c r="X795" s="30">
        <v>81.158368807000002</v>
      </c>
      <c r="Y795" s="32">
        <v>-0.1157</v>
      </c>
      <c r="Z795" s="30">
        <v>59.662631204</v>
      </c>
      <c r="AA795" s="32">
        <v>-0.41739999999999999</v>
      </c>
      <c r="AB795" s="30">
        <v>815.84031560000005</v>
      </c>
      <c r="AC795" s="27">
        <v>1.7858000000000001</v>
      </c>
      <c r="AD795" s="30">
        <v>489.78105606219998</v>
      </c>
      <c r="AE795" s="27">
        <v>-0.4</v>
      </c>
      <c r="AF795" s="30">
        <v>530.33449959109998</v>
      </c>
      <c r="AG795" s="27">
        <v>0.57999999999999996</v>
      </c>
      <c r="AH795" s="25">
        <v>6.1722802700000003E-2</v>
      </c>
      <c r="AI795" s="25">
        <v>5.3701194799999998E-2</v>
      </c>
      <c r="AJ795" s="25">
        <v>4.1033608200000002E-2</v>
      </c>
      <c r="AK795" s="25">
        <v>7.6724790400000006E-2</v>
      </c>
      <c r="AL795" s="25">
        <v>6.6107385300000002E-2</v>
      </c>
      <c r="AM795" s="25">
        <v>4.8966098299999997E-2</v>
      </c>
      <c r="AN795" s="47">
        <v>0.28222575259999999</v>
      </c>
      <c r="AO795" s="47">
        <v>0.1914527325</v>
      </c>
      <c r="AP795" s="47">
        <v>0.18244413870000001</v>
      </c>
      <c r="AQ795" s="47">
        <v>0.239457530397572</v>
      </c>
      <c r="AR795" s="47">
        <v>0.222492642092259</v>
      </c>
      <c r="AS795" s="47">
        <v>0.19331690421137099</v>
      </c>
      <c r="AT795" s="28">
        <v>400</v>
      </c>
      <c r="AU795" s="28">
        <v>250</v>
      </c>
      <c r="AV795" s="28">
        <v>0</v>
      </c>
    </row>
    <row r="796" spans="1:48" x14ac:dyDescent="0.25">
      <c r="A796" s="159">
        <v>793</v>
      </c>
      <c r="B796" s="3" t="s">
        <v>4765</v>
      </c>
      <c r="C796" s="162" t="s">
        <v>2159</v>
      </c>
      <c r="D796" s="6" t="s">
        <v>4501</v>
      </c>
      <c r="E796" s="163" t="s">
        <v>4501</v>
      </c>
      <c r="F796" s="163" t="s">
        <v>4501</v>
      </c>
      <c r="G796" s="163" t="s">
        <v>4501</v>
      </c>
      <c r="H796" s="6" t="s">
        <v>4501</v>
      </c>
      <c r="I796" s="151">
        <v>9.6</v>
      </c>
      <c r="J796" s="151">
        <v>49.3125</v>
      </c>
      <c r="K796" s="6" t="s">
        <v>4501</v>
      </c>
      <c r="L796" s="6" t="s">
        <v>4501</v>
      </c>
      <c r="M796" s="151" t="s">
        <v>4501</v>
      </c>
      <c r="N796" s="151" t="s">
        <v>4501</v>
      </c>
      <c r="O796" s="151" t="s">
        <v>4501</v>
      </c>
      <c r="P796" s="164">
        <v>0</v>
      </c>
      <c r="Q796" s="165" t="s">
        <v>1989</v>
      </c>
      <c r="R796" s="164">
        <v>0</v>
      </c>
      <c r="S796" s="165" t="s">
        <v>1989</v>
      </c>
      <c r="T796" s="164">
        <v>0</v>
      </c>
      <c r="U796" s="165" t="s">
        <v>1989</v>
      </c>
      <c r="V796" s="164">
        <v>0</v>
      </c>
      <c r="W796" s="166" t="s">
        <v>1989</v>
      </c>
      <c r="X796" s="164">
        <v>0</v>
      </c>
      <c r="Y796" s="166" t="s">
        <v>1989</v>
      </c>
      <c r="Z796" s="164">
        <v>0</v>
      </c>
      <c r="AA796" s="166" t="s">
        <v>1989</v>
      </c>
      <c r="AB796" s="164">
        <v>0</v>
      </c>
      <c r="AC796" s="165" t="s">
        <v>1989</v>
      </c>
      <c r="AD796" s="164">
        <v>0</v>
      </c>
      <c r="AE796" s="165" t="s">
        <v>1989</v>
      </c>
      <c r="AF796" s="164">
        <v>0</v>
      </c>
      <c r="AG796" s="165" t="s">
        <v>1989</v>
      </c>
      <c r="AH796" s="163">
        <v>0</v>
      </c>
      <c r="AI796" s="163">
        <v>0</v>
      </c>
      <c r="AJ796" s="163">
        <v>0</v>
      </c>
      <c r="AK796" s="163">
        <v>0</v>
      </c>
      <c r="AL796" s="163">
        <v>0</v>
      </c>
      <c r="AM796" s="163">
        <v>0</v>
      </c>
      <c r="AN796" s="167">
        <v>0</v>
      </c>
      <c r="AO796" s="167">
        <v>0</v>
      </c>
      <c r="AP796" s="167">
        <v>0</v>
      </c>
      <c r="AQ796" s="167" t="s">
        <v>1989</v>
      </c>
      <c r="AR796" s="167" t="s">
        <v>1989</v>
      </c>
      <c r="AS796" s="167" t="s">
        <v>1989</v>
      </c>
      <c r="AT796" s="6">
        <v>0</v>
      </c>
      <c r="AU796" s="6">
        <v>0</v>
      </c>
      <c r="AV796" s="6">
        <v>0</v>
      </c>
    </row>
    <row r="797" spans="1:48" x14ac:dyDescent="0.25">
      <c r="A797" s="159">
        <v>794</v>
      </c>
      <c r="B797" s="3" t="s">
        <v>4768</v>
      </c>
      <c r="C797" s="3" t="s">
        <v>2159</v>
      </c>
      <c r="D797" s="28" t="s">
        <v>4501</v>
      </c>
      <c r="E797" s="25" t="s">
        <v>4501</v>
      </c>
      <c r="F797" s="25" t="s">
        <v>4501</v>
      </c>
      <c r="G797" s="25" t="s">
        <v>4501</v>
      </c>
      <c r="H797" s="28" t="s">
        <v>4501</v>
      </c>
      <c r="I797" s="49">
        <v>11.882399999999999</v>
      </c>
      <c r="J797" s="49">
        <v>12.25629</v>
      </c>
      <c r="K797" s="28" t="s">
        <v>4501</v>
      </c>
      <c r="L797" s="28" t="s">
        <v>4501</v>
      </c>
      <c r="M797" s="49" t="s">
        <v>4501</v>
      </c>
      <c r="N797" s="49" t="s">
        <v>4501</v>
      </c>
      <c r="O797" s="49" t="s">
        <v>4501</v>
      </c>
      <c r="P797" s="30">
        <v>0</v>
      </c>
      <c r="Q797" s="27">
        <v>-1</v>
      </c>
      <c r="R797" s="30">
        <v>67.275129078999996</v>
      </c>
      <c r="S797" s="27" t="s">
        <v>1989</v>
      </c>
      <c r="T797" s="30">
        <v>0</v>
      </c>
      <c r="U797" s="27" t="s">
        <v>1989</v>
      </c>
      <c r="V797" s="30">
        <v>0</v>
      </c>
      <c r="W797" s="32">
        <v>-1</v>
      </c>
      <c r="X797" s="30">
        <v>0.30695728100000003</v>
      </c>
      <c r="Y797" s="32" t="s">
        <v>1989</v>
      </c>
      <c r="Z797" s="30">
        <v>0</v>
      </c>
      <c r="AA797" s="32" t="s">
        <v>1989</v>
      </c>
      <c r="AB797" s="30">
        <v>0</v>
      </c>
      <c r="AC797" s="27">
        <v>-1</v>
      </c>
      <c r="AD797" s="30">
        <v>28.167420441200001</v>
      </c>
      <c r="AE797" s="27" t="s">
        <v>1989</v>
      </c>
      <c r="AF797" s="30">
        <v>0</v>
      </c>
      <c r="AG797" s="27" t="s">
        <v>1989</v>
      </c>
      <c r="AH797" s="25">
        <v>0</v>
      </c>
      <c r="AI797" s="25">
        <v>1.3015741E-3</v>
      </c>
      <c r="AJ797" s="25">
        <v>0</v>
      </c>
      <c r="AK797" s="25">
        <v>0</v>
      </c>
      <c r="AL797" s="25">
        <v>2.8487122999999999E-3</v>
      </c>
      <c r="AM797" s="25">
        <v>0</v>
      </c>
      <c r="AN797" s="47">
        <v>0</v>
      </c>
      <c r="AO797" s="47">
        <v>0.23932422079999999</v>
      </c>
      <c r="AP797" s="47">
        <v>0</v>
      </c>
      <c r="AQ797" s="47">
        <v>1.3499879903923799</v>
      </c>
      <c r="AR797" s="47">
        <v>1.0236419345884999</v>
      </c>
      <c r="AS797" s="47" t="s">
        <v>1989</v>
      </c>
      <c r="AT797" s="28">
        <v>0</v>
      </c>
      <c r="AU797" s="28">
        <v>0</v>
      </c>
      <c r="AV797" s="28">
        <v>0</v>
      </c>
    </row>
    <row r="798" spans="1:48" x14ac:dyDescent="0.25">
      <c r="A798" s="159">
        <v>795</v>
      </c>
      <c r="B798" s="3" t="s">
        <v>4548</v>
      </c>
      <c r="C798" s="3" t="s">
        <v>2159</v>
      </c>
      <c r="D798" s="28">
        <v>18100</v>
      </c>
      <c r="E798" s="25">
        <v>50.833329999999997</v>
      </c>
      <c r="F798" s="25">
        <v>50.833329999999997</v>
      </c>
      <c r="G798" s="25" t="s">
        <v>4501</v>
      </c>
      <c r="H798" s="28">
        <v>202155280000</v>
      </c>
      <c r="I798" s="49">
        <v>11.168799999999999</v>
      </c>
      <c r="J798" s="49">
        <v>1.2839339999999999</v>
      </c>
      <c r="K798" s="28">
        <v>40</v>
      </c>
      <c r="L798" s="28">
        <v>689500</v>
      </c>
      <c r="M798" s="49">
        <v>53.079178885630498</v>
      </c>
      <c r="N798" s="49">
        <v>1.7984132842134328</v>
      </c>
      <c r="O798" s="49" t="s">
        <v>4501</v>
      </c>
      <c r="P798" s="30">
        <v>47.545208936999998</v>
      </c>
      <c r="Q798" s="27">
        <v>5.6500000000000002E-2</v>
      </c>
      <c r="R798" s="30">
        <v>53.614349234999999</v>
      </c>
      <c r="S798" s="27">
        <v>0.12759999999999999</v>
      </c>
      <c r="T798" s="30">
        <v>0</v>
      </c>
      <c r="U798" s="27">
        <v>-1</v>
      </c>
      <c r="V798" s="30">
        <v>4.9573644059999999</v>
      </c>
      <c r="W798" s="32">
        <v>0.19800000000000001</v>
      </c>
      <c r="X798" s="30">
        <v>6.0514122109999997</v>
      </c>
      <c r="Y798" s="32">
        <v>0.22070000000000001</v>
      </c>
      <c r="Z798" s="30">
        <v>0</v>
      </c>
      <c r="AA798" s="32">
        <v>-1</v>
      </c>
      <c r="AB798" s="30">
        <v>443.85828432779999</v>
      </c>
      <c r="AC798" s="27">
        <v>0.19800000000000001</v>
      </c>
      <c r="AD798" s="30">
        <v>352.17910044050001</v>
      </c>
      <c r="AE798" s="27">
        <v>-0.20699999999999999</v>
      </c>
      <c r="AF798" s="30">
        <v>0</v>
      </c>
      <c r="AG798" s="27" t="s">
        <v>1989</v>
      </c>
      <c r="AH798" s="25">
        <v>4.0645746199999999E-2</v>
      </c>
      <c r="AI798" s="25">
        <v>4.7725379700000001E-2</v>
      </c>
      <c r="AJ798" s="25">
        <v>0</v>
      </c>
      <c r="AK798" s="25">
        <v>4.4117454600000001E-2</v>
      </c>
      <c r="AL798" s="25">
        <v>5.3834557800000002E-2</v>
      </c>
      <c r="AM798" s="25">
        <v>0</v>
      </c>
      <c r="AN798" s="47">
        <v>0.3971427233</v>
      </c>
      <c r="AO798" s="47">
        <v>0.42807950150000001</v>
      </c>
      <c r="AP798" s="47">
        <v>0</v>
      </c>
      <c r="AQ798" s="47">
        <v>0.10949647093752</v>
      </c>
      <c r="AR798" s="47">
        <v>0.146517338287937</v>
      </c>
      <c r="AS798" s="47" t="s">
        <v>1989</v>
      </c>
      <c r="AT798" s="28">
        <v>280</v>
      </c>
      <c r="AU798" s="28">
        <v>335</v>
      </c>
      <c r="AV798" s="28">
        <v>0</v>
      </c>
    </row>
    <row r="799" spans="1:48" x14ac:dyDescent="0.25">
      <c r="A799" s="159">
        <v>796</v>
      </c>
      <c r="B799" s="3" t="s">
        <v>3820</v>
      </c>
      <c r="C799" s="3" t="s">
        <v>2159</v>
      </c>
      <c r="D799" s="28">
        <v>35000</v>
      </c>
      <c r="E799" s="25">
        <v>18.24324</v>
      </c>
      <c r="F799" s="25">
        <v>-1.1299440000000001</v>
      </c>
      <c r="G799" s="25">
        <v>16.279070000000001</v>
      </c>
      <c r="H799" s="28">
        <v>1638870100000</v>
      </c>
      <c r="I799" s="49">
        <v>46.824860000000001</v>
      </c>
      <c r="J799" s="49">
        <v>50.072560000000003</v>
      </c>
      <c r="K799" s="28">
        <v>64860</v>
      </c>
      <c r="L799" s="28">
        <v>55261500</v>
      </c>
      <c r="M799" s="49">
        <v>15.30389156099694</v>
      </c>
      <c r="N799" s="49">
        <v>2.7446070587893181</v>
      </c>
      <c r="O799" s="49">
        <v>1.3171310000000001</v>
      </c>
      <c r="P799" s="30">
        <v>986.11427892200004</v>
      </c>
      <c r="Q799" s="27">
        <v>-4.2000000000000003E-2</v>
      </c>
      <c r="R799" s="30">
        <v>978.24308888799999</v>
      </c>
      <c r="S799" s="27">
        <v>-8.0000000000000002E-3</v>
      </c>
      <c r="T799" s="30">
        <v>1040.61946055</v>
      </c>
      <c r="U799" s="27">
        <v>0.1133</v>
      </c>
      <c r="V799" s="30">
        <v>149.01517625599999</v>
      </c>
      <c r="W799" s="32">
        <v>-2.8400000000000002E-2</v>
      </c>
      <c r="X799" s="30">
        <v>141.76420991099999</v>
      </c>
      <c r="Y799" s="32">
        <v>-4.87E-2</v>
      </c>
      <c r="Z799" s="30">
        <v>136.530577827</v>
      </c>
      <c r="AA799" s="32">
        <v>-2.5499999999999998E-2</v>
      </c>
      <c r="AB799" s="30">
        <v>2393.4928056888998</v>
      </c>
      <c r="AC799" s="27">
        <v>6.3500000000000001E-2</v>
      </c>
      <c r="AD799" s="30">
        <v>2263.791700234</v>
      </c>
      <c r="AE799" s="27">
        <v>-5.3999999999999999E-2</v>
      </c>
      <c r="AF799" s="30">
        <v>2914.9093736918999</v>
      </c>
      <c r="AG799" s="27">
        <v>0.95</v>
      </c>
      <c r="AH799" s="25">
        <v>0.2064065316</v>
      </c>
      <c r="AI799" s="25">
        <v>0.19579787639999999</v>
      </c>
      <c r="AJ799" s="25">
        <v>0.1806776027</v>
      </c>
      <c r="AK799" s="25">
        <v>0.26476418660000001</v>
      </c>
      <c r="AL799" s="25">
        <v>0.24967811100000001</v>
      </c>
      <c r="AM799" s="25">
        <v>0.22626337399999999</v>
      </c>
      <c r="AN799" s="47">
        <v>0.2548512516</v>
      </c>
      <c r="AO799" s="47">
        <v>0.22171819070000001</v>
      </c>
      <c r="AP799" s="47">
        <v>0.20522594459999999</v>
      </c>
      <c r="AQ799" s="47">
        <v>0.28950679116933897</v>
      </c>
      <c r="AR799" s="47">
        <v>0.262305971319444</v>
      </c>
      <c r="AS799" s="47">
        <v>0.25230449453478099</v>
      </c>
      <c r="AT799" s="28">
        <v>2250</v>
      </c>
      <c r="AU799" s="28">
        <v>2500</v>
      </c>
      <c r="AV799" s="28">
        <v>0</v>
      </c>
    </row>
    <row r="800" spans="1:48" x14ac:dyDescent="0.25">
      <c r="A800" s="159">
        <v>797</v>
      </c>
      <c r="B800" s="3" t="s">
        <v>4769</v>
      </c>
      <c r="C800" s="3" t="s">
        <v>2159</v>
      </c>
      <c r="D800" s="28" t="s">
        <v>4664</v>
      </c>
      <c r="E800" s="25" t="s">
        <v>4664</v>
      </c>
      <c r="F800" s="25" t="s">
        <v>4664</v>
      </c>
      <c r="G800" s="25" t="s">
        <v>4664</v>
      </c>
      <c r="H800" s="28" t="s">
        <v>4664</v>
      </c>
      <c r="I800" s="49" t="s">
        <v>4664</v>
      </c>
      <c r="J800" s="49" t="s">
        <v>4664</v>
      </c>
      <c r="K800" s="28" t="s">
        <v>4664</v>
      </c>
      <c r="L800" s="28" t="s">
        <v>4664</v>
      </c>
      <c r="M800" s="49" t="s">
        <v>4664</v>
      </c>
      <c r="N800" s="49" t="s">
        <v>4664</v>
      </c>
      <c r="O800" s="49" t="s">
        <v>4664</v>
      </c>
      <c r="P800" s="30">
        <v>0</v>
      </c>
      <c r="Q800" s="27">
        <v>-1</v>
      </c>
      <c r="R800" s="30">
        <v>0</v>
      </c>
      <c r="S800" s="27" t="s">
        <v>1989</v>
      </c>
      <c r="T800" s="30">
        <v>0</v>
      </c>
      <c r="U800" s="27" t="s">
        <v>1989</v>
      </c>
      <c r="V800" s="30">
        <v>0</v>
      </c>
      <c r="W800" s="32">
        <v>-1</v>
      </c>
      <c r="X800" s="30">
        <v>0</v>
      </c>
      <c r="Y800" s="32" t="s">
        <v>1989</v>
      </c>
      <c r="Z800" s="30">
        <v>0</v>
      </c>
      <c r="AA800" s="32" t="s">
        <v>1989</v>
      </c>
      <c r="AB800" s="30">
        <v>0</v>
      </c>
      <c r="AC800" s="27">
        <v>-1</v>
      </c>
      <c r="AD800" s="30">
        <v>0</v>
      </c>
      <c r="AE800" s="27" t="s">
        <v>1989</v>
      </c>
      <c r="AF800" s="30">
        <v>0</v>
      </c>
      <c r="AG800" s="27" t="s">
        <v>1989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47">
        <v>0</v>
      </c>
      <c r="AO800" s="47">
        <v>0</v>
      </c>
      <c r="AP800" s="47">
        <v>0</v>
      </c>
      <c r="AQ800" s="47" t="s">
        <v>1989</v>
      </c>
      <c r="AR800" s="47" t="s">
        <v>1989</v>
      </c>
      <c r="AS800" s="47" t="s">
        <v>1989</v>
      </c>
      <c r="AT800" s="28">
        <v>0</v>
      </c>
      <c r="AU800" s="28">
        <v>0</v>
      </c>
      <c r="AV800" s="28">
        <v>0</v>
      </c>
    </row>
    <row r="801" spans="1:48" x14ac:dyDescent="0.25">
      <c r="A801" s="159">
        <v>798</v>
      </c>
      <c r="B801" s="3" t="s">
        <v>4378</v>
      </c>
      <c r="C801" s="3" t="s">
        <v>2159</v>
      </c>
      <c r="D801" s="28">
        <v>17000</v>
      </c>
      <c r="E801" s="25">
        <v>9.6774190000000004</v>
      </c>
      <c r="F801" s="25">
        <v>21.428570000000001</v>
      </c>
      <c r="G801" s="25">
        <v>-6.593407</v>
      </c>
      <c r="H801" s="28">
        <v>116280000000</v>
      </c>
      <c r="I801" s="49">
        <v>6.84</v>
      </c>
      <c r="J801" s="49">
        <v>100</v>
      </c>
      <c r="K801" s="28">
        <v>65</v>
      </c>
      <c r="L801" s="28">
        <v>997500</v>
      </c>
      <c r="M801" s="49">
        <v>11.502029769959405</v>
      </c>
      <c r="N801" s="49">
        <v>4.4492338384759424</v>
      </c>
      <c r="O801" s="49" t="s">
        <v>4501</v>
      </c>
      <c r="P801" s="30">
        <v>98.120928020999997</v>
      </c>
      <c r="Q801" s="27">
        <v>0.15709999999999999</v>
      </c>
      <c r="R801" s="30">
        <v>97.587604545000005</v>
      </c>
      <c r="S801" s="27">
        <v>-5.4000000000000003E-3</v>
      </c>
      <c r="T801" s="30">
        <v>0</v>
      </c>
      <c r="U801" s="27" t="s">
        <v>1989</v>
      </c>
      <c r="V801" s="30">
        <v>14.216710451999999</v>
      </c>
      <c r="W801" s="32">
        <v>-3.61E-2</v>
      </c>
      <c r="X801" s="30">
        <v>10.111732248999999</v>
      </c>
      <c r="Y801" s="32">
        <v>-0.28870000000000001</v>
      </c>
      <c r="Z801" s="30">
        <v>0</v>
      </c>
      <c r="AA801" s="32" t="s">
        <v>1989</v>
      </c>
      <c r="AB801" s="30">
        <v>2078.4664403509</v>
      </c>
      <c r="AC801" s="27">
        <v>-3.61E-2</v>
      </c>
      <c r="AD801" s="30">
        <v>1478.3234282164001</v>
      </c>
      <c r="AE801" s="27">
        <v>-0.28899999999999998</v>
      </c>
      <c r="AF801" s="30">
        <v>0</v>
      </c>
      <c r="AG801" s="27" t="s">
        <v>1989</v>
      </c>
      <c r="AH801" s="25">
        <v>0.14406780159999999</v>
      </c>
      <c r="AI801" s="25">
        <v>0.1029876178</v>
      </c>
      <c r="AJ801" s="25">
        <v>0</v>
      </c>
      <c r="AK801" s="25">
        <v>1.542893582</v>
      </c>
      <c r="AL801" s="25">
        <v>0.4801790326</v>
      </c>
      <c r="AM801" s="25">
        <v>0</v>
      </c>
      <c r="AN801" s="47">
        <v>0.35757542240000001</v>
      </c>
      <c r="AO801" s="47">
        <v>0.35364616920000003</v>
      </c>
      <c r="AP801" s="47">
        <v>0</v>
      </c>
      <c r="AQ801" s="47">
        <v>5.2724112396234997</v>
      </c>
      <c r="AR801" s="47">
        <v>2.6780142454399001</v>
      </c>
      <c r="AS801" s="47" t="s">
        <v>1989</v>
      </c>
      <c r="AT801" s="28">
        <v>0</v>
      </c>
      <c r="AU801" s="28">
        <v>0</v>
      </c>
      <c r="AV801" s="28">
        <v>0</v>
      </c>
    </row>
    <row r="802" spans="1:48" x14ac:dyDescent="0.25">
      <c r="A802" s="159">
        <v>799</v>
      </c>
      <c r="B802" s="3" t="s">
        <v>4542</v>
      </c>
      <c r="C802" s="3" t="s">
        <v>2159</v>
      </c>
      <c r="D802" s="28" t="s">
        <v>4501</v>
      </c>
      <c r="E802" s="25" t="s">
        <v>4501</v>
      </c>
      <c r="F802" s="25" t="s">
        <v>4501</v>
      </c>
      <c r="G802" s="25" t="s">
        <v>4501</v>
      </c>
      <c r="H802" s="28" t="s">
        <v>4501</v>
      </c>
      <c r="I802" s="49">
        <v>5</v>
      </c>
      <c r="J802" s="49">
        <v>100</v>
      </c>
      <c r="K802" s="28" t="s">
        <v>4501</v>
      </c>
      <c r="L802" s="28" t="s">
        <v>4501</v>
      </c>
      <c r="M802" s="49" t="s">
        <v>4501</v>
      </c>
      <c r="N802" s="49" t="s">
        <v>4501</v>
      </c>
      <c r="O802" s="49" t="s">
        <v>4501</v>
      </c>
      <c r="P802" s="30">
        <v>0</v>
      </c>
      <c r="Q802" s="27" t="s">
        <v>1989</v>
      </c>
      <c r="R802" s="30">
        <v>486.377440138</v>
      </c>
      <c r="S802" s="27" t="s">
        <v>1989</v>
      </c>
      <c r="T802" s="30">
        <v>0</v>
      </c>
      <c r="U802" s="27">
        <v>-1</v>
      </c>
      <c r="V802" s="30">
        <v>0</v>
      </c>
      <c r="W802" s="32" t="s">
        <v>1989</v>
      </c>
      <c r="X802" s="30">
        <v>13.866839957</v>
      </c>
      <c r="Y802" s="32" t="s">
        <v>1989</v>
      </c>
      <c r="Z802" s="30">
        <v>0</v>
      </c>
      <c r="AA802" s="32">
        <v>-1</v>
      </c>
      <c r="AB802" s="30">
        <v>0</v>
      </c>
      <c r="AC802" s="27" t="s">
        <v>1989</v>
      </c>
      <c r="AD802" s="30">
        <v>2218.6943931999999</v>
      </c>
      <c r="AE802" s="27" t="s">
        <v>1989</v>
      </c>
      <c r="AF802" s="30">
        <v>0</v>
      </c>
      <c r="AG802" s="27" t="s">
        <v>1989</v>
      </c>
      <c r="AH802" s="25">
        <v>0</v>
      </c>
      <c r="AI802" s="25">
        <v>3.7524070700000002E-2</v>
      </c>
      <c r="AJ802" s="25">
        <v>0</v>
      </c>
      <c r="AK802" s="25">
        <v>0</v>
      </c>
      <c r="AL802" s="25">
        <v>0.26985278829999998</v>
      </c>
      <c r="AM802" s="25">
        <v>0</v>
      </c>
      <c r="AN802" s="47">
        <v>0</v>
      </c>
      <c r="AO802" s="47">
        <v>0.17345773110000001</v>
      </c>
      <c r="AP802" s="47">
        <v>0</v>
      </c>
      <c r="AQ802" s="47" t="s">
        <v>1989</v>
      </c>
      <c r="AR802" s="47">
        <v>6.1914582630933301</v>
      </c>
      <c r="AS802" s="47" t="s">
        <v>1989</v>
      </c>
      <c r="AT802" s="28">
        <v>0</v>
      </c>
      <c r="AU802" s="28">
        <v>1941</v>
      </c>
      <c r="AV802" s="28">
        <v>0</v>
      </c>
    </row>
    <row r="803" spans="1:48" x14ac:dyDescent="0.25">
      <c r="A803" s="159">
        <v>800</v>
      </c>
      <c r="B803" s="3" t="s">
        <v>2223</v>
      </c>
      <c r="C803" s="3" t="s">
        <v>2159</v>
      </c>
      <c r="D803" s="28">
        <v>13500</v>
      </c>
      <c r="E803" s="25">
        <v>0.74626870000000001</v>
      </c>
      <c r="F803" s="25">
        <v>5.46875</v>
      </c>
      <c r="G803" s="25">
        <v>45.161290000000001</v>
      </c>
      <c r="H803" s="28">
        <v>81000000000</v>
      </c>
      <c r="I803" s="49">
        <v>6</v>
      </c>
      <c r="J803" s="49">
        <v>26.93666</v>
      </c>
      <c r="K803" s="28">
        <v>735</v>
      </c>
      <c r="L803" s="28">
        <v>9722000</v>
      </c>
      <c r="M803" s="49">
        <v>6.9301848049281318</v>
      </c>
      <c r="N803" s="49">
        <v>1.0210967066676018</v>
      </c>
      <c r="O803" s="49" t="s">
        <v>4501</v>
      </c>
      <c r="P803" s="30">
        <v>75.170432086999995</v>
      </c>
      <c r="Q803" s="27">
        <v>1.2999999999999999E-2</v>
      </c>
      <c r="R803" s="30">
        <v>81.796808529000003</v>
      </c>
      <c r="S803" s="27">
        <v>8.8200000000000001E-2</v>
      </c>
      <c r="T803" s="30">
        <v>0</v>
      </c>
      <c r="U803" s="27" t="s">
        <v>1989</v>
      </c>
      <c r="V803" s="30">
        <v>4.6873709510000001</v>
      </c>
      <c r="W803" s="32">
        <v>0.70279999999999998</v>
      </c>
      <c r="X803" s="30">
        <v>11.002765586000001</v>
      </c>
      <c r="Y803" s="32">
        <v>1.3472999999999999</v>
      </c>
      <c r="Z803" s="30">
        <v>0</v>
      </c>
      <c r="AA803" s="32" t="s">
        <v>1989</v>
      </c>
      <c r="AB803" s="30">
        <v>982.3661381188</v>
      </c>
      <c r="AC803" s="27">
        <v>0.60189999999999999</v>
      </c>
      <c r="AD803" s="30">
        <v>1548.2888426667</v>
      </c>
      <c r="AE803" s="27">
        <v>0.57599999999999996</v>
      </c>
      <c r="AF803" s="30">
        <v>0</v>
      </c>
      <c r="AG803" s="27" t="s">
        <v>1989</v>
      </c>
      <c r="AH803" s="25">
        <v>2.6686817299999999E-2</v>
      </c>
      <c r="AI803" s="25">
        <v>8.2533286100000006E-2</v>
      </c>
      <c r="AJ803" s="25">
        <v>0</v>
      </c>
      <c r="AK803" s="25">
        <v>8.7980776600000005E-2</v>
      </c>
      <c r="AL803" s="25">
        <v>0.16457823020000001</v>
      </c>
      <c r="AM803" s="25">
        <v>0</v>
      </c>
      <c r="AN803" s="47">
        <v>0.29923613989999998</v>
      </c>
      <c r="AO803" s="47">
        <v>0.34308407940000002</v>
      </c>
      <c r="AP803" s="47">
        <v>0</v>
      </c>
      <c r="AQ803" s="47">
        <v>2.17853675841629</v>
      </c>
      <c r="AR803" s="47">
        <v>0.182082329302309</v>
      </c>
      <c r="AS803" s="47">
        <v>0.265085089362116</v>
      </c>
      <c r="AT803" s="28">
        <v>2200</v>
      </c>
      <c r="AU803" s="28">
        <v>2500</v>
      </c>
      <c r="AV803" s="28">
        <v>0</v>
      </c>
    </row>
    <row r="804" spans="1:48" x14ac:dyDescent="0.25">
      <c r="A804" s="159">
        <v>801</v>
      </c>
      <c r="B804" s="3" t="s">
        <v>3084</v>
      </c>
      <c r="C804" s="3" t="s">
        <v>2159</v>
      </c>
      <c r="D804" s="28">
        <v>9200</v>
      </c>
      <c r="E804" s="25">
        <v>-8</v>
      </c>
      <c r="F804" s="25">
        <v>-8</v>
      </c>
      <c r="G804" s="25">
        <v>-15.59633</v>
      </c>
      <c r="H804" s="28">
        <v>920000000000</v>
      </c>
      <c r="I804" s="49">
        <v>100</v>
      </c>
      <c r="J804" s="49">
        <v>12.253500000000001</v>
      </c>
      <c r="K804" s="28">
        <v>50</v>
      </c>
      <c r="L804" s="28">
        <v>460000</v>
      </c>
      <c r="M804" s="49">
        <v>6.8401486988847582</v>
      </c>
      <c r="N804" s="49">
        <v>0.80453573475884543</v>
      </c>
      <c r="O804" s="49" t="s">
        <v>4501</v>
      </c>
      <c r="P804" s="30">
        <v>692.35337498399997</v>
      </c>
      <c r="Q804" s="27">
        <v>0.64239999999999997</v>
      </c>
      <c r="R804" s="30">
        <v>744.16701603900003</v>
      </c>
      <c r="S804" s="27">
        <v>7.4800000000000005E-2</v>
      </c>
      <c r="T804" s="30">
        <v>753.71391498599996</v>
      </c>
      <c r="U804" s="27">
        <v>5.2200000000000003E-2</v>
      </c>
      <c r="V804" s="30">
        <v>124.04279503399999</v>
      </c>
      <c r="W804" s="32">
        <v>0.70579999999999998</v>
      </c>
      <c r="X804" s="30">
        <v>147.748346381</v>
      </c>
      <c r="Y804" s="32">
        <v>0.19109999999999999</v>
      </c>
      <c r="Z804" s="30">
        <v>131.55263652299999</v>
      </c>
      <c r="AA804" s="32">
        <v>0.28539999999999999</v>
      </c>
      <c r="AB804" s="30">
        <v>1240.4279503400001</v>
      </c>
      <c r="AC804" s="27">
        <v>0.83420000000000005</v>
      </c>
      <c r="AD804" s="30">
        <v>1477.4834638100001</v>
      </c>
      <c r="AE804" s="27">
        <v>0.191</v>
      </c>
      <c r="AF804" s="30">
        <v>1315.52636523</v>
      </c>
      <c r="AG804" s="27">
        <v>1.29</v>
      </c>
      <c r="AH804" s="25">
        <v>7.94060875E-2</v>
      </c>
      <c r="AI804" s="25">
        <v>9.9937795999999995E-2</v>
      </c>
      <c r="AJ804" s="25">
        <v>8.7386247700000003E-2</v>
      </c>
      <c r="AK804" s="25">
        <v>0.11301133620000001</v>
      </c>
      <c r="AL804" s="25">
        <v>0.1300275514</v>
      </c>
      <c r="AM804" s="25">
        <v>0.1137033566</v>
      </c>
      <c r="AN804" s="47">
        <v>0.17261331660000001</v>
      </c>
      <c r="AO804" s="47">
        <v>6.8887315599999999E-2</v>
      </c>
      <c r="AP804" s="47">
        <v>7.3109666200000006E-2</v>
      </c>
      <c r="AQ804" s="47">
        <v>0.28368893018347202</v>
      </c>
      <c r="AR804" s="47">
        <v>0.31826072356917301</v>
      </c>
      <c r="AS804" s="47">
        <v>0.301158473025461</v>
      </c>
      <c r="AT804" s="28">
        <v>700</v>
      </c>
      <c r="AU804" s="28">
        <v>500</v>
      </c>
      <c r="AV804" s="28">
        <v>0</v>
      </c>
    </row>
    <row r="805" spans="1:48" x14ac:dyDescent="0.25">
      <c r="A805" s="159">
        <v>802</v>
      </c>
      <c r="B805" s="3" t="s">
        <v>2229</v>
      </c>
      <c r="C805" s="3" t="s">
        <v>2159</v>
      </c>
      <c r="D805" s="28">
        <v>38000</v>
      </c>
      <c r="E805" s="25">
        <v>1.3333330000000001</v>
      </c>
      <c r="F805" s="25">
        <v>11.11111</v>
      </c>
      <c r="G805" s="25">
        <v>21.79487</v>
      </c>
      <c r="H805" s="28">
        <v>456000000000</v>
      </c>
      <c r="I805" s="49">
        <v>12</v>
      </c>
      <c r="J805" s="49">
        <v>7.8473420000000003</v>
      </c>
      <c r="K805" s="28">
        <v>150</v>
      </c>
      <c r="L805" s="28">
        <v>5611500</v>
      </c>
      <c r="M805" s="49">
        <v>3.6070242050308496</v>
      </c>
      <c r="N805" s="49">
        <v>1.6654511938696446</v>
      </c>
      <c r="O805" s="49" t="s">
        <v>4501</v>
      </c>
      <c r="P805" s="30">
        <v>1409.6818454019999</v>
      </c>
      <c r="Q805" s="27">
        <v>-5.3199999999999997E-2</v>
      </c>
      <c r="R805" s="30">
        <v>1459.302519413</v>
      </c>
      <c r="S805" s="27">
        <v>3.5200000000000002E-2</v>
      </c>
      <c r="T805" s="30">
        <v>1431.8268908160001</v>
      </c>
      <c r="U805" s="27">
        <v>-8.5599999999999996E-2</v>
      </c>
      <c r="V805" s="30">
        <v>74.443812519000005</v>
      </c>
      <c r="W805" s="32">
        <v>1.4E-2</v>
      </c>
      <c r="X805" s="30">
        <v>126.426009385</v>
      </c>
      <c r="Y805" s="32">
        <v>0.69830000000000003</v>
      </c>
      <c r="Z805" s="30">
        <v>120.188962582</v>
      </c>
      <c r="AA805" s="32">
        <v>4.2000000000000003E-2</v>
      </c>
      <c r="AB805" s="30">
        <v>5831.5762569167</v>
      </c>
      <c r="AC805" s="27">
        <v>1.41E-2</v>
      </c>
      <c r="AD805" s="30">
        <v>9978.9460508332995</v>
      </c>
      <c r="AE805" s="27">
        <v>0.71099999999999997</v>
      </c>
      <c r="AF805" s="30">
        <v>10014.922131916701</v>
      </c>
      <c r="AG805" s="27">
        <v>1.04</v>
      </c>
      <c r="AH805" s="25">
        <v>0.14418766590000001</v>
      </c>
      <c r="AI805" s="25">
        <v>0.2214984425</v>
      </c>
      <c r="AJ805" s="25">
        <v>0.1999634659</v>
      </c>
      <c r="AK805" s="25">
        <v>0.39423925380000002</v>
      </c>
      <c r="AL805" s="25">
        <v>0.53128747750000005</v>
      </c>
      <c r="AM805" s="25">
        <v>0.44295180150000002</v>
      </c>
      <c r="AN805" s="47">
        <v>0.15700560390000001</v>
      </c>
      <c r="AO805" s="47">
        <v>0.1558854147</v>
      </c>
      <c r="AP805" s="47">
        <v>0.1488452328</v>
      </c>
      <c r="AQ805" s="47">
        <v>1.6107059245693101</v>
      </c>
      <c r="AR805" s="47">
        <v>1.24203040578664</v>
      </c>
      <c r="AS805" s="47">
        <v>1.2151636531611201</v>
      </c>
      <c r="AT805" s="28">
        <v>4000</v>
      </c>
      <c r="AU805" s="28">
        <v>5000</v>
      </c>
      <c r="AV805" s="28">
        <v>2000</v>
      </c>
    </row>
    <row r="806" spans="1:48" x14ac:dyDescent="0.25">
      <c r="A806" s="159">
        <v>803</v>
      </c>
      <c r="B806" s="3" t="s">
        <v>4495</v>
      </c>
      <c r="C806" s="3" t="s">
        <v>2159</v>
      </c>
      <c r="D806" s="28">
        <v>14600</v>
      </c>
      <c r="E806" s="25">
        <v>-3.311258</v>
      </c>
      <c r="F806" s="25">
        <v>-6.4102560000000004</v>
      </c>
      <c r="G806" s="25">
        <v>-16.571429999999999</v>
      </c>
      <c r="H806" s="28">
        <v>666150871200</v>
      </c>
      <c r="I806" s="49">
        <v>45.62677</v>
      </c>
      <c r="J806" s="49">
        <v>99.703019999999995</v>
      </c>
      <c r="K806" s="28">
        <v>3666.5</v>
      </c>
      <c r="L806" s="28">
        <v>54809000</v>
      </c>
      <c r="M806" s="49">
        <v>7.6503809404223544</v>
      </c>
      <c r="N806" s="49">
        <v>1.0839186499722739</v>
      </c>
      <c r="O806" s="49" t="s">
        <v>4501</v>
      </c>
      <c r="P806" s="30">
        <v>400.05851572400002</v>
      </c>
      <c r="Q806" s="27">
        <v>0.62460000000000004</v>
      </c>
      <c r="R806" s="30">
        <v>277.01554558599997</v>
      </c>
      <c r="S806" s="27">
        <v>-0.30759999999999998</v>
      </c>
      <c r="T806" s="30">
        <v>269.99048981700003</v>
      </c>
      <c r="U806" s="27">
        <v>-0.23449999999999999</v>
      </c>
      <c r="V806" s="30">
        <v>204.87573801299999</v>
      </c>
      <c r="W806" s="32">
        <v>1.8005</v>
      </c>
      <c r="X806" s="30">
        <v>88.981669451000002</v>
      </c>
      <c r="Y806" s="32">
        <v>-0.56569999999999998</v>
      </c>
      <c r="Z806" s="30">
        <v>83.501446432999998</v>
      </c>
      <c r="AA806" s="32">
        <v>-0.46929999999999999</v>
      </c>
      <c r="AB806" s="30">
        <v>5388.2930851886003</v>
      </c>
      <c r="AC806" s="27">
        <v>1.4674</v>
      </c>
      <c r="AD806" s="30">
        <v>1920.9543118457</v>
      </c>
      <c r="AE806" s="27">
        <v>-0.64300000000000002</v>
      </c>
      <c r="AF806" s="30">
        <v>1830.0976109595999</v>
      </c>
      <c r="AG806" s="27">
        <v>0.49</v>
      </c>
      <c r="AH806" s="25">
        <v>0.1061202448</v>
      </c>
      <c r="AI806" s="25">
        <v>4.73564603E-2</v>
      </c>
      <c r="AJ806" s="25">
        <v>4.6750274500000001E-2</v>
      </c>
      <c r="AK806" s="25">
        <v>0.41210446630000003</v>
      </c>
      <c r="AL806" s="25">
        <v>0.1483221197</v>
      </c>
      <c r="AM806" s="25">
        <v>0.13641274019999999</v>
      </c>
      <c r="AN806" s="47">
        <v>0.69279256300000003</v>
      </c>
      <c r="AO806" s="47">
        <v>0.59551277999999996</v>
      </c>
      <c r="AP806" s="47">
        <v>0.58656715680000004</v>
      </c>
      <c r="AQ806" s="47">
        <v>2.3078613433225899</v>
      </c>
      <c r="AR806" s="47">
        <v>1.9645950482378201</v>
      </c>
      <c r="AS806" s="47">
        <v>1.9179024442183501</v>
      </c>
      <c r="AT806" s="28">
        <v>1500</v>
      </c>
      <c r="AU806" s="28">
        <v>0</v>
      </c>
      <c r="AV806" s="28">
        <v>0</v>
      </c>
    </row>
    <row r="807" spans="1:48" x14ac:dyDescent="0.25">
      <c r="A807" s="159">
        <v>804</v>
      </c>
      <c r="B807" s="3" t="s">
        <v>4336</v>
      </c>
      <c r="C807" s="3" t="s">
        <v>2159</v>
      </c>
      <c r="D807" s="28">
        <v>14000</v>
      </c>
      <c r="E807" s="25">
        <v>2.941176</v>
      </c>
      <c r="F807" s="25">
        <v>-12.5</v>
      </c>
      <c r="G807" s="25">
        <v>-6.6666670000000003</v>
      </c>
      <c r="H807" s="28">
        <v>4200000000000</v>
      </c>
      <c r="I807" s="49">
        <v>300</v>
      </c>
      <c r="J807" s="49">
        <v>100</v>
      </c>
      <c r="K807" s="28">
        <v>70085</v>
      </c>
      <c r="L807" s="28">
        <v>1246500</v>
      </c>
      <c r="M807" s="49" t="s">
        <v>4501</v>
      </c>
      <c r="N807" s="49" t="s">
        <v>4501</v>
      </c>
      <c r="O807" s="49" t="s">
        <v>4501</v>
      </c>
      <c r="P807" s="30">
        <v>1051.733873503</v>
      </c>
      <c r="Q807" s="27">
        <v>-0.52229999999999999</v>
      </c>
      <c r="R807" s="30">
        <v>0</v>
      </c>
      <c r="S807" s="27">
        <v>-1</v>
      </c>
      <c r="T807" s="30">
        <v>0</v>
      </c>
      <c r="U807" s="27" t="s">
        <v>1989</v>
      </c>
      <c r="V807" s="30">
        <v>237.47453338099999</v>
      </c>
      <c r="W807" s="32">
        <v>-0.4335</v>
      </c>
      <c r="X807" s="30">
        <v>0</v>
      </c>
      <c r="Y807" s="32">
        <v>-1</v>
      </c>
      <c r="Z807" s="30">
        <v>0</v>
      </c>
      <c r="AA807" s="32" t="s">
        <v>1989</v>
      </c>
      <c r="AB807" s="30">
        <v>1731.4256325332999</v>
      </c>
      <c r="AC807" s="27">
        <v>-0.437</v>
      </c>
      <c r="AD807" s="30">
        <v>0</v>
      </c>
      <c r="AE807" s="27">
        <v>-1</v>
      </c>
      <c r="AF807" s="30">
        <v>0</v>
      </c>
      <c r="AG807" s="27" t="s">
        <v>1989</v>
      </c>
      <c r="AH807" s="25">
        <v>4.1948320800000001E-2</v>
      </c>
      <c r="AI807" s="25">
        <v>0</v>
      </c>
      <c r="AJ807" s="25">
        <v>0</v>
      </c>
      <c r="AK807" s="25">
        <v>0.1132785241</v>
      </c>
      <c r="AL807" s="25">
        <v>0</v>
      </c>
      <c r="AM807" s="25">
        <v>0</v>
      </c>
      <c r="AN807" s="47">
        <v>0.13782327580000001</v>
      </c>
      <c r="AO807" s="47">
        <v>0</v>
      </c>
      <c r="AP807" s="47">
        <v>0</v>
      </c>
      <c r="AQ807" s="47">
        <v>1.82714592263861</v>
      </c>
      <c r="AR807" s="47" t="s">
        <v>1989</v>
      </c>
      <c r="AS807" s="47" t="s">
        <v>1989</v>
      </c>
      <c r="AT807" s="28">
        <v>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2226</v>
      </c>
      <c r="C808" s="3" t="s">
        <v>2159</v>
      </c>
      <c r="D808" s="28" t="s">
        <v>4501</v>
      </c>
      <c r="E808" s="25" t="s">
        <v>4501</v>
      </c>
      <c r="F808" s="25" t="s">
        <v>4501</v>
      </c>
      <c r="G808" s="25" t="s">
        <v>4501</v>
      </c>
      <c r="H808" s="28" t="s">
        <v>4501</v>
      </c>
      <c r="I808" s="49">
        <v>1.5499999999999998</v>
      </c>
      <c r="J808" s="49">
        <v>44.660260000000001</v>
      </c>
      <c r="K808" s="28" t="s">
        <v>4501</v>
      </c>
      <c r="L808" s="28" t="s">
        <v>4501</v>
      </c>
      <c r="M808" s="49" t="s">
        <v>4501</v>
      </c>
      <c r="N808" s="49" t="s">
        <v>4501</v>
      </c>
      <c r="O808" s="49" t="s">
        <v>4501</v>
      </c>
      <c r="P808" s="30">
        <v>222.96605425499999</v>
      </c>
      <c r="Q808" s="27">
        <v>7.6700000000000004E-2</v>
      </c>
      <c r="R808" s="30">
        <v>215.94333313499999</v>
      </c>
      <c r="S808" s="27">
        <v>-3.15E-2</v>
      </c>
      <c r="T808" s="30">
        <v>0</v>
      </c>
      <c r="U808" s="27" t="s">
        <v>1989</v>
      </c>
      <c r="V808" s="30">
        <v>4.3235711480000001</v>
      </c>
      <c r="W808" s="32">
        <v>-0.27039999999999997</v>
      </c>
      <c r="X808" s="30">
        <v>5.4853049670000003</v>
      </c>
      <c r="Y808" s="32">
        <v>0.26869999999999999</v>
      </c>
      <c r="Z808" s="30">
        <v>0</v>
      </c>
      <c r="AA808" s="32" t="s">
        <v>1989</v>
      </c>
      <c r="AB808" s="30">
        <v>2231.3362245161002</v>
      </c>
      <c r="AC808" s="27">
        <v>-0.41639999999999999</v>
      </c>
      <c r="AD808" s="30">
        <v>3538.9064303226</v>
      </c>
      <c r="AE808" s="27">
        <v>0.58599999999999997</v>
      </c>
      <c r="AF808" s="30">
        <v>0</v>
      </c>
      <c r="AG808" s="27" t="s">
        <v>1989</v>
      </c>
      <c r="AH808" s="25">
        <v>3.9236127799999999E-2</v>
      </c>
      <c r="AI808" s="25">
        <v>4.38657072E-2</v>
      </c>
      <c r="AJ808" s="25">
        <v>0</v>
      </c>
      <c r="AK808" s="25">
        <v>0.10596404349999999</v>
      </c>
      <c r="AL808" s="25">
        <v>0.12917062369999999</v>
      </c>
      <c r="AM808" s="25">
        <v>0</v>
      </c>
      <c r="AN808" s="47">
        <v>0.11625695730000001</v>
      </c>
      <c r="AO808" s="47">
        <v>0.15028032729999999</v>
      </c>
      <c r="AP808" s="47">
        <v>0</v>
      </c>
      <c r="AQ808" s="47">
        <v>1.72618898507981</v>
      </c>
      <c r="AR808" s="47">
        <v>2.1503723645209698</v>
      </c>
      <c r="AS808" s="47" t="s">
        <v>1989</v>
      </c>
      <c r="AT808" s="28">
        <v>1000</v>
      </c>
      <c r="AU808" s="28">
        <v>1500</v>
      </c>
      <c r="AV808" s="28">
        <v>0</v>
      </c>
    </row>
    <row r="809" spans="1:48" x14ac:dyDescent="0.25">
      <c r="A809" s="159">
        <v>806</v>
      </c>
      <c r="B809" s="3" t="s">
        <v>2238</v>
      </c>
      <c r="C809" s="3" t="s">
        <v>2159</v>
      </c>
      <c r="D809" s="28">
        <v>6600</v>
      </c>
      <c r="E809" s="25">
        <v>0</v>
      </c>
      <c r="F809" s="25">
        <v>-41.592919999999999</v>
      </c>
      <c r="G809" s="25">
        <v>-33.333329999999997</v>
      </c>
      <c r="H809" s="28">
        <v>81911280000</v>
      </c>
      <c r="I809" s="49">
        <v>12.4108</v>
      </c>
      <c r="J809" s="49">
        <v>18.878080000000001</v>
      </c>
      <c r="K809" s="28">
        <v>0</v>
      </c>
      <c r="L809" s="28" t="s">
        <v>4501</v>
      </c>
      <c r="M809" s="49">
        <v>10.076335877862595</v>
      </c>
      <c r="N809" s="49">
        <v>0.53793936486176019</v>
      </c>
      <c r="O809" s="49" t="s">
        <v>4501</v>
      </c>
      <c r="P809" s="30">
        <v>160.144270535</v>
      </c>
      <c r="Q809" s="27">
        <v>0.156</v>
      </c>
      <c r="R809" s="30">
        <v>175.51401615200001</v>
      </c>
      <c r="S809" s="27">
        <v>9.6000000000000002E-2</v>
      </c>
      <c r="T809" s="30">
        <v>191.31241655400001</v>
      </c>
      <c r="U809" s="27">
        <v>0.1419</v>
      </c>
      <c r="V809" s="30">
        <v>6.7269511660000001</v>
      </c>
      <c r="W809" s="32">
        <v>-0.38629999999999998</v>
      </c>
      <c r="X809" s="30">
        <v>13.55235381</v>
      </c>
      <c r="Y809" s="32">
        <v>1.0145999999999999</v>
      </c>
      <c r="Z809" s="30">
        <v>17.012826049000001</v>
      </c>
      <c r="AA809" s="32">
        <v>0.55700000000000005</v>
      </c>
      <c r="AB809" s="30">
        <v>325.2144234054</v>
      </c>
      <c r="AC809" s="27">
        <v>-0.38629999999999998</v>
      </c>
      <c r="AD809" s="30">
        <v>655.18840735490005</v>
      </c>
      <c r="AE809" s="27">
        <v>1.0149999999999999</v>
      </c>
      <c r="AF809" s="30">
        <v>1370.8081710285001</v>
      </c>
      <c r="AG809" s="27">
        <v>1.56</v>
      </c>
      <c r="AH809" s="25">
        <v>1.70369862E-2</v>
      </c>
      <c r="AI809" s="25">
        <v>3.5092592200000002E-2</v>
      </c>
      <c r="AJ809" s="25">
        <v>4.3585754999999997E-2</v>
      </c>
      <c r="AK809" s="25">
        <v>4.5348565299999997E-2</v>
      </c>
      <c r="AL809" s="25">
        <v>9.0200509999999998E-2</v>
      </c>
      <c r="AM809" s="25">
        <v>0.10794467119999999</v>
      </c>
      <c r="AN809" s="47">
        <v>0.20893495970000001</v>
      </c>
      <c r="AO809" s="47">
        <v>0.32706726260000002</v>
      </c>
      <c r="AP809" s="47">
        <v>0.34690167449999998</v>
      </c>
      <c r="AQ809" s="47">
        <v>1.5933398893558199</v>
      </c>
      <c r="AR809" s="47">
        <v>1.5479855076018501</v>
      </c>
      <c r="AS809" s="47">
        <v>1.47660436813958</v>
      </c>
      <c r="AT809" s="28">
        <v>350</v>
      </c>
      <c r="AU809" s="28">
        <v>400</v>
      </c>
      <c r="AV809" s="28">
        <v>0</v>
      </c>
    </row>
    <row r="810" spans="1:48" x14ac:dyDescent="0.25">
      <c r="A810" s="159">
        <v>807</v>
      </c>
      <c r="B810" s="3" t="s">
        <v>2241</v>
      </c>
      <c r="C810" s="3" t="s">
        <v>2159</v>
      </c>
      <c r="D810" s="6">
        <v>12500</v>
      </c>
      <c r="E810" s="168">
        <v>-3.1007750000000001</v>
      </c>
      <c r="F810" s="168">
        <v>0</v>
      </c>
      <c r="G810" s="168">
        <v>6.8376070000000002</v>
      </c>
      <c r="H810" s="6">
        <v>75000000000</v>
      </c>
      <c r="I810" s="151">
        <v>6</v>
      </c>
      <c r="J810" s="151">
        <v>41.578330000000001</v>
      </c>
      <c r="K810" s="6">
        <v>19960</v>
      </c>
      <c r="L810" s="6">
        <v>68698000</v>
      </c>
      <c r="M810" s="151">
        <v>25.826446280991735</v>
      </c>
      <c r="N810" s="151">
        <v>1.4438974067477015</v>
      </c>
      <c r="O810" s="151" t="s">
        <v>4501</v>
      </c>
      <c r="P810" s="169">
        <v>21.339784625</v>
      </c>
      <c r="Q810" s="165">
        <v>3.4299999999999997E-2</v>
      </c>
      <c r="R810" s="169">
        <v>19.660110961000001</v>
      </c>
      <c r="S810" s="165">
        <v>-7.8700000000000006E-2</v>
      </c>
      <c r="T810" s="169">
        <v>0</v>
      </c>
      <c r="U810" s="165" t="s">
        <v>1989</v>
      </c>
      <c r="V810" s="169">
        <v>-0.55009938899999999</v>
      </c>
      <c r="W810" s="170">
        <v>-0.62109999999999999</v>
      </c>
      <c r="X810" s="169">
        <v>2.9034061229999999</v>
      </c>
      <c r="Y810" s="170">
        <v>-6.2779999999999996</v>
      </c>
      <c r="Z810" s="169">
        <v>0</v>
      </c>
      <c r="AA810" s="170" t="s">
        <v>1989</v>
      </c>
      <c r="AB810" s="169">
        <v>-91.683231500000005</v>
      </c>
      <c r="AC810" s="165">
        <v>-0.62109999999999999</v>
      </c>
      <c r="AD810" s="169">
        <v>432.23435383330002</v>
      </c>
      <c r="AE810" s="165">
        <v>-5.7140000000000004</v>
      </c>
      <c r="AF810" s="169">
        <v>0</v>
      </c>
      <c r="AG810" s="165" t="s">
        <v>1989</v>
      </c>
      <c r="AH810" s="168">
        <v>-9.8692888000000006E-3</v>
      </c>
      <c r="AI810" s="168">
        <v>4.9706474299999998E-2</v>
      </c>
      <c r="AJ810" s="168">
        <v>0</v>
      </c>
      <c r="AK810" s="168">
        <v>-1.11549461E-2</v>
      </c>
      <c r="AL810" s="168">
        <v>5.75033868E-2</v>
      </c>
      <c r="AM810" s="168">
        <v>0</v>
      </c>
      <c r="AN810" s="167">
        <v>0.39680580339999999</v>
      </c>
      <c r="AO810" s="167">
        <v>0.4936944164</v>
      </c>
      <c r="AP810" s="167">
        <v>0</v>
      </c>
      <c r="AQ810" s="167">
        <v>0.12649870893278101</v>
      </c>
      <c r="AR810" s="167">
        <v>0.18552244702297199</v>
      </c>
      <c r="AS810" s="167" t="s">
        <v>1989</v>
      </c>
      <c r="AT810" s="6">
        <v>0</v>
      </c>
      <c r="AU810" s="6">
        <v>0</v>
      </c>
      <c r="AV810" s="6">
        <v>0</v>
      </c>
    </row>
    <row r="811" spans="1:48" x14ac:dyDescent="0.25">
      <c r="A811" s="159">
        <v>808</v>
      </c>
      <c r="B811" s="3" t="s">
        <v>3105</v>
      </c>
      <c r="C811" s="3" t="s">
        <v>2159</v>
      </c>
      <c r="D811" s="28" t="s">
        <v>4501</v>
      </c>
      <c r="E811" s="25" t="s">
        <v>4501</v>
      </c>
      <c r="F811" s="25" t="s">
        <v>4501</v>
      </c>
      <c r="G811" s="25" t="s">
        <v>4501</v>
      </c>
      <c r="H811" s="28" t="s">
        <v>4501</v>
      </c>
      <c r="I811" s="49">
        <v>29.4</v>
      </c>
      <c r="J811" s="49">
        <v>99.702610000000007</v>
      </c>
      <c r="K811" s="28">
        <v>0</v>
      </c>
      <c r="L811" s="28" t="s">
        <v>4501</v>
      </c>
      <c r="M811" s="49" t="s">
        <v>4501</v>
      </c>
      <c r="N811" s="49" t="s">
        <v>4501</v>
      </c>
      <c r="O811" s="49" t="s">
        <v>4501</v>
      </c>
      <c r="P811" s="30">
        <v>157.69467945599999</v>
      </c>
      <c r="Q811" s="27">
        <v>0.22320000000000001</v>
      </c>
      <c r="R811" s="30">
        <v>169.255508582</v>
      </c>
      <c r="S811" s="27">
        <v>7.3300000000000004E-2</v>
      </c>
      <c r="T811" s="30">
        <v>182.83542030000001</v>
      </c>
      <c r="U811" s="27">
        <v>0.1177</v>
      </c>
      <c r="V811" s="30">
        <v>35.681221376000003</v>
      </c>
      <c r="W811" s="32">
        <v>0.76700000000000002</v>
      </c>
      <c r="X811" s="30">
        <v>46.298671358999997</v>
      </c>
      <c r="Y811" s="32">
        <v>0.29759999999999998</v>
      </c>
      <c r="Z811" s="30">
        <v>63.614720505000001</v>
      </c>
      <c r="AA811" s="32">
        <v>0.68659999999999999</v>
      </c>
      <c r="AB811" s="30">
        <v>1089.5933578214001</v>
      </c>
      <c r="AC811" s="27">
        <v>0.69789999999999996</v>
      </c>
      <c r="AD811" s="30">
        <v>1376.7252038776001</v>
      </c>
      <c r="AE811" s="27">
        <v>0.26400000000000001</v>
      </c>
      <c r="AF811" s="30">
        <v>2163.7660035713998</v>
      </c>
      <c r="AG811" s="27">
        <v>1.69</v>
      </c>
      <c r="AH811" s="25">
        <v>6.7344160700000003E-2</v>
      </c>
      <c r="AI811" s="25">
        <v>8.8303696799999998E-2</v>
      </c>
      <c r="AJ811" s="25">
        <v>0.1224066135</v>
      </c>
      <c r="AK811" s="25">
        <v>0.1168897334</v>
      </c>
      <c r="AL811" s="25">
        <v>0.14031315520000001</v>
      </c>
      <c r="AM811" s="25">
        <v>0.1836098524</v>
      </c>
      <c r="AN811" s="47">
        <v>0.70601951969999999</v>
      </c>
      <c r="AO811" s="47">
        <v>0.726922348</v>
      </c>
      <c r="AP811" s="47">
        <v>0.74342983969999998</v>
      </c>
      <c r="AQ811" s="47">
        <v>0.67924599541112796</v>
      </c>
      <c r="AR811" s="47">
        <v>0.50780433021752502</v>
      </c>
      <c r="AS811" s="47">
        <v>0.49999944658011197</v>
      </c>
      <c r="AT811" s="28">
        <v>250</v>
      </c>
      <c r="AU811" s="28">
        <v>950</v>
      </c>
      <c r="AV811" s="28">
        <v>0</v>
      </c>
    </row>
    <row r="812" spans="1:48" x14ac:dyDescent="0.25">
      <c r="A812" s="159">
        <v>809</v>
      </c>
      <c r="B812" s="3" t="s">
        <v>3937</v>
      </c>
      <c r="C812" s="3" t="s">
        <v>2159</v>
      </c>
      <c r="D812" s="28" t="s">
        <v>4501</v>
      </c>
      <c r="E812" s="25" t="s">
        <v>4501</v>
      </c>
      <c r="F812" s="25" t="s">
        <v>4501</v>
      </c>
      <c r="G812" s="25" t="s">
        <v>4501</v>
      </c>
      <c r="H812" s="28" t="s">
        <v>4501</v>
      </c>
      <c r="I812" s="49">
        <v>18.149449999999998</v>
      </c>
      <c r="J812" s="49">
        <v>100</v>
      </c>
      <c r="K812" s="28">
        <v>0</v>
      </c>
      <c r="L812" s="28" t="s">
        <v>4501</v>
      </c>
      <c r="M812" s="49" t="s">
        <v>4501</v>
      </c>
      <c r="N812" s="49" t="s">
        <v>4501</v>
      </c>
      <c r="O812" s="49" t="s">
        <v>4501</v>
      </c>
      <c r="P812" s="30">
        <v>113.41479745700001</v>
      </c>
      <c r="Q812" s="27">
        <v>0.28449999999999998</v>
      </c>
      <c r="R812" s="30">
        <v>122.353977512</v>
      </c>
      <c r="S812" s="27">
        <v>7.8799999999999995E-2</v>
      </c>
      <c r="T812" s="30">
        <v>129.99274144399999</v>
      </c>
      <c r="U812" s="27">
        <v>0.10730000000000001</v>
      </c>
      <c r="V812" s="30">
        <v>5.7094050310000002</v>
      </c>
      <c r="W812" s="32">
        <v>0.50080000000000002</v>
      </c>
      <c r="X812" s="30">
        <v>6.2294661280000003</v>
      </c>
      <c r="Y812" s="32">
        <v>9.11E-2</v>
      </c>
      <c r="Z812" s="30">
        <v>5.8074051109999996</v>
      </c>
      <c r="AA812" s="32">
        <v>-4.6199999999999998E-2</v>
      </c>
      <c r="AB812" s="30">
        <v>314.57737192370001</v>
      </c>
      <c r="AC812" s="27">
        <v>0.50080000000000002</v>
      </c>
      <c r="AD812" s="30">
        <v>343.23175048780001</v>
      </c>
      <c r="AE812" s="27">
        <v>9.0999999999999998E-2</v>
      </c>
      <c r="AF812" s="30">
        <v>319.97699017590003</v>
      </c>
      <c r="AG812" s="27">
        <v>0.95</v>
      </c>
      <c r="AH812" s="25">
        <v>2.6996960899999999E-2</v>
      </c>
      <c r="AI812" s="25">
        <v>2.8681128899999998E-2</v>
      </c>
      <c r="AJ812" s="25">
        <v>2.7033667800000001E-2</v>
      </c>
      <c r="AK812" s="25">
        <v>3.0911481099999999E-2</v>
      </c>
      <c r="AL812" s="25">
        <v>3.3526772199999999E-2</v>
      </c>
      <c r="AM812" s="25">
        <v>3.12133177E-2</v>
      </c>
      <c r="AN812" s="47">
        <v>0.41129816850000001</v>
      </c>
      <c r="AO812" s="47">
        <v>0.3884546452</v>
      </c>
      <c r="AP812" s="47">
        <v>0.3532368541</v>
      </c>
      <c r="AQ812" s="47">
        <v>0.182135366618424</v>
      </c>
      <c r="AR812" s="47">
        <v>0.15585107265523299</v>
      </c>
      <c r="AS812" s="47">
        <v>0.154609057540221</v>
      </c>
      <c r="AT812" s="28">
        <v>173</v>
      </c>
      <c r="AU812" s="28">
        <v>223</v>
      </c>
      <c r="AV812" s="28">
        <v>0</v>
      </c>
    </row>
    <row r="813" spans="1:48" x14ac:dyDescent="0.25">
      <c r="A813" s="159">
        <v>810</v>
      </c>
      <c r="B813" s="3" t="s">
        <v>2244</v>
      </c>
      <c r="C813" s="3" t="s">
        <v>2159</v>
      </c>
      <c r="D813" s="28">
        <v>11500</v>
      </c>
      <c r="E813" s="25">
        <v>25</v>
      </c>
      <c r="F813" s="25">
        <v>0</v>
      </c>
      <c r="G813" s="25">
        <v>-25.806450000000002</v>
      </c>
      <c r="H813" s="28">
        <v>759000000000</v>
      </c>
      <c r="I813" s="49">
        <v>66</v>
      </c>
      <c r="J813" s="49">
        <v>97.997730000000004</v>
      </c>
      <c r="K813" s="28">
        <v>20</v>
      </c>
      <c r="L813" s="28">
        <v>215000</v>
      </c>
      <c r="M813" s="49">
        <v>17.477203647416413</v>
      </c>
      <c r="N813" s="49">
        <v>1.1322563206849465</v>
      </c>
      <c r="O813" s="49" t="s">
        <v>4501</v>
      </c>
      <c r="P813" s="30">
        <v>329.22210731199999</v>
      </c>
      <c r="Q813" s="27">
        <v>0.23799999999999999</v>
      </c>
      <c r="R813" s="30">
        <v>301.09372983200001</v>
      </c>
      <c r="S813" s="27">
        <v>-8.5400000000000004E-2</v>
      </c>
      <c r="T813" s="30">
        <v>291.70985992099997</v>
      </c>
      <c r="U813" s="27">
        <v>-0.2162</v>
      </c>
      <c r="V813" s="30">
        <v>63.171217964</v>
      </c>
      <c r="W813" s="32">
        <v>4.8776000000000002</v>
      </c>
      <c r="X813" s="30">
        <v>43.164497691999998</v>
      </c>
      <c r="Y813" s="32">
        <v>-0.31669999999999998</v>
      </c>
      <c r="Z813" s="30">
        <v>37.76078476</v>
      </c>
      <c r="AA813" s="32">
        <v>-0.55649999999999999</v>
      </c>
      <c r="AB813" s="30">
        <v>971.86489175379995</v>
      </c>
      <c r="AC813" s="27">
        <v>4.8776000000000002</v>
      </c>
      <c r="AD813" s="30">
        <v>654.00754078789998</v>
      </c>
      <c r="AE813" s="27">
        <v>-0.32700000000000001</v>
      </c>
      <c r="AF813" s="30">
        <v>572.13310242420005</v>
      </c>
      <c r="AG813" s="27">
        <v>0.44</v>
      </c>
      <c r="AH813" s="25">
        <v>2.89606629E-2</v>
      </c>
      <c r="AI813" s="25">
        <v>2.05319856E-2</v>
      </c>
      <c r="AJ813" s="25">
        <v>1.84298842E-2</v>
      </c>
      <c r="AK813" s="25">
        <v>0.1078756728</v>
      </c>
      <c r="AL813" s="25">
        <v>6.7050536199999997E-2</v>
      </c>
      <c r="AM813" s="25">
        <v>5.8296054E-2</v>
      </c>
      <c r="AN813" s="47">
        <v>0.65756714039999997</v>
      </c>
      <c r="AO813" s="47">
        <v>0.62681613390000002</v>
      </c>
      <c r="AP813" s="47">
        <v>0.60788286439999994</v>
      </c>
      <c r="AQ813" s="47">
        <v>2.4726315466628699</v>
      </c>
      <c r="AR813" s="47">
        <v>2.0751081054480398</v>
      </c>
      <c r="AS813" s="47">
        <v>2.1631264430755102</v>
      </c>
      <c r="AT813" s="28">
        <v>0</v>
      </c>
      <c r="AU813" s="28">
        <v>150</v>
      </c>
      <c r="AV813" s="28">
        <v>0</v>
      </c>
    </row>
    <row r="814" spans="1:48" x14ac:dyDescent="0.25">
      <c r="A814" s="159">
        <v>811</v>
      </c>
      <c r="B814" s="3" t="s">
        <v>2247</v>
      </c>
      <c r="C814" s="3" t="s">
        <v>2159</v>
      </c>
      <c r="D814" s="28">
        <v>3600</v>
      </c>
      <c r="E814" s="25">
        <v>0</v>
      </c>
      <c r="F814" s="25">
        <v>44</v>
      </c>
      <c r="G814" s="25">
        <v>56.521740000000001</v>
      </c>
      <c r="H814" s="28">
        <v>16200000000</v>
      </c>
      <c r="I814" s="49">
        <v>4.5</v>
      </c>
      <c r="J814" s="49">
        <v>45.045110000000001</v>
      </c>
      <c r="K814" s="28">
        <v>115</v>
      </c>
      <c r="L814" s="28">
        <v>468000</v>
      </c>
      <c r="M814" s="49" t="s">
        <v>4501</v>
      </c>
      <c r="N814" s="49" t="s">
        <v>4501</v>
      </c>
      <c r="O814" s="49" t="s">
        <v>4501</v>
      </c>
      <c r="P814" s="30">
        <v>182.826061517</v>
      </c>
      <c r="Q814" s="27">
        <v>-0.21249999999999999</v>
      </c>
      <c r="R814" s="30">
        <v>146.156743242</v>
      </c>
      <c r="S814" s="27">
        <v>-0.2006</v>
      </c>
      <c r="T814" s="30">
        <v>0</v>
      </c>
      <c r="U814" s="27" t="s">
        <v>1989</v>
      </c>
      <c r="V814" s="30">
        <v>-37.779204014000001</v>
      </c>
      <c r="W814" s="32">
        <v>13.1579</v>
      </c>
      <c r="X814" s="30">
        <v>-13.627374007</v>
      </c>
      <c r="Y814" s="32">
        <v>-0.63929999999999998</v>
      </c>
      <c r="Z814" s="30">
        <v>0</v>
      </c>
      <c r="AA814" s="32" t="s">
        <v>1989</v>
      </c>
      <c r="AB814" s="30">
        <v>-8395.3786697777996</v>
      </c>
      <c r="AC814" s="27">
        <v>13.1579</v>
      </c>
      <c r="AD814" s="30">
        <v>-3028.3053348888998</v>
      </c>
      <c r="AE814" s="27">
        <v>-0.63900000000000001</v>
      </c>
      <c r="AF814" s="30">
        <v>0</v>
      </c>
      <c r="AG814" s="27" t="s">
        <v>1989</v>
      </c>
      <c r="AH814" s="25">
        <v>-0.27694899350000002</v>
      </c>
      <c r="AI814" s="25">
        <v>-0.1155566584</v>
      </c>
      <c r="AJ814" s="25">
        <v>0</v>
      </c>
      <c r="AK814" s="25">
        <v>0.80517412450000003</v>
      </c>
      <c r="AL814" s="25">
        <v>0.18617925099999999</v>
      </c>
      <c r="AM814" s="25">
        <v>0</v>
      </c>
      <c r="AN814" s="47">
        <v>6.6926090199999996E-2</v>
      </c>
      <c r="AO814" s="47">
        <v>3.1998525200000003E-2</v>
      </c>
      <c r="AP814" s="47">
        <v>0</v>
      </c>
      <c r="AQ814" s="47">
        <v>-2.64712225636121</v>
      </c>
      <c r="AR814" s="47">
        <v>-2.5813069076651298</v>
      </c>
      <c r="AS814" s="47" t="s">
        <v>1989</v>
      </c>
      <c r="AT814" s="28">
        <v>0</v>
      </c>
      <c r="AU814" s="28">
        <v>0</v>
      </c>
      <c r="AV814" s="28">
        <v>0</v>
      </c>
    </row>
    <row r="815" spans="1:48" x14ac:dyDescent="0.25">
      <c r="A815" s="159">
        <v>812</v>
      </c>
      <c r="B815" s="3" t="s">
        <v>4277</v>
      </c>
      <c r="C815" s="3" t="s">
        <v>2159</v>
      </c>
      <c r="D815" s="28" t="s">
        <v>4501</v>
      </c>
      <c r="E815" s="25" t="s">
        <v>4501</v>
      </c>
      <c r="F815" s="25" t="s">
        <v>4501</v>
      </c>
      <c r="G815" s="25" t="s">
        <v>4501</v>
      </c>
      <c r="H815" s="28" t="s">
        <v>4501</v>
      </c>
      <c r="I815" s="49">
        <v>3.9859999999999998</v>
      </c>
      <c r="J815" s="49">
        <v>100</v>
      </c>
      <c r="K815" s="28">
        <v>0</v>
      </c>
      <c r="L815" s="28" t="s">
        <v>4501</v>
      </c>
      <c r="M815" s="49" t="s">
        <v>4501</v>
      </c>
      <c r="N815" s="49" t="s">
        <v>4501</v>
      </c>
      <c r="O815" s="49" t="s">
        <v>4501</v>
      </c>
      <c r="P815" s="30">
        <v>145.73833473400001</v>
      </c>
      <c r="Q815" s="27">
        <v>3.44E-2</v>
      </c>
      <c r="R815" s="30">
        <v>153.42544326999999</v>
      </c>
      <c r="S815" s="27">
        <v>5.2699999999999997E-2</v>
      </c>
      <c r="T815" s="30">
        <v>0</v>
      </c>
      <c r="U815" s="27" t="s">
        <v>1989</v>
      </c>
      <c r="V815" s="30">
        <v>6.5978054559999997</v>
      </c>
      <c r="W815" s="32">
        <v>0.13020000000000001</v>
      </c>
      <c r="X815" s="30">
        <v>7.2264789580000004</v>
      </c>
      <c r="Y815" s="32">
        <v>9.5299999999999996E-2</v>
      </c>
      <c r="Z815" s="30">
        <v>0</v>
      </c>
      <c r="AA815" s="32" t="s">
        <v>1989</v>
      </c>
      <c r="AB815" s="30">
        <v>1456.6245499247</v>
      </c>
      <c r="AC815" s="27">
        <v>-5.4999999999999997E-3</v>
      </c>
      <c r="AD815" s="30">
        <v>1562.0870441545001</v>
      </c>
      <c r="AE815" s="27">
        <v>7.1999999999999995E-2</v>
      </c>
      <c r="AF815" s="30">
        <v>0</v>
      </c>
      <c r="AG815" s="27" t="s">
        <v>1989</v>
      </c>
      <c r="AH815" s="25">
        <v>5.9622759800000001E-2</v>
      </c>
      <c r="AI815" s="25">
        <v>6.7625568699999999E-2</v>
      </c>
      <c r="AJ815" s="25">
        <v>0</v>
      </c>
      <c r="AK815" s="25">
        <v>0.13459006479999999</v>
      </c>
      <c r="AL815" s="25">
        <v>0.14295758880000001</v>
      </c>
      <c r="AM815" s="25">
        <v>0</v>
      </c>
      <c r="AN815" s="47">
        <v>0.22755910130000001</v>
      </c>
      <c r="AO815" s="47">
        <v>0.2390517472</v>
      </c>
      <c r="AP815" s="47">
        <v>0</v>
      </c>
      <c r="AQ815" s="47">
        <v>1.2219264458241299</v>
      </c>
      <c r="AR815" s="47">
        <v>1.0087270145148299</v>
      </c>
      <c r="AS815" s="47">
        <v>1.38671217588618</v>
      </c>
      <c r="AT815" s="28">
        <v>1200</v>
      </c>
      <c r="AU815" s="28">
        <v>1200</v>
      </c>
      <c r="AV815" s="28">
        <v>0</v>
      </c>
    </row>
    <row r="816" spans="1:48" x14ac:dyDescent="0.25">
      <c r="A816" s="159">
        <v>813</v>
      </c>
      <c r="B816" s="3" t="s">
        <v>2250</v>
      </c>
      <c r="C816" s="3" t="s">
        <v>2159</v>
      </c>
      <c r="D816" s="28">
        <v>7500</v>
      </c>
      <c r="E816" s="25">
        <v>-25</v>
      </c>
      <c r="F816" s="25">
        <v>-35.897440000000003</v>
      </c>
      <c r="G816" s="25">
        <v>-6.25</v>
      </c>
      <c r="H816" s="28">
        <v>68844675000</v>
      </c>
      <c r="I816" s="49">
        <v>9.1792899999999999</v>
      </c>
      <c r="J816" s="49">
        <v>34.994979999999998</v>
      </c>
      <c r="K816" s="28">
        <v>120.85</v>
      </c>
      <c r="L816" s="28">
        <v>884000</v>
      </c>
      <c r="M816" s="49">
        <v>19.904458598726116</v>
      </c>
      <c r="N816" s="49">
        <v>0.44104030185785059</v>
      </c>
      <c r="O816" s="49" t="s">
        <v>4501</v>
      </c>
      <c r="P816" s="30">
        <v>230.77193590499999</v>
      </c>
      <c r="Q816" s="27">
        <v>-6.6299999999999998E-2</v>
      </c>
      <c r="R816" s="30">
        <v>216.808350236</v>
      </c>
      <c r="S816" s="27">
        <v>-6.0499999999999998E-2</v>
      </c>
      <c r="T816" s="30">
        <v>0</v>
      </c>
      <c r="U816" s="27" t="s">
        <v>1989</v>
      </c>
      <c r="V816" s="30">
        <v>3.5126469220000001</v>
      </c>
      <c r="W816" s="32">
        <v>-0.2089</v>
      </c>
      <c r="X816" s="30">
        <v>3.4584114860000001</v>
      </c>
      <c r="Y816" s="32">
        <v>-1.54E-2</v>
      </c>
      <c r="Z816" s="30">
        <v>0</v>
      </c>
      <c r="AA816" s="32" t="s">
        <v>1989</v>
      </c>
      <c r="AB816" s="30">
        <v>328.31940988899999</v>
      </c>
      <c r="AC816" s="27">
        <v>-0.26229999999999998</v>
      </c>
      <c r="AD816" s="30">
        <v>354.25174408909999</v>
      </c>
      <c r="AE816" s="27">
        <v>7.9000000000000001E-2</v>
      </c>
      <c r="AF816" s="30">
        <v>0</v>
      </c>
      <c r="AG816" s="27" t="s">
        <v>1989</v>
      </c>
      <c r="AH816" s="25">
        <v>1.2220714800000001E-2</v>
      </c>
      <c r="AI816" s="25">
        <v>1.26381294E-2</v>
      </c>
      <c r="AJ816" s="25">
        <v>0</v>
      </c>
      <c r="AK816" s="25">
        <v>2.2343186300000002E-2</v>
      </c>
      <c r="AL816" s="25">
        <v>2.20965802E-2</v>
      </c>
      <c r="AM816" s="25">
        <v>0</v>
      </c>
      <c r="AN816" s="47">
        <v>0.2151199479</v>
      </c>
      <c r="AO816" s="47">
        <v>0.20610342030000001</v>
      </c>
      <c r="AP816" s="47">
        <v>0</v>
      </c>
      <c r="AQ816" s="47">
        <v>0.84486773104578805</v>
      </c>
      <c r="AR816" s="47">
        <v>0.65142831540121404</v>
      </c>
      <c r="AS816" s="47" t="s">
        <v>1989</v>
      </c>
      <c r="AT816" s="28">
        <v>400</v>
      </c>
      <c r="AU816" s="28">
        <v>350</v>
      </c>
      <c r="AV816" s="28">
        <v>0</v>
      </c>
    </row>
    <row r="817" spans="1:48" x14ac:dyDescent="0.25">
      <c r="A817" s="159">
        <v>814</v>
      </c>
      <c r="B817" s="3" t="s">
        <v>334</v>
      </c>
      <c r="C817" s="3" t="s">
        <v>2159</v>
      </c>
      <c r="D817" s="28" t="s">
        <v>4501</v>
      </c>
      <c r="E817" s="25" t="s">
        <v>4501</v>
      </c>
      <c r="F817" s="25" t="s">
        <v>4501</v>
      </c>
      <c r="G817" s="25" t="s">
        <v>4501</v>
      </c>
      <c r="H817" s="28" t="s">
        <v>4501</v>
      </c>
      <c r="I817" s="49">
        <v>4.5649999999999995</v>
      </c>
      <c r="J817" s="49">
        <v>56.598930000000003</v>
      </c>
      <c r="K817" s="28" t="s">
        <v>4501</v>
      </c>
      <c r="L817" s="28" t="s">
        <v>4501</v>
      </c>
      <c r="M817" s="49" t="s">
        <v>4501</v>
      </c>
      <c r="N817" s="49" t="s">
        <v>4501</v>
      </c>
      <c r="O817" s="49" t="s">
        <v>4501</v>
      </c>
      <c r="P817" s="30">
        <v>0.32633431000000002</v>
      </c>
      <c r="Q817" s="27">
        <v>-0.9506</v>
      </c>
      <c r="R817" s="30">
        <v>0</v>
      </c>
      <c r="S817" s="27">
        <v>-1</v>
      </c>
      <c r="T817" s="30">
        <v>0</v>
      </c>
      <c r="U817" s="27">
        <v>-1</v>
      </c>
      <c r="V817" s="30">
        <v>-15.173858340000001</v>
      </c>
      <c r="W817" s="32">
        <v>-0.44900000000000001</v>
      </c>
      <c r="X817" s="30">
        <v>-6.3955646709999998</v>
      </c>
      <c r="Y817" s="32">
        <v>-0.57850000000000001</v>
      </c>
      <c r="Z817" s="30">
        <v>0</v>
      </c>
      <c r="AA817" s="32">
        <v>-1</v>
      </c>
      <c r="AB817" s="30">
        <v>-3298.6648565217001</v>
      </c>
      <c r="AC817" s="27">
        <v>-0.44900000000000001</v>
      </c>
      <c r="AD817" s="30">
        <v>-1390.3401458696001</v>
      </c>
      <c r="AE817" s="27">
        <v>-0.57899999999999996</v>
      </c>
      <c r="AF817" s="30">
        <v>0</v>
      </c>
      <c r="AG817" s="27" t="s">
        <v>1989</v>
      </c>
      <c r="AH817" s="25">
        <v>-9.0306329199999993E-2</v>
      </c>
      <c r="AI817" s="25">
        <v>-3.8890082600000001E-2</v>
      </c>
      <c r="AJ817" s="25">
        <v>0</v>
      </c>
      <c r="AK817" s="25">
        <v>-1.3434144937000001</v>
      </c>
      <c r="AL817" s="25">
        <v>-38.6948025728</v>
      </c>
      <c r="AM817" s="25">
        <v>0</v>
      </c>
      <c r="AN817" s="47">
        <v>8.8096915100000006E-2</v>
      </c>
      <c r="AO817" s="47">
        <v>0</v>
      </c>
      <c r="AP817" s="47">
        <v>0</v>
      </c>
      <c r="AQ817" s="47">
        <v>48.280214287718302</v>
      </c>
      <c r="AR817" s="47">
        <v>-54.807785796294397</v>
      </c>
      <c r="AS817" s="47" t="s">
        <v>1989</v>
      </c>
      <c r="AT817" s="28">
        <v>0</v>
      </c>
      <c r="AU817" s="28">
        <v>0</v>
      </c>
      <c r="AV817" s="28">
        <v>0</v>
      </c>
    </row>
    <row r="818" spans="1:48" x14ac:dyDescent="0.25">
      <c r="A818" s="159">
        <v>815</v>
      </c>
      <c r="B818" s="3" t="s">
        <v>2253</v>
      </c>
      <c r="C818" s="3" t="s">
        <v>2159</v>
      </c>
      <c r="D818" s="28" t="s">
        <v>4501</v>
      </c>
      <c r="E818" s="25" t="s">
        <v>4501</v>
      </c>
      <c r="F818" s="25" t="s">
        <v>4501</v>
      </c>
      <c r="G818" s="25" t="s">
        <v>4501</v>
      </c>
      <c r="H818" s="28" t="s">
        <v>4501</v>
      </c>
      <c r="I818" s="49">
        <v>0.97200999999999993</v>
      </c>
      <c r="J818" s="49">
        <v>100</v>
      </c>
      <c r="K818" s="28" t="s">
        <v>4501</v>
      </c>
      <c r="L818" s="28" t="s">
        <v>4501</v>
      </c>
      <c r="M818" s="49" t="s">
        <v>4501</v>
      </c>
      <c r="N818" s="49" t="s">
        <v>4501</v>
      </c>
      <c r="O818" s="49" t="s">
        <v>4501</v>
      </c>
      <c r="P818" s="30">
        <v>42.522783424000004</v>
      </c>
      <c r="Q818" s="27">
        <v>-0.2011</v>
      </c>
      <c r="R818" s="30">
        <v>43.733747397999998</v>
      </c>
      <c r="S818" s="27">
        <v>2.8500000000000001E-2</v>
      </c>
      <c r="T818" s="30">
        <v>0</v>
      </c>
      <c r="U818" s="27" t="s">
        <v>1989</v>
      </c>
      <c r="V818" s="30">
        <v>0.34544280300000002</v>
      </c>
      <c r="W818" s="32">
        <v>-0.27089999999999997</v>
      </c>
      <c r="X818" s="30">
        <v>-10.079176565999999</v>
      </c>
      <c r="Y818" s="32">
        <v>-30.177600000000002</v>
      </c>
      <c r="Z818" s="30">
        <v>0</v>
      </c>
      <c r="AA818" s="32" t="s">
        <v>1989</v>
      </c>
      <c r="AB818" s="30">
        <v>345.4383123019</v>
      </c>
      <c r="AC818" s="27">
        <v>-0.27089999999999997</v>
      </c>
      <c r="AD818" s="30">
        <v>-10079.045538408</v>
      </c>
      <c r="AE818" s="27">
        <v>-30.178000000000001</v>
      </c>
      <c r="AF818" s="30">
        <v>0</v>
      </c>
      <c r="AG818" s="27" t="s">
        <v>1989</v>
      </c>
      <c r="AH818" s="25">
        <v>7.5659849999999999E-3</v>
      </c>
      <c r="AI818" s="25">
        <v>-0.22546079020000001</v>
      </c>
      <c r="AJ818" s="25">
        <v>0</v>
      </c>
      <c r="AK818" s="25">
        <v>-1.9874570800000001E-2</v>
      </c>
      <c r="AL818" s="25">
        <v>0.45303717399999999</v>
      </c>
      <c r="AM818" s="25">
        <v>0</v>
      </c>
      <c r="AN818" s="47">
        <v>0.18512535460000001</v>
      </c>
      <c r="AO818" s="47">
        <v>-1.2059408400000001E-2</v>
      </c>
      <c r="AP818" s="47">
        <v>0</v>
      </c>
      <c r="AQ818" s="47">
        <v>-3.8414421446139202</v>
      </c>
      <c r="AR818" s="47">
        <v>-2.48466087477949</v>
      </c>
      <c r="AS818" s="47" t="s">
        <v>1989</v>
      </c>
      <c r="AT818" s="28">
        <v>0</v>
      </c>
      <c r="AU818" s="28">
        <v>0</v>
      </c>
      <c r="AV818" s="28">
        <v>0</v>
      </c>
    </row>
    <row r="819" spans="1:48" x14ac:dyDescent="0.25">
      <c r="A819" s="159">
        <v>816</v>
      </c>
      <c r="B819" s="3" t="s">
        <v>4770</v>
      </c>
      <c r="C819" s="3" t="s">
        <v>2159</v>
      </c>
      <c r="D819" s="6" t="s">
        <v>4664</v>
      </c>
      <c r="E819" s="168" t="s">
        <v>4664</v>
      </c>
      <c r="F819" s="168" t="s">
        <v>4664</v>
      </c>
      <c r="G819" s="168" t="s">
        <v>4664</v>
      </c>
      <c r="H819" s="6" t="s">
        <v>4664</v>
      </c>
      <c r="I819" s="151" t="s">
        <v>4664</v>
      </c>
      <c r="J819" s="151" t="s">
        <v>4664</v>
      </c>
      <c r="K819" s="6" t="s">
        <v>4664</v>
      </c>
      <c r="L819" s="6" t="s">
        <v>4664</v>
      </c>
      <c r="M819" s="151" t="s">
        <v>4664</v>
      </c>
      <c r="N819" s="151" t="s">
        <v>4664</v>
      </c>
      <c r="O819" s="151" t="s">
        <v>4664</v>
      </c>
      <c r="P819" s="169">
        <v>0</v>
      </c>
      <c r="Q819" s="165" t="s">
        <v>1989</v>
      </c>
      <c r="R819" s="169">
        <v>0</v>
      </c>
      <c r="S819" s="165" t="s">
        <v>1989</v>
      </c>
      <c r="T819" s="169">
        <v>0</v>
      </c>
      <c r="U819" s="165" t="s">
        <v>1989</v>
      </c>
      <c r="V819" s="169">
        <v>1.4332791499999999</v>
      </c>
      <c r="W819" s="170" t="s">
        <v>1989</v>
      </c>
      <c r="X819" s="169">
        <v>4.9406870100000004</v>
      </c>
      <c r="Y819" s="170">
        <v>2.4470999999999998</v>
      </c>
      <c r="Z819" s="169">
        <v>12.252646175000001</v>
      </c>
      <c r="AA819" s="170">
        <v>-4.4013999999999998</v>
      </c>
      <c r="AB819" s="169">
        <v>47.775971666700002</v>
      </c>
      <c r="AC819" s="165" t="s">
        <v>1989</v>
      </c>
      <c r="AD819" s="169">
        <v>164.68956700000001</v>
      </c>
      <c r="AE819" s="165">
        <v>2.4470000000000001</v>
      </c>
      <c r="AF819" s="169">
        <v>0</v>
      </c>
      <c r="AG819" s="165" t="s">
        <v>1989</v>
      </c>
      <c r="AH819" s="168">
        <v>2.6413666999999998E-3</v>
      </c>
      <c r="AI819" s="168">
        <v>9.5326288999999995E-3</v>
      </c>
      <c r="AJ819" s="168">
        <v>0</v>
      </c>
      <c r="AK819" s="168">
        <v>4.6255363999999997E-3</v>
      </c>
      <c r="AL819" s="168">
        <v>1.58223194E-2</v>
      </c>
      <c r="AM819" s="168">
        <v>0</v>
      </c>
      <c r="AN819" s="167">
        <v>0</v>
      </c>
      <c r="AO819" s="167">
        <v>0</v>
      </c>
      <c r="AP819" s="167">
        <v>0</v>
      </c>
      <c r="AQ819" s="167">
        <v>0.75119051407997295</v>
      </c>
      <c r="AR819" s="167">
        <v>0.56981553815328601</v>
      </c>
      <c r="AS819" s="167">
        <v>0.55235535055159901</v>
      </c>
      <c r="AT819" s="6">
        <v>0</v>
      </c>
      <c r="AU819" s="6">
        <v>0</v>
      </c>
      <c r="AV819" s="6">
        <v>0</v>
      </c>
    </row>
    <row r="820" spans="1:48" x14ac:dyDescent="0.25">
      <c r="A820" s="159">
        <v>817</v>
      </c>
      <c r="B820" s="3" t="s">
        <v>4203</v>
      </c>
      <c r="C820" s="3" t="s">
        <v>2159</v>
      </c>
      <c r="D820" s="28">
        <v>28300</v>
      </c>
      <c r="E820" s="25">
        <v>-7.2131150000000002</v>
      </c>
      <c r="F820" s="25">
        <v>-18.911169999999998</v>
      </c>
      <c r="G820" s="25">
        <v>31.018519999999999</v>
      </c>
      <c r="H820" s="28">
        <v>29290500000000</v>
      </c>
      <c r="I820" s="49">
        <v>1035</v>
      </c>
      <c r="J820" s="49">
        <v>99.994550000000004</v>
      </c>
      <c r="K820" s="28">
        <v>42589.5</v>
      </c>
      <c r="L820" s="28">
        <v>1064637000</v>
      </c>
      <c r="M820" s="49">
        <v>13.839409380210741</v>
      </c>
      <c r="N820" s="49">
        <v>2.3181259564869454</v>
      </c>
      <c r="O820" s="49">
        <v>0.43185889999999999</v>
      </c>
      <c r="P820" s="30">
        <v>6993.0715053089998</v>
      </c>
      <c r="Q820" s="27">
        <v>-6.7500000000000004E-2</v>
      </c>
      <c r="R820" s="30">
        <v>8700.5994790690002</v>
      </c>
      <c r="S820" s="27">
        <v>0.2442</v>
      </c>
      <c r="T820" s="30">
        <v>9334.6416701849994</v>
      </c>
      <c r="U820" s="27">
        <v>1.6837</v>
      </c>
      <c r="V820" s="30">
        <v>1035.982342067</v>
      </c>
      <c r="W820" s="32">
        <v>0.16950000000000001</v>
      </c>
      <c r="X820" s="30">
        <v>2351.5812337890002</v>
      </c>
      <c r="Y820" s="32">
        <v>1.2699</v>
      </c>
      <c r="Z820" s="30">
        <v>2583.7540515599999</v>
      </c>
      <c r="AA820" s="32">
        <v>1.6282000000000001</v>
      </c>
      <c r="AB820" s="30">
        <v>1059.3332874804</v>
      </c>
      <c r="AC820" s="27">
        <v>7.0499999999999993E-2</v>
      </c>
      <c r="AD820" s="30">
        <v>2052.5386465646998</v>
      </c>
      <c r="AE820" s="27">
        <v>0.93799999999999994</v>
      </c>
      <c r="AF820" s="30">
        <v>2395.6374799071</v>
      </c>
      <c r="AG820" s="27" t="s">
        <v>1989</v>
      </c>
      <c r="AH820" s="25">
        <v>1.5539500499999999E-2</v>
      </c>
      <c r="AI820" s="25">
        <v>4.5890196000000001E-2</v>
      </c>
      <c r="AJ820" s="25">
        <v>5.1926213899999997E-2</v>
      </c>
      <c r="AK820" s="25">
        <v>7.0530842299999993E-2</v>
      </c>
      <c r="AL820" s="25">
        <v>0.1814585306</v>
      </c>
      <c r="AM820" s="25">
        <v>0.18274527600000001</v>
      </c>
      <c r="AN820" s="47">
        <v>0.30868759690000003</v>
      </c>
      <c r="AO820" s="47">
        <v>0.4988694078</v>
      </c>
      <c r="AP820" s="47">
        <v>0.47705956640000002</v>
      </c>
      <c r="AQ820" s="47">
        <v>3.7218507557662202</v>
      </c>
      <c r="AR820" s="47">
        <v>2.3393764137764901</v>
      </c>
      <c r="AS820" s="47">
        <v>2.5193260266451301</v>
      </c>
      <c r="AT820" s="28">
        <v>0</v>
      </c>
      <c r="AU820" s="28">
        <v>600</v>
      </c>
      <c r="AV820" s="28">
        <v>0</v>
      </c>
    </row>
    <row r="821" spans="1:48" x14ac:dyDescent="0.25">
      <c r="A821" s="159">
        <v>818</v>
      </c>
      <c r="B821" s="3" t="s">
        <v>2262</v>
      </c>
      <c r="C821" s="3" t="s">
        <v>2159</v>
      </c>
      <c r="D821" s="28" t="s">
        <v>4501</v>
      </c>
      <c r="E821" s="25" t="s">
        <v>4501</v>
      </c>
      <c r="F821" s="25" t="s">
        <v>4501</v>
      </c>
      <c r="G821" s="25" t="s">
        <v>4501</v>
      </c>
      <c r="H821" s="28" t="s">
        <v>4501</v>
      </c>
      <c r="I821" s="49">
        <v>4</v>
      </c>
      <c r="J821" s="49">
        <v>99.742000000000004</v>
      </c>
      <c r="K821" s="28">
        <v>0</v>
      </c>
      <c r="L821" s="28" t="s">
        <v>4501</v>
      </c>
      <c r="M821" s="49" t="s">
        <v>4501</v>
      </c>
      <c r="N821" s="49" t="s">
        <v>4501</v>
      </c>
      <c r="O821" s="49" t="s">
        <v>4501</v>
      </c>
      <c r="P821" s="30">
        <v>616.30255603199998</v>
      </c>
      <c r="Q821" s="27">
        <v>6.1100000000000002E-2</v>
      </c>
      <c r="R821" s="30">
        <v>626.67565319200003</v>
      </c>
      <c r="S821" s="27">
        <v>1.6799999999999999E-2</v>
      </c>
      <c r="T821" s="30">
        <v>0</v>
      </c>
      <c r="U821" s="27" t="s">
        <v>1989</v>
      </c>
      <c r="V821" s="30">
        <v>12.456241737999999</v>
      </c>
      <c r="W821" s="32">
        <v>-0.41260000000000002</v>
      </c>
      <c r="X821" s="30">
        <v>9.8920167039999995</v>
      </c>
      <c r="Y821" s="32">
        <v>-0.2059</v>
      </c>
      <c r="Z821" s="30">
        <v>0</v>
      </c>
      <c r="AA821" s="32" t="s">
        <v>1989</v>
      </c>
      <c r="AB821" s="30">
        <v>2382.9640707499998</v>
      </c>
      <c r="AC821" s="27">
        <v>-0.55049999999999999</v>
      </c>
      <c r="AD821" s="30">
        <v>2064.2541759999999</v>
      </c>
      <c r="AE821" s="27">
        <v>-0.13400000000000001</v>
      </c>
      <c r="AF821" s="30">
        <v>0</v>
      </c>
      <c r="AG821" s="27" t="s">
        <v>1989</v>
      </c>
      <c r="AH821" s="25">
        <v>6.68215536E-2</v>
      </c>
      <c r="AI821" s="25">
        <v>4.8280798899999998E-2</v>
      </c>
      <c r="AJ821" s="25">
        <v>0</v>
      </c>
      <c r="AK821" s="25">
        <v>7.5859839100000007E-2</v>
      </c>
      <c r="AL821" s="25">
        <v>6.1725494499999999E-2</v>
      </c>
      <c r="AM821" s="25">
        <v>0</v>
      </c>
      <c r="AN821" s="47">
        <v>0.103868733</v>
      </c>
      <c r="AO821" s="47">
        <v>7.2359897800000003E-2</v>
      </c>
      <c r="AP821" s="47">
        <v>0</v>
      </c>
      <c r="AQ821" s="47">
        <v>0.15080200369781399</v>
      </c>
      <c r="AR821" s="47">
        <v>0.40963416620999699</v>
      </c>
      <c r="AS821" s="47" t="s">
        <v>1989</v>
      </c>
      <c r="AT821" s="28">
        <v>2700</v>
      </c>
      <c r="AU821" s="28">
        <v>1000</v>
      </c>
      <c r="AV821" s="28">
        <v>0</v>
      </c>
    </row>
    <row r="822" spans="1:48" x14ac:dyDescent="0.25">
      <c r="A822" s="159">
        <v>819</v>
      </c>
      <c r="B822" s="3" t="s">
        <v>4545</v>
      </c>
      <c r="C822" s="3" t="s">
        <v>2159</v>
      </c>
      <c r="D822" s="28">
        <v>12100</v>
      </c>
      <c r="E822" s="25">
        <v>0</v>
      </c>
      <c r="F822" s="25" t="s">
        <v>4501</v>
      </c>
      <c r="G822" s="25" t="s">
        <v>4501</v>
      </c>
      <c r="H822" s="28">
        <v>108121280300.00002</v>
      </c>
      <c r="I822" s="49">
        <v>8.9356399999999994</v>
      </c>
      <c r="J822" s="49">
        <v>100</v>
      </c>
      <c r="K822" s="28">
        <v>0</v>
      </c>
      <c r="L822" s="28" t="s">
        <v>4501</v>
      </c>
      <c r="M822" s="49">
        <v>29.69931449392254</v>
      </c>
      <c r="N822" s="49">
        <v>1.1936787444230383</v>
      </c>
      <c r="O822" s="49" t="s">
        <v>4501</v>
      </c>
      <c r="P822" s="30">
        <v>76.656172025999993</v>
      </c>
      <c r="Q822" s="27">
        <v>4.9700000000000001E-2</v>
      </c>
      <c r="R822" s="30">
        <v>71.088187212999998</v>
      </c>
      <c r="S822" s="27">
        <v>-7.2599999999999998E-2</v>
      </c>
      <c r="T822" s="30">
        <v>0</v>
      </c>
      <c r="U822" s="27">
        <v>-1</v>
      </c>
      <c r="V822" s="30">
        <v>5.286936216</v>
      </c>
      <c r="W822" s="32">
        <v>0.19869999999999999</v>
      </c>
      <c r="X822" s="30">
        <v>3.6406766230000001</v>
      </c>
      <c r="Y822" s="32">
        <v>-0.31140000000000001</v>
      </c>
      <c r="Z822" s="30">
        <v>0</v>
      </c>
      <c r="AA822" s="32">
        <v>-1</v>
      </c>
      <c r="AB822" s="30">
        <v>2711.2493415385002</v>
      </c>
      <c r="AC822" s="27">
        <v>0.19869999999999999</v>
      </c>
      <c r="AD822" s="30">
        <v>407.43308825119999</v>
      </c>
      <c r="AE822" s="27">
        <v>-0.85</v>
      </c>
      <c r="AF822" s="30">
        <v>0</v>
      </c>
      <c r="AG822" s="27" t="s">
        <v>1989</v>
      </c>
      <c r="AH822" s="25">
        <v>0.12926919310000001</v>
      </c>
      <c r="AI822" s="25">
        <v>3.8621093000000002E-2</v>
      </c>
      <c r="AJ822" s="25">
        <v>0</v>
      </c>
      <c r="AK822" s="25">
        <v>0.24922843280000001</v>
      </c>
      <c r="AL822" s="25">
        <v>6.47325339E-2</v>
      </c>
      <c r="AM822" s="25">
        <v>0</v>
      </c>
      <c r="AN822" s="47">
        <v>0.166884438</v>
      </c>
      <c r="AO822" s="47">
        <v>0.1739954246</v>
      </c>
      <c r="AP822" s="47">
        <v>0</v>
      </c>
      <c r="AQ822" s="47">
        <v>0.63999744121230695</v>
      </c>
      <c r="AR822" s="47">
        <v>0.68482204773140998</v>
      </c>
      <c r="AS822" s="47" t="s">
        <v>1989</v>
      </c>
      <c r="AT822" s="28">
        <v>0</v>
      </c>
      <c r="AU822" s="28">
        <v>0</v>
      </c>
      <c r="AV822" s="28">
        <v>0</v>
      </c>
    </row>
    <row r="823" spans="1:48" x14ac:dyDescent="0.25">
      <c r="A823" s="159">
        <v>820</v>
      </c>
      <c r="B823" s="3" t="s">
        <v>4512</v>
      </c>
      <c r="C823" s="3" t="s">
        <v>2159</v>
      </c>
      <c r="D823" s="28" t="s">
        <v>4501</v>
      </c>
      <c r="E823" s="25" t="s">
        <v>4501</v>
      </c>
      <c r="F823" s="25" t="s">
        <v>4501</v>
      </c>
      <c r="G823" s="25" t="s">
        <v>4501</v>
      </c>
      <c r="H823" s="28" t="s">
        <v>4501</v>
      </c>
      <c r="I823" s="49">
        <v>8.551499999999999</v>
      </c>
      <c r="J823" s="49">
        <v>8.0839610000000004</v>
      </c>
      <c r="K823" s="28" t="s">
        <v>4501</v>
      </c>
      <c r="L823" s="28" t="s">
        <v>4501</v>
      </c>
      <c r="M823" s="49" t="s">
        <v>4501</v>
      </c>
      <c r="N823" s="49" t="s">
        <v>4501</v>
      </c>
      <c r="O823" s="49" t="s">
        <v>4501</v>
      </c>
      <c r="P823" s="30">
        <v>32.582554868999999</v>
      </c>
      <c r="Q823" s="27">
        <v>1.982</v>
      </c>
      <c r="R823" s="30">
        <v>32.849969786000003</v>
      </c>
      <c r="S823" s="27">
        <v>8.2000000000000007E-3</v>
      </c>
      <c r="T823" s="30">
        <v>0</v>
      </c>
      <c r="U823" s="27" t="s">
        <v>1989</v>
      </c>
      <c r="V823" s="30">
        <v>2.399563E-3</v>
      </c>
      <c r="W823" s="32">
        <v>-1.149</v>
      </c>
      <c r="X823" s="30">
        <v>2.046965594</v>
      </c>
      <c r="Y823" s="32">
        <v>852.05769999999995</v>
      </c>
      <c r="Z823" s="30">
        <v>0</v>
      </c>
      <c r="AA823" s="32" t="s">
        <v>1989</v>
      </c>
      <c r="AB823" s="30">
        <v>0.28025729970000002</v>
      </c>
      <c r="AC823" s="27">
        <v>-1.0603</v>
      </c>
      <c r="AD823" s="30">
        <v>227.1274928755</v>
      </c>
      <c r="AE823" s="27">
        <v>809.42499999999995</v>
      </c>
      <c r="AF823" s="30">
        <v>0</v>
      </c>
      <c r="AG823" s="27" t="s">
        <v>1989</v>
      </c>
      <c r="AH823" s="25">
        <v>3.3581499999999997E-5</v>
      </c>
      <c r="AI823" s="25">
        <v>2.28167014E-2</v>
      </c>
      <c r="AJ823" s="25">
        <v>0</v>
      </c>
      <c r="AK823" s="25">
        <v>3.9932899999999998E-5</v>
      </c>
      <c r="AL823" s="25">
        <v>2.3648337299999999E-2</v>
      </c>
      <c r="AM823" s="25">
        <v>0</v>
      </c>
      <c r="AN823" s="47">
        <v>0.34257760949999999</v>
      </c>
      <c r="AO823" s="47">
        <v>0.25414875809999998</v>
      </c>
      <c r="AP823" s="47">
        <v>0</v>
      </c>
      <c r="AQ823" s="47">
        <v>2.82254989150789E-2</v>
      </c>
      <c r="AR823" s="47">
        <v>4.4487027484080399E-2</v>
      </c>
      <c r="AS823" s="47" t="s">
        <v>1989</v>
      </c>
      <c r="AT823" s="28">
        <v>0</v>
      </c>
      <c r="AU823" s="28">
        <v>200</v>
      </c>
      <c r="AV823" s="28">
        <v>0</v>
      </c>
    </row>
    <row r="824" spans="1:48" x14ac:dyDescent="0.25">
      <c r="A824" s="159">
        <v>821</v>
      </c>
      <c r="B824" s="3" t="s">
        <v>2256</v>
      </c>
      <c r="C824" s="3" t="s">
        <v>2159</v>
      </c>
      <c r="D824" s="28">
        <v>7400</v>
      </c>
      <c r="E824" s="25">
        <v>13.84615</v>
      </c>
      <c r="F824" s="25">
        <v>-7.5</v>
      </c>
      <c r="G824" s="25">
        <v>17.460319999999999</v>
      </c>
      <c r="H824" s="28">
        <v>443996107600</v>
      </c>
      <c r="I824" s="49">
        <v>59.999469999999995</v>
      </c>
      <c r="J824" s="49">
        <v>49.225909999999999</v>
      </c>
      <c r="K824" s="28">
        <v>3249.9</v>
      </c>
      <c r="L824" s="28">
        <v>22258500</v>
      </c>
      <c r="M824" s="49">
        <v>12.171052631578947</v>
      </c>
      <c r="N824" s="49">
        <v>0.66612286670005372</v>
      </c>
      <c r="O824" s="49">
        <v>0.2180793</v>
      </c>
      <c r="P824" s="30">
        <v>0</v>
      </c>
      <c r="Q824" s="27" t="s">
        <v>1989</v>
      </c>
      <c r="R824" s="30">
        <v>0</v>
      </c>
      <c r="S824" s="27" t="s">
        <v>1989</v>
      </c>
      <c r="T824" s="30">
        <v>0</v>
      </c>
      <c r="U824" s="27" t="s">
        <v>1989</v>
      </c>
      <c r="V824" s="30">
        <v>22.000409969</v>
      </c>
      <c r="W824" s="32">
        <v>0.83279999999999998</v>
      </c>
      <c r="X824" s="30">
        <v>38.479938273999998</v>
      </c>
      <c r="Y824" s="32">
        <v>0.74909999999999999</v>
      </c>
      <c r="Z824" s="30">
        <v>84.394588734999999</v>
      </c>
      <c r="AA824" s="32">
        <v>1.5719000000000001</v>
      </c>
      <c r="AB824" s="30">
        <v>366.67349948330002</v>
      </c>
      <c r="AC824" s="27">
        <v>0.69710000000000005</v>
      </c>
      <c r="AD824" s="30">
        <v>641.33230456670003</v>
      </c>
      <c r="AE824" s="27">
        <v>0.749</v>
      </c>
      <c r="AF824" s="30">
        <v>1406.5888100119</v>
      </c>
      <c r="AG824" s="27">
        <v>2.57</v>
      </c>
      <c r="AH824" s="25">
        <v>1.4232063099999999E-2</v>
      </c>
      <c r="AI824" s="25">
        <v>2.2091674799999999E-2</v>
      </c>
      <c r="AJ824" s="25">
        <v>4.5660464400000003E-2</v>
      </c>
      <c r="AK824" s="25">
        <v>3.69590474E-2</v>
      </c>
      <c r="AL824" s="25">
        <v>5.8639866399999997E-2</v>
      </c>
      <c r="AM824" s="25">
        <v>0.12051091630000001</v>
      </c>
      <c r="AN824" s="47">
        <v>0</v>
      </c>
      <c r="AO824" s="47">
        <v>0</v>
      </c>
      <c r="AP824" s="47">
        <v>0</v>
      </c>
      <c r="AQ824" s="47">
        <v>1.57328532744862</v>
      </c>
      <c r="AR824" s="47">
        <v>1.73297591202538</v>
      </c>
      <c r="AS824" s="47">
        <v>1.6392836326646201</v>
      </c>
      <c r="AT824" s="28">
        <v>297</v>
      </c>
      <c r="AU824" s="28">
        <v>548</v>
      </c>
      <c r="AV824" s="28">
        <v>0</v>
      </c>
    </row>
    <row r="825" spans="1:48" x14ac:dyDescent="0.25">
      <c r="A825" s="159">
        <v>822</v>
      </c>
      <c r="B825" s="3" t="s">
        <v>3033</v>
      </c>
      <c r="C825" s="3" t="s">
        <v>2159</v>
      </c>
      <c r="D825" s="28">
        <v>37900</v>
      </c>
      <c r="E825" s="25">
        <v>-0.2631579</v>
      </c>
      <c r="F825" s="25">
        <v>-14.83146</v>
      </c>
      <c r="G825" s="25">
        <v>84.878050000000002</v>
      </c>
      <c r="H825" s="28">
        <v>454800000000</v>
      </c>
      <c r="I825" s="49">
        <v>12</v>
      </c>
      <c r="J825" s="49">
        <v>99.939750000000004</v>
      </c>
      <c r="K825" s="28">
        <v>2250</v>
      </c>
      <c r="L825" s="28">
        <v>85178000</v>
      </c>
      <c r="M825" s="49">
        <v>4.1520595968448726</v>
      </c>
      <c r="N825" s="49">
        <v>2.1256989399053561</v>
      </c>
      <c r="O825" s="49">
        <v>0.29693700000000001</v>
      </c>
      <c r="P825" s="30">
        <v>35.062360576000003</v>
      </c>
      <c r="Q825" s="27">
        <v>0.44359999999999999</v>
      </c>
      <c r="R825" s="30">
        <v>173.50042336999999</v>
      </c>
      <c r="S825" s="27">
        <v>3.9483000000000001</v>
      </c>
      <c r="T825" s="30">
        <v>178.28018779499999</v>
      </c>
      <c r="U825" s="27">
        <v>3.5912000000000002</v>
      </c>
      <c r="V825" s="30">
        <v>30.447167410999999</v>
      </c>
      <c r="W825" s="32">
        <v>0.36149999999999999</v>
      </c>
      <c r="X825" s="30">
        <v>109.534703081</v>
      </c>
      <c r="Y825" s="32">
        <v>2.5975000000000001</v>
      </c>
      <c r="Z825" s="30">
        <v>114.037970466</v>
      </c>
      <c r="AA825" s="32">
        <v>2.1680999999999999</v>
      </c>
      <c r="AB825" s="30">
        <v>2383.9306175832999</v>
      </c>
      <c r="AC825" s="27">
        <v>0.4027</v>
      </c>
      <c r="AD825" s="30">
        <v>8952.8919234167006</v>
      </c>
      <c r="AE825" s="27">
        <v>2.7559999999999998</v>
      </c>
      <c r="AF825" s="30">
        <v>9503.1642054999993</v>
      </c>
      <c r="AG825" s="27">
        <v>3.17</v>
      </c>
      <c r="AH825" s="25">
        <v>4.0665327699999997E-2</v>
      </c>
      <c r="AI825" s="25">
        <v>0.12679593319999999</v>
      </c>
      <c r="AJ825" s="25">
        <v>0.1225992767</v>
      </c>
      <c r="AK825" s="25">
        <v>0.14563277620000001</v>
      </c>
      <c r="AL825" s="25">
        <v>0.51403982390000003</v>
      </c>
      <c r="AM825" s="25">
        <v>0.47165062320000001</v>
      </c>
      <c r="AN825" s="47">
        <v>0.53556964070000002</v>
      </c>
      <c r="AO825" s="47">
        <v>0.62622863009999996</v>
      </c>
      <c r="AP825" s="47">
        <v>0.62691002269999996</v>
      </c>
      <c r="AQ825" s="47">
        <v>2.7014019532085101</v>
      </c>
      <c r="AR825" s="47">
        <v>3.4038830789003902</v>
      </c>
      <c r="AS825" s="47">
        <v>2.8470914019017601</v>
      </c>
      <c r="AT825" s="28">
        <v>2000</v>
      </c>
      <c r="AU825" s="28">
        <v>6600</v>
      </c>
      <c r="AV825" s="28">
        <v>0</v>
      </c>
    </row>
    <row r="826" spans="1:48" x14ac:dyDescent="0.25">
      <c r="A826" s="159">
        <v>823</v>
      </c>
      <c r="B826" s="3" t="s">
        <v>4771</v>
      </c>
      <c r="C826" s="3" t="s">
        <v>2159</v>
      </c>
      <c r="D826" s="28">
        <v>7200</v>
      </c>
      <c r="E826" s="25" t="s">
        <v>4501</v>
      </c>
      <c r="F826" s="25" t="s">
        <v>4501</v>
      </c>
      <c r="G826" s="25" t="s">
        <v>4501</v>
      </c>
      <c r="H826" s="28">
        <v>11219385600.000002</v>
      </c>
      <c r="I826" s="49">
        <v>1.5582399999999998</v>
      </c>
      <c r="J826" s="49">
        <v>100</v>
      </c>
      <c r="K826" s="28" t="s">
        <v>4501</v>
      </c>
      <c r="L826" s="28" t="s">
        <v>4501</v>
      </c>
      <c r="M826" s="49">
        <v>5.0561797752808992</v>
      </c>
      <c r="N826" s="49">
        <v>0.59875223281517853</v>
      </c>
      <c r="O826" s="49" t="s">
        <v>4501</v>
      </c>
      <c r="P826" s="30">
        <v>47.286680357999998</v>
      </c>
      <c r="Q826" s="27">
        <v>6.8900000000000003E-2</v>
      </c>
      <c r="R826" s="30">
        <v>40.765244537999997</v>
      </c>
      <c r="S826" s="27">
        <v>-0.13789999999999999</v>
      </c>
      <c r="T826" s="30">
        <v>0</v>
      </c>
      <c r="U826" s="27" t="s">
        <v>1989</v>
      </c>
      <c r="V826" s="30">
        <v>1.827429663</v>
      </c>
      <c r="W826" s="32">
        <v>3.7400000000000003E-2</v>
      </c>
      <c r="X826" s="30">
        <v>2.3608042450000002</v>
      </c>
      <c r="Y826" s="32">
        <v>0.29189999999999999</v>
      </c>
      <c r="Z826" s="30">
        <v>0</v>
      </c>
      <c r="AA826" s="32" t="s">
        <v>1989</v>
      </c>
      <c r="AB826" s="30">
        <v>1172.7463555224001</v>
      </c>
      <c r="AC826" s="27">
        <v>3.7400000000000003E-2</v>
      </c>
      <c r="AD826" s="30">
        <v>1515.0375582064</v>
      </c>
      <c r="AE826" s="27">
        <v>0.29199999999999998</v>
      </c>
      <c r="AF826" s="30">
        <v>0</v>
      </c>
      <c r="AG826" s="27" t="s">
        <v>1989</v>
      </c>
      <c r="AH826" s="25">
        <v>5.0981123900000001E-2</v>
      </c>
      <c r="AI826" s="25">
        <v>6.6612852799999997E-2</v>
      </c>
      <c r="AJ826" s="25">
        <v>0</v>
      </c>
      <c r="AK826" s="25">
        <v>0.10755828670000001</v>
      </c>
      <c r="AL826" s="25">
        <v>0.13471691220000001</v>
      </c>
      <c r="AM826" s="25">
        <v>0</v>
      </c>
      <c r="AN826" s="47">
        <v>0.16193470939999999</v>
      </c>
      <c r="AO826" s="47">
        <v>0.24883242820000001</v>
      </c>
      <c r="AP826" s="47">
        <v>0</v>
      </c>
      <c r="AQ826" s="47">
        <v>1.1195326791745801</v>
      </c>
      <c r="AR826" s="47">
        <v>0.93782506802043597</v>
      </c>
      <c r="AS826" s="47" t="s">
        <v>1989</v>
      </c>
      <c r="AT826" s="28">
        <v>236</v>
      </c>
      <c r="AU826" s="28">
        <v>0</v>
      </c>
      <c r="AV826" s="28">
        <v>0</v>
      </c>
    </row>
    <row r="827" spans="1:48" x14ac:dyDescent="0.25">
      <c r="A827" s="159">
        <v>824</v>
      </c>
      <c r="B827" s="3" t="s">
        <v>4774</v>
      </c>
      <c r="C827" s="3" t="s">
        <v>2159</v>
      </c>
      <c r="D827" s="28" t="s">
        <v>4501</v>
      </c>
      <c r="E827" s="25" t="s">
        <v>4501</v>
      </c>
      <c r="F827" s="25" t="s">
        <v>4501</v>
      </c>
      <c r="G827" s="25" t="s">
        <v>4501</v>
      </c>
      <c r="H827" s="28" t="s">
        <v>4501</v>
      </c>
      <c r="I827" s="49">
        <v>3.57</v>
      </c>
      <c r="J827" s="49">
        <v>100</v>
      </c>
      <c r="K827" s="28" t="s">
        <v>4501</v>
      </c>
      <c r="L827" s="28" t="s">
        <v>4501</v>
      </c>
      <c r="M827" s="49" t="s">
        <v>4501</v>
      </c>
      <c r="N827" s="49" t="s">
        <v>4501</v>
      </c>
      <c r="O827" s="49" t="s">
        <v>4501</v>
      </c>
      <c r="P827" s="30">
        <v>0</v>
      </c>
      <c r="Q827" s="27" t="s">
        <v>1989</v>
      </c>
      <c r="R827" s="30">
        <v>0</v>
      </c>
      <c r="S827" s="27" t="s">
        <v>1989</v>
      </c>
      <c r="T827" s="30">
        <v>0</v>
      </c>
      <c r="U827" s="27" t="s">
        <v>1989</v>
      </c>
      <c r="V827" s="30">
        <v>0</v>
      </c>
      <c r="W827" s="32" t="s">
        <v>1989</v>
      </c>
      <c r="X827" s="30">
        <v>0</v>
      </c>
      <c r="Y827" s="32" t="s">
        <v>1989</v>
      </c>
      <c r="Z827" s="30">
        <v>0</v>
      </c>
      <c r="AA827" s="32" t="s">
        <v>1989</v>
      </c>
      <c r="AB827" s="30">
        <v>0</v>
      </c>
      <c r="AC827" s="27" t="s">
        <v>1989</v>
      </c>
      <c r="AD827" s="30">
        <v>0</v>
      </c>
      <c r="AE827" s="27" t="s">
        <v>1989</v>
      </c>
      <c r="AF827" s="30">
        <v>0</v>
      </c>
      <c r="AG827" s="27" t="s">
        <v>1989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47">
        <v>0</v>
      </c>
      <c r="AO827" s="47">
        <v>0</v>
      </c>
      <c r="AP827" s="47">
        <v>0</v>
      </c>
      <c r="AQ827" s="47" t="s">
        <v>1989</v>
      </c>
      <c r="AR827" s="47" t="s">
        <v>1989</v>
      </c>
      <c r="AS827" s="47" t="s">
        <v>1989</v>
      </c>
      <c r="AT827" s="28">
        <v>0</v>
      </c>
      <c r="AU827" s="28">
        <v>0</v>
      </c>
      <c r="AV827" s="28">
        <v>0</v>
      </c>
    </row>
    <row r="828" spans="1:48" x14ac:dyDescent="0.25">
      <c r="A828" s="159">
        <v>825</v>
      </c>
      <c r="B828" s="3" t="s">
        <v>4777</v>
      </c>
      <c r="C828" s="3" t="s">
        <v>2159</v>
      </c>
      <c r="D828" s="28" t="s">
        <v>4501</v>
      </c>
      <c r="E828" s="25" t="s">
        <v>4501</v>
      </c>
      <c r="F828" s="25" t="s">
        <v>4501</v>
      </c>
      <c r="G828" s="25" t="s">
        <v>4501</v>
      </c>
      <c r="H828" s="28" t="s">
        <v>4501</v>
      </c>
      <c r="I828" s="49">
        <v>3.7956799999999999</v>
      </c>
      <c r="J828" s="49">
        <v>100</v>
      </c>
      <c r="K828" s="28" t="s">
        <v>4501</v>
      </c>
      <c r="L828" s="28" t="s">
        <v>4501</v>
      </c>
      <c r="M828" s="49" t="s">
        <v>4501</v>
      </c>
      <c r="N828" s="49" t="s">
        <v>4501</v>
      </c>
      <c r="O828" s="49" t="s">
        <v>4501</v>
      </c>
      <c r="P828" s="30">
        <v>337.26956616899997</v>
      </c>
      <c r="Q828" s="27">
        <v>-0.23519999999999999</v>
      </c>
      <c r="R828" s="30">
        <v>170.912055036</v>
      </c>
      <c r="S828" s="27">
        <v>-0.49320000000000003</v>
      </c>
      <c r="T828" s="30">
        <v>0</v>
      </c>
      <c r="U828" s="27" t="s">
        <v>1989</v>
      </c>
      <c r="V828" s="30">
        <v>0.466989547</v>
      </c>
      <c r="W828" s="32">
        <v>-0.51970000000000005</v>
      </c>
      <c r="X828" s="30">
        <v>0.82657736999999998</v>
      </c>
      <c r="Y828" s="32">
        <v>0.77</v>
      </c>
      <c r="Z828" s="30">
        <v>0</v>
      </c>
      <c r="AA828" s="32" t="s">
        <v>1989</v>
      </c>
      <c r="AB828" s="30">
        <v>233.49477350000001</v>
      </c>
      <c r="AC828" s="27">
        <v>-0.51970000000000005</v>
      </c>
      <c r="AD828" s="30">
        <v>217.7679282764</v>
      </c>
      <c r="AE828" s="27">
        <v>-6.7000000000000004E-2</v>
      </c>
      <c r="AF828" s="30">
        <v>0</v>
      </c>
      <c r="AG828" s="27" t="s">
        <v>1989</v>
      </c>
      <c r="AH828" s="25">
        <v>1.3646482000000001E-3</v>
      </c>
      <c r="AI828" s="25">
        <v>3.3504920000000001E-3</v>
      </c>
      <c r="AJ828" s="25">
        <v>0</v>
      </c>
      <c r="AK828" s="25">
        <v>2.24096643E-2</v>
      </c>
      <c r="AL828" s="25">
        <v>2.7693091699999998E-2</v>
      </c>
      <c r="AM828" s="25">
        <v>0</v>
      </c>
      <c r="AN828" s="47">
        <v>5.9681435499999998E-2</v>
      </c>
      <c r="AO828" s="47">
        <v>5.9403675699999998E-2</v>
      </c>
      <c r="AP828" s="47">
        <v>0</v>
      </c>
      <c r="AQ828" s="47">
        <v>13.077733370421999</v>
      </c>
      <c r="AR828" s="47">
        <v>4.0942555141519703</v>
      </c>
      <c r="AS828" s="47" t="s">
        <v>1989</v>
      </c>
      <c r="AT828" s="28">
        <v>0</v>
      </c>
      <c r="AU828" s="28">
        <v>0</v>
      </c>
      <c r="AV828" s="28">
        <v>0</v>
      </c>
    </row>
    <row r="829" spans="1:48" x14ac:dyDescent="0.25">
      <c r="A829" s="159">
        <v>826</v>
      </c>
      <c r="B829" s="3" t="s">
        <v>2265</v>
      </c>
      <c r="C829" s="3" t="s">
        <v>2159</v>
      </c>
      <c r="D829" s="28">
        <v>9900</v>
      </c>
      <c r="E829" s="25">
        <v>0</v>
      </c>
      <c r="F829" s="25">
        <v>94.117649999999998</v>
      </c>
      <c r="G829" s="25">
        <v>94.117649999999998</v>
      </c>
      <c r="H829" s="28">
        <v>27257472000</v>
      </c>
      <c r="I829" s="49">
        <v>2.7532799999999997</v>
      </c>
      <c r="J829" s="49">
        <v>13.571120000000001</v>
      </c>
      <c r="K829" s="28">
        <v>0</v>
      </c>
      <c r="L829" s="28" t="s">
        <v>4501</v>
      </c>
      <c r="M829" s="49">
        <v>12.117503059975521</v>
      </c>
      <c r="N829" s="49">
        <v>0.89456834713628519</v>
      </c>
      <c r="O829" s="49" t="s">
        <v>4501</v>
      </c>
      <c r="P829" s="30">
        <v>74.000957897000006</v>
      </c>
      <c r="Q829" s="27">
        <v>1.8E-3</v>
      </c>
      <c r="R829" s="30">
        <v>81.836145114999994</v>
      </c>
      <c r="S829" s="27">
        <v>0.10589999999999999</v>
      </c>
      <c r="T829" s="30">
        <v>0</v>
      </c>
      <c r="U829" s="27" t="s">
        <v>1989</v>
      </c>
      <c r="V829" s="30">
        <v>2.3584903960000001</v>
      </c>
      <c r="W829" s="32">
        <v>-0.25640000000000002</v>
      </c>
      <c r="X829" s="30">
        <v>2.7401982949999999</v>
      </c>
      <c r="Y829" s="32">
        <v>0.1618</v>
      </c>
      <c r="Z829" s="30">
        <v>0</v>
      </c>
      <c r="AA829" s="32" t="s">
        <v>1989</v>
      </c>
      <c r="AB829" s="30">
        <v>691.35372937010004</v>
      </c>
      <c r="AC829" s="27">
        <v>-0.39979999999999999</v>
      </c>
      <c r="AD829" s="30">
        <v>816.10235609890003</v>
      </c>
      <c r="AE829" s="27">
        <v>0.18</v>
      </c>
      <c r="AF829" s="30">
        <v>0</v>
      </c>
      <c r="AG829" s="27" t="s">
        <v>1989</v>
      </c>
      <c r="AH829" s="25">
        <v>2.4725710500000001E-2</v>
      </c>
      <c r="AI829" s="25">
        <v>2.7437074200000001E-2</v>
      </c>
      <c r="AJ829" s="25">
        <v>0</v>
      </c>
      <c r="AK829" s="25">
        <v>7.9834997800000002E-2</v>
      </c>
      <c r="AL829" s="25">
        <v>9.0674526599999999E-2</v>
      </c>
      <c r="AM829" s="25">
        <v>0</v>
      </c>
      <c r="AN829" s="47">
        <v>0.20315495</v>
      </c>
      <c r="AO829" s="47">
        <v>0.17283339540000001</v>
      </c>
      <c r="AP829" s="47">
        <v>0</v>
      </c>
      <c r="AQ829" s="47">
        <v>2.3110739038827899</v>
      </c>
      <c r="AR829" s="47">
        <v>2.2986639410554499</v>
      </c>
      <c r="AS829" s="47">
        <v>1.8662113655872701</v>
      </c>
      <c r="AT829" s="28">
        <v>630</v>
      </c>
      <c r="AU829" s="28">
        <v>650</v>
      </c>
      <c r="AV829" s="28">
        <v>0</v>
      </c>
    </row>
    <row r="830" spans="1:48" x14ac:dyDescent="0.25">
      <c r="A830" s="159">
        <v>827</v>
      </c>
      <c r="B830" s="3" t="s">
        <v>4302</v>
      </c>
      <c r="C830" s="3" t="s">
        <v>2159</v>
      </c>
      <c r="D830" s="28">
        <v>21000</v>
      </c>
      <c r="E830" s="25">
        <v>4.4776119999999997</v>
      </c>
      <c r="F830" s="25">
        <v>-10.256410000000001</v>
      </c>
      <c r="G830" s="25">
        <v>-29.05405</v>
      </c>
      <c r="H830" s="28">
        <v>87351600000</v>
      </c>
      <c r="I830" s="49">
        <v>4.1596000000000002</v>
      </c>
      <c r="J830" s="49">
        <v>52.808419999999998</v>
      </c>
      <c r="K830" s="28">
        <v>30</v>
      </c>
      <c r="L830" s="28">
        <v>630000</v>
      </c>
      <c r="M830" s="49">
        <v>2.1186440677966103</v>
      </c>
      <c r="N830" s="49">
        <v>0.77728084316842661</v>
      </c>
      <c r="O830" s="49" t="s">
        <v>4501</v>
      </c>
      <c r="P830" s="30">
        <v>864.80942971699994</v>
      </c>
      <c r="Q830" s="27">
        <v>0.22309999999999999</v>
      </c>
      <c r="R830" s="30">
        <v>1024.089408008</v>
      </c>
      <c r="S830" s="27">
        <v>0.1842</v>
      </c>
      <c r="T830" s="30">
        <v>520.13574064500006</v>
      </c>
      <c r="U830" s="27">
        <v>-0.45</v>
      </c>
      <c r="V830" s="30">
        <v>18.975825121</v>
      </c>
      <c r="W830" s="32">
        <v>-1.7299999999999999E-2</v>
      </c>
      <c r="X830" s="30">
        <v>20.614036941999998</v>
      </c>
      <c r="Y830" s="32">
        <v>8.6300000000000002E-2</v>
      </c>
      <c r="Z830" s="30">
        <v>12.524372312000001</v>
      </c>
      <c r="AA830" s="32">
        <v>-0.2311</v>
      </c>
      <c r="AB830" s="30">
        <v>7036.6642605057996</v>
      </c>
      <c r="AC830" s="27">
        <v>-0.24210000000000001</v>
      </c>
      <c r="AD830" s="30">
        <v>9911.5477170882004</v>
      </c>
      <c r="AE830" s="27">
        <v>0.40899999999999997</v>
      </c>
      <c r="AF830" s="30">
        <v>0</v>
      </c>
      <c r="AG830" s="27" t="s">
        <v>1989</v>
      </c>
      <c r="AH830" s="25">
        <v>0.22277316680000001</v>
      </c>
      <c r="AI830" s="25">
        <v>0.2453908148</v>
      </c>
      <c r="AJ830" s="25">
        <v>0</v>
      </c>
      <c r="AK830" s="25">
        <v>0.43136863310000001</v>
      </c>
      <c r="AL830" s="25">
        <v>0.44926923159999999</v>
      </c>
      <c r="AM830" s="25">
        <v>0</v>
      </c>
      <c r="AN830" s="47">
        <v>6.6936781900000006E-2</v>
      </c>
      <c r="AO830" s="47">
        <v>5.6884644300000002E-2</v>
      </c>
      <c r="AP830" s="47">
        <v>0</v>
      </c>
      <c r="AQ830" s="47">
        <v>1.4269744669586499</v>
      </c>
      <c r="AR830" s="47">
        <v>0.45338941998896998</v>
      </c>
      <c r="AS830" s="47">
        <v>0.67169720151215795</v>
      </c>
      <c r="AT830" s="28">
        <v>13000</v>
      </c>
      <c r="AU830" s="28">
        <v>0</v>
      </c>
      <c r="AV830" s="28">
        <v>0</v>
      </c>
    </row>
    <row r="831" spans="1:48" x14ac:dyDescent="0.25">
      <c r="A831" s="159">
        <v>828</v>
      </c>
      <c r="B831" s="3" t="s">
        <v>4780</v>
      </c>
      <c r="C831" s="3" t="s">
        <v>2159</v>
      </c>
      <c r="D831" s="28">
        <v>23500</v>
      </c>
      <c r="E831" s="25">
        <v>-6</v>
      </c>
      <c r="F831" s="25">
        <v>-6</v>
      </c>
      <c r="G831" s="25" t="s">
        <v>4501</v>
      </c>
      <c r="H831" s="28">
        <v>124362000000</v>
      </c>
      <c r="I831" s="49">
        <v>5.2919999999999998</v>
      </c>
      <c r="J831" s="49">
        <v>100</v>
      </c>
      <c r="K831" s="28">
        <v>5</v>
      </c>
      <c r="L831" s="28">
        <v>117500</v>
      </c>
      <c r="M831" s="49">
        <v>7.5489881143591395</v>
      </c>
      <c r="N831" s="49">
        <v>1.4813661207346434</v>
      </c>
      <c r="O831" s="49" t="s">
        <v>4501</v>
      </c>
      <c r="P831" s="30">
        <v>405.75716923499999</v>
      </c>
      <c r="Q831" s="27">
        <v>9.0499999999999997E-2</v>
      </c>
      <c r="R831" s="30">
        <v>447.978113796</v>
      </c>
      <c r="S831" s="27">
        <v>0.1041</v>
      </c>
      <c r="T831" s="30">
        <v>0</v>
      </c>
      <c r="U831" s="27" t="s">
        <v>1989</v>
      </c>
      <c r="V831" s="30">
        <v>14.502285565999999</v>
      </c>
      <c r="W831" s="32">
        <v>0.38750000000000001</v>
      </c>
      <c r="X831" s="30">
        <v>16.127061634</v>
      </c>
      <c r="Y831" s="32">
        <v>0.112</v>
      </c>
      <c r="Z831" s="30">
        <v>0</v>
      </c>
      <c r="AA831" s="32" t="s">
        <v>1989</v>
      </c>
      <c r="AB831" s="30">
        <v>3836.5834830688</v>
      </c>
      <c r="AC831" s="27">
        <v>0.38750000000000001</v>
      </c>
      <c r="AD831" s="30">
        <v>3047.4417297808</v>
      </c>
      <c r="AE831" s="27">
        <v>-0.20599999999999999</v>
      </c>
      <c r="AF831" s="30">
        <v>0</v>
      </c>
      <c r="AG831" s="27" t="s">
        <v>1989</v>
      </c>
      <c r="AH831" s="25">
        <v>8.6102752599999999E-2</v>
      </c>
      <c r="AI831" s="25">
        <v>9.1653344600000006E-2</v>
      </c>
      <c r="AJ831" s="25">
        <v>0</v>
      </c>
      <c r="AK831" s="25">
        <v>0.19687375930000001</v>
      </c>
      <c r="AL831" s="25">
        <v>0.1999320597</v>
      </c>
      <c r="AM831" s="25">
        <v>0</v>
      </c>
      <c r="AN831" s="47">
        <v>0.15091672019999999</v>
      </c>
      <c r="AO831" s="47">
        <v>0.1476596272</v>
      </c>
      <c r="AP831" s="47">
        <v>0</v>
      </c>
      <c r="AQ831" s="47">
        <v>1.1579269879357099</v>
      </c>
      <c r="AR831" s="47">
        <v>1.2030227869850501</v>
      </c>
      <c r="AS831" s="47" t="s">
        <v>1989</v>
      </c>
      <c r="AT831" s="28">
        <v>1500</v>
      </c>
      <c r="AU831" s="28">
        <v>1500</v>
      </c>
      <c r="AV831" s="28">
        <v>0</v>
      </c>
    </row>
    <row r="832" spans="1:48" x14ac:dyDescent="0.25">
      <c r="A832" s="159">
        <v>829</v>
      </c>
      <c r="B832" s="3" t="s">
        <v>2268</v>
      </c>
      <c r="C832" s="3" t="s">
        <v>2159</v>
      </c>
      <c r="D832" s="6">
        <v>15100</v>
      </c>
      <c r="E832" s="168">
        <v>7.8571429999999998</v>
      </c>
      <c r="F832" s="168">
        <v>20.8</v>
      </c>
      <c r="G832" s="168">
        <v>25.83333</v>
      </c>
      <c r="H832" s="6">
        <v>90600000000</v>
      </c>
      <c r="I832" s="151">
        <v>6</v>
      </c>
      <c r="J832" s="151">
        <v>6.6498489999999997</v>
      </c>
      <c r="K832" s="6">
        <v>70</v>
      </c>
      <c r="L832" s="6">
        <v>1057000</v>
      </c>
      <c r="M832" s="151">
        <v>8.170995670995671</v>
      </c>
      <c r="N832" s="151">
        <v>1.1624043607188106</v>
      </c>
      <c r="O832" s="151" t="s">
        <v>4501</v>
      </c>
      <c r="P832" s="169">
        <v>61.576329647000001</v>
      </c>
      <c r="Q832" s="165">
        <v>-0.16600000000000001</v>
      </c>
      <c r="R832" s="169">
        <v>76.587187752999995</v>
      </c>
      <c r="S832" s="165">
        <v>0.24379999999999999</v>
      </c>
      <c r="T832" s="169">
        <v>0</v>
      </c>
      <c r="U832" s="165" t="s">
        <v>1989</v>
      </c>
      <c r="V832" s="169">
        <v>11.366265615</v>
      </c>
      <c r="W832" s="170">
        <v>-0.15670000000000001</v>
      </c>
      <c r="X832" s="169">
        <v>13.119352391</v>
      </c>
      <c r="Y832" s="170">
        <v>0.1542</v>
      </c>
      <c r="Z832" s="169">
        <v>0</v>
      </c>
      <c r="AA832" s="170" t="s">
        <v>1989</v>
      </c>
      <c r="AB832" s="169">
        <v>1894.3776025</v>
      </c>
      <c r="AC832" s="165">
        <v>-7.9000000000000008E-3</v>
      </c>
      <c r="AD832" s="169">
        <v>1858.574922</v>
      </c>
      <c r="AE832" s="165">
        <v>-1.9E-2</v>
      </c>
      <c r="AF832" s="169">
        <v>0</v>
      </c>
      <c r="AG832" s="165" t="s">
        <v>1989</v>
      </c>
      <c r="AH832" s="168">
        <v>0.1291695789</v>
      </c>
      <c r="AI832" s="168">
        <v>0.1438601561</v>
      </c>
      <c r="AJ832" s="168">
        <v>0</v>
      </c>
      <c r="AK832" s="168">
        <v>0.1498816691</v>
      </c>
      <c r="AL832" s="168">
        <v>0.1699114055</v>
      </c>
      <c r="AM832" s="168">
        <v>0</v>
      </c>
      <c r="AN832" s="167">
        <v>0.33700877109999999</v>
      </c>
      <c r="AO832" s="167">
        <v>0.32275049789999999</v>
      </c>
      <c r="AP832" s="167">
        <v>0</v>
      </c>
      <c r="AQ832" s="167">
        <v>0.12992410237472199</v>
      </c>
      <c r="AR832" s="167">
        <v>0.23129346125772701</v>
      </c>
      <c r="AS832" s="167" t="s">
        <v>1989</v>
      </c>
      <c r="AT832" s="6">
        <v>1500</v>
      </c>
      <c r="AU832" s="6">
        <v>1500</v>
      </c>
      <c r="AV832" s="6">
        <v>0</v>
      </c>
    </row>
    <row r="833" spans="1:48" x14ac:dyDescent="0.25">
      <c r="A833" s="159">
        <v>830</v>
      </c>
      <c r="B833" s="3" t="s">
        <v>2271</v>
      </c>
      <c r="C833" s="3" t="s">
        <v>2159</v>
      </c>
      <c r="D833" s="28" t="s">
        <v>4501</v>
      </c>
      <c r="E833" s="25" t="s">
        <v>4501</v>
      </c>
      <c r="F833" s="25" t="s">
        <v>4501</v>
      </c>
      <c r="G833" s="25" t="s">
        <v>4501</v>
      </c>
      <c r="H833" s="28" t="s">
        <v>4501</v>
      </c>
      <c r="I833" s="49">
        <v>2.75</v>
      </c>
      <c r="J833" s="49">
        <v>23.498180000000001</v>
      </c>
      <c r="K833" s="28" t="s">
        <v>4501</v>
      </c>
      <c r="L833" s="28" t="s">
        <v>4501</v>
      </c>
      <c r="M833" s="49" t="s">
        <v>4501</v>
      </c>
      <c r="N833" s="49" t="s">
        <v>4501</v>
      </c>
      <c r="O833" s="49" t="s">
        <v>4501</v>
      </c>
      <c r="P833" s="30">
        <v>89.430260063000006</v>
      </c>
      <c r="Q833" s="27">
        <v>-0.15</v>
      </c>
      <c r="R833" s="30">
        <v>89.364015379999998</v>
      </c>
      <c r="S833" s="27">
        <v>-6.9999999999999999E-4</v>
      </c>
      <c r="T833" s="30">
        <v>0</v>
      </c>
      <c r="U833" s="27" t="s">
        <v>1989</v>
      </c>
      <c r="V833" s="30">
        <v>4.0356260959999997</v>
      </c>
      <c r="W833" s="32">
        <v>4.9799999999999997E-2</v>
      </c>
      <c r="X833" s="30">
        <v>4.471963873</v>
      </c>
      <c r="Y833" s="32">
        <v>0.1081</v>
      </c>
      <c r="Z833" s="30">
        <v>0</v>
      </c>
      <c r="AA833" s="32" t="s">
        <v>1989</v>
      </c>
      <c r="AB833" s="30">
        <v>947.22271309090002</v>
      </c>
      <c r="AC833" s="27">
        <v>0.14979999999999999</v>
      </c>
      <c r="AD833" s="30">
        <v>787.68847490910002</v>
      </c>
      <c r="AE833" s="27">
        <v>-0.16800000000000001</v>
      </c>
      <c r="AF833" s="30">
        <v>0</v>
      </c>
      <c r="AG833" s="27" t="s">
        <v>1989</v>
      </c>
      <c r="AH833" s="25">
        <v>5.4714005400000001E-2</v>
      </c>
      <c r="AI833" s="25">
        <v>5.6459896199999998E-2</v>
      </c>
      <c r="AJ833" s="25">
        <v>0</v>
      </c>
      <c r="AK833" s="25">
        <v>0.1325139816</v>
      </c>
      <c r="AL833" s="25">
        <v>0.14920353010000001</v>
      </c>
      <c r="AM833" s="25">
        <v>0</v>
      </c>
      <c r="AN833" s="47">
        <v>0.1706377003</v>
      </c>
      <c r="AO833" s="47">
        <v>0.1694123947</v>
      </c>
      <c r="AP833" s="47">
        <v>0</v>
      </c>
      <c r="AQ833" s="47">
        <v>1.4278906173891399</v>
      </c>
      <c r="AR833" s="47">
        <v>1.8595363673882801</v>
      </c>
      <c r="AS833" s="47" t="s">
        <v>1989</v>
      </c>
      <c r="AT833" s="28">
        <v>890</v>
      </c>
      <c r="AU833" s="28">
        <v>840</v>
      </c>
      <c r="AV833" s="28">
        <v>0</v>
      </c>
    </row>
    <row r="834" spans="1:48" x14ac:dyDescent="0.25">
      <c r="A834" s="159">
        <v>831</v>
      </c>
      <c r="B834" s="3" t="s">
        <v>4463</v>
      </c>
      <c r="C834" s="3" t="s">
        <v>2159</v>
      </c>
      <c r="D834" s="28">
        <v>5700</v>
      </c>
      <c r="E834" s="25">
        <v>26.66667</v>
      </c>
      <c r="F834" s="25">
        <v>14</v>
      </c>
      <c r="G834" s="25">
        <v>-12.307689999999999</v>
      </c>
      <c r="H834" s="28">
        <v>285000000000</v>
      </c>
      <c r="I834" s="49">
        <v>50</v>
      </c>
      <c r="J834" s="49">
        <v>76.980670000000003</v>
      </c>
      <c r="K834" s="28">
        <v>125</v>
      </c>
      <c r="L834" s="28">
        <v>556500</v>
      </c>
      <c r="M834" s="49">
        <v>8.7557603686635943</v>
      </c>
      <c r="N834" s="49">
        <v>0.52103453481907447</v>
      </c>
      <c r="O834" s="49" t="s">
        <v>4501</v>
      </c>
      <c r="P834" s="30">
        <v>126.155749531</v>
      </c>
      <c r="Q834" s="27">
        <v>0.92259999999999998</v>
      </c>
      <c r="R834" s="30">
        <v>327.994546017</v>
      </c>
      <c r="S834" s="27">
        <v>1.5999000000000001</v>
      </c>
      <c r="T834" s="30">
        <v>253.207660248</v>
      </c>
      <c r="U834" s="27">
        <v>-0.10879999999999999</v>
      </c>
      <c r="V834" s="30">
        <v>40.823822692</v>
      </c>
      <c r="W834" s="32">
        <v>2.6560000000000001</v>
      </c>
      <c r="X834" s="30">
        <v>31.626654814999998</v>
      </c>
      <c r="Y834" s="32">
        <v>-0.2253</v>
      </c>
      <c r="Z834" s="30">
        <v>91.161219603000006</v>
      </c>
      <c r="AA834" s="32">
        <v>1.0810999999999999</v>
      </c>
      <c r="AB834" s="30">
        <v>1360.7940897333001</v>
      </c>
      <c r="AC834" s="27">
        <v>2.6560000000000001</v>
      </c>
      <c r="AD834" s="30">
        <v>594.58111052000004</v>
      </c>
      <c r="AE834" s="27">
        <v>-0.56299999999999994</v>
      </c>
      <c r="AF834" s="30">
        <v>1823.2243920599999</v>
      </c>
      <c r="AG834" s="27">
        <v>1.87</v>
      </c>
      <c r="AH834" s="25">
        <v>4.1828060100000002E-2</v>
      </c>
      <c r="AI834" s="25">
        <v>5.5952373499999999E-2</v>
      </c>
      <c r="AJ834" s="25">
        <v>0.11640707140000001</v>
      </c>
      <c r="AK834" s="25">
        <v>0.1204183402</v>
      </c>
      <c r="AL834" s="25">
        <v>6.9972965299999995E-2</v>
      </c>
      <c r="AM834" s="25">
        <v>0.15849355200000001</v>
      </c>
      <c r="AN834" s="47">
        <v>0.38393609179999999</v>
      </c>
      <c r="AO834" s="47">
        <v>0.1227855918</v>
      </c>
      <c r="AP834" s="47">
        <v>0.38711024240000003</v>
      </c>
      <c r="AQ834" s="47">
        <v>5.3743189644325402E-2</v>
      </c>
      <c r="AR834" s="47">
        <v>0.37904221362805202</v>
      </c>
      <c r="AS834" s="47">
        <v>0.36154573785434702</v>
      </c>
      <c r="AT834" s="28">
        <v>600</v>
      </c>
      <c r="AU834" s="28">
        <v>0</v>
      </c>
      <c r="AV834" s="28">
        <v>0</v>
      </c>
    </row>
    <row r="835" spans="1:48" x14ac:dyDescent="0.25">
      <c r="A835" s="159">
        <v>832</v>
      </c>
      <c r="B835" s="3" t="s">
        <v>4574</v>
      </c>
      <c r="C835" s="3" t="s">
        <v>2159</v>
      </c>
      <c r="D835" s="28" t="s">
        <v>4501</v>
      </c>
      <c r="E835" s="25" t="s">
        <v>4501</v>
      </c>
      <c r="F835" s="25" t="s">
        <v>4501</v>
      </c>
      <c r="G835" s="25" t="s">
        <v>4501</v>
      </c>
      <c r="H835" s="28" t="s">
        <v>4501</v>
      </c>
      <c r="I835" s="49">
        <v>5.75</v>
      </c>
      <c r="J835" s="49">
        <v>100</v>
      </c>
      <c r="K835" s="28" t="s">
        <v>4501</v>
      </c>
      <c r="L835" s="28" t="s">
        <v>4501</v>
      </c>
      <c r="M835" s="49" t="s">
        <v>4501</v>
      </c>
      <c r="N835" s="49" t="s">
        <v>4501</v>
      </c>
      <c r="O835" s="49" t="s">
        <v>4501</v>
      </c>
      <c r="P835" s="30">
        <v>138.45745683000001</v>
      </c>
      <c r="Q835" s="27" t="s">
        <v>1989</v>
      </c>
      <c r="R835" s="30">
        <v>182.469841809</v>
      </c>
      <c r="S835" s="27">
        <v>0.31790000000000002</v>
      </c>
      <c r="T835" s="30">
        <v>0</v>
      </c>
      <c r="U835" s="27" t="s">
        <v>1989</v>
      </c>
      <c r="V835" s="30">
        <v>3.5304626159999999</v>
      </c>
      <c r="W835" s="32" t="s">
        <v>1989</v>
      </c>
      <c r="X835" s="30">
        <v>5.7275360380000002</v>
      </c>
      <c r="Y835" s="32">
        <v>0.62229999999999996</v>
      </c>
      <c r="Z835" s="30">
        <v>0</v>
      </c>
      <c r="AA835" s="32" t="s">
        <v>1989</v>
      </c>
      <c r="AB835" s="30">
        <v>613.99349843480002</v>
      </c>
      <c r="AC835" s="27" t="s">
        <v>1989</v>
      </c>
      <c r="AD835" s="30">
        <v>783.44885538990002</v>
      </c>
      <c r="AE835" s="27">
        <v>0.27600000000000002</v>
      </c>
      <c r="AF835" s="30">
        <v>0</v>
      </c>
      <c r="AG835" s="27" t="s">
        <v>1989</v>
      </c>
      <c r="AH835" s="25">
        <v>2.05350966E-2</v>
      </c>
      <c r="AI835" s="25">
        <v>3.1936638900000001E-2</v>
      </c>
      <c r="AJ835" s="25">
        <v>0</v>
      </c>
      <c r="AK835" s="25">
        <v>2.5590228400000001E-2</v>
      </c>
      <c r="AL835" s="25">
        <v>4.0813640800000002E-2</v>
      </c>
      <c r="AM835" s="25">
        <v>0</v>
      </c>
      <c r="AN835" s="47">
        <v>0.1248699419</v>
      </c>
      <c r="AO835" s="47">
        <v>9.95380342E-2</v>
      </c>
      <c r="AP835" s="47">
        <v>0</v>
      </c>
      <c r="AQ835" s="47">
        <v>0.24617034442306501</v>
      </c>
      <c r="AR835" s="47">
        <v>0.30868610312721101</v>
      </c>
      <c r="AS835" s="47" t="s">
        <v>1989</v>
      </c>
      <c r="AT835" s="28">
        <v>150</v>
      </c>
      <c r="AU835" s="28">
        <v>600</v>
      </c>
      <c r="AV835" s="28">
        <v>0</v>
      </c>
    </row>
    <row r="836" spans="1:48" x14ac:dyDescent="0.25">
      <c r="A836" s="159">
        <v>833</v>
      </c>
      <c r="B836" s="3" t="s">
        <v>4783</v>
      </c>
      <c r="C836" s="3" t="s">
        <v>2159</v>
      </c>
      <c r="D836" s="28" t="s">
        <v>4501</v>
      </c>
      <c r="E836" s="25" t="s">
        <v>4501</v>
      </c>
      <c r="F836" s="25" t="s">
        <v>4501</v>
      </c>
      <c r="G836" s="25" t="s">
        <v>4501</v>
      </c>
      <c r="H836" s="28" t="s">
        <v>4501</v>
      </c>
      <c r="I836" s="49">
        <v>37.549389999999995</v>
      </c>
      <c r="J836" s="49">
        <v>100</v>
      </c>
      <c r="K836" s="28" t="s">
        <v>4501</v>
      </c>
      <c r="L836" s="28" t="s">
        <v>4501</v>
      </c>
      <c r="M836" s="49" t="s">
        <v>4501</v>
      </c>
      <c r="N836" s="49" t="s">
        <v>4501</v>
      </c>
      <c r="O836" s="49" t="s">
        <v>4501</v>
      </c>
      <c r="P836" s="30">
        <v>111.305774808</v>
      </c>
      <c r="Q836" s="27" t="s">
        <v>1989</v>
      </c>
      <c r="R836" s="30">
        <v>141.909050855</v>
      </c>
      <c r="S836" s="27">
        <v>0.27489999999999998</v>
      </c>
      <c r="T836" s="30">
        <v>148.02643212699999</v>
      </c>
      <c r="U836" s="27">
        <v>0.13070000000000001</v>
      </c>
      <c r="V836" s="30">
        <v>10.902566861</v>
      </c>
      <c r="W836" s="32" t="s">
        <v>1989</v>
      </c>
      <c r="X836" s="30">
        <v>25.044712894</v>
      </c>
      <c r="Y836" s="32">
        <v>1.2970999999999999</v>
      </c>
      <c r="Z836" s="30">
        <v>22.745439516000001</v>
      </c>
      <c r="AA836" s="32">
        <v>-7.4000000000000003E-3</v>
      </c>
      <c r="AB836" s="30">
        <v>290.68130542590001</v>
      </c>
      <c r="AC836" s="27" t="s">
        <v>1989</v>
      </c>
      <c r="AD836" s="30">
        <v>666.98053489070003</v>
      </c>
      <c r="AE836" s="27">
        <v>1.2949999999999999</v>
      </c>
      <c r="AF836" s="30">
        <v>605.74722812419998</v>
      </c>
      <c r="AG836" s="27" t="s">
        <v>1989</v>
      </c>
      <c r="AH836" s="25">
        <v>1.8887696499999999E-2</v>
      </c>
      <c r="AI836" s="25">
        <v>4.1762798300000001E-2</v>
      </c>
      <c r="AJ836" s="25">
        <v>3.7103359199999998E-2</v>
      </c>
      <c r="AK836" s="25">
        <v>2.8461206100000001E-2</v>
      </c>
      <c r="AL836" s="25">
        <v>6.3461938800000006E-2</v>
      </c>
      <c r="AM836" s="25">
        <v>5.6380290700000002E-2</v>
      </c>
      <c r="AN836" s="47">
        <v>0.2261819927</v>
      </c>
      <c r="AO836" s="47">
        <v>0.22126884929999999</v>
      </c>
      <c r="AP836" s="47">
        <v>0.22876108610000001</v>
      </c>
      <c r="AQ836" s="47">
        <v>0.50686485680916604</v>
      </c>
      <c r="AR836" s="47">
        <v>0.53157179061903703</v>
      </c>
      <c r="AS836" s="47">
        <v>0.51954679792997105</v>
      </c>
      <c r="AT836" s="28">
        <v>180</v>
      </c>
      <c r="AU836" s="28">
        <v>365</v>
      </c>
      <c r="AV836" s="28">
        <v>0</v>
      </c>
    </row>
    <row r="837" spans="1:48" x14ac:dyDescent="0.25">
      <c r="A837" s="159">
        <v>834</v>
      </c>
      <c r="B837" s="3" t="s">
        <v>4786</v>
      </c>
      <c r="C837" s="3" t="s">
        <v>2159</v>
      </c>
      <c r="D837" s="28">
        <v>55400</v>
      </c>
      <c r="E837" s="25">
        <v>2.0257830000000001</v>
      </c>
      <c r="F837" s="25">
        <v>1.8382350000000001</v>
      </c>
      <c r="G837" s="25" t="s">
        <v>4501</v>
      </c>
      <c r="H837" s="28">
        <v>2216000000000</v>
      </c>
      <c r="I837" s="49">
        <v>40</v>
      </c>
      <c r="J837" s="49">
        <v>83.415000000000006</v>
      </c>
      <c r="K837" s="28">
        <v>31085</v>
      </c>
      <c r="L837" s="28">
        <v>1730807000</v>
      </c>
      <c r="M837" s="49" t="s">
        <v>4501</v>
      </c>
      <c r="N837" s="49">
        <v>5.54</v>
      </c>
      <c r="O837" s="49" t="s">
        <v>4501</v>
      </c>
      <c r="P837" s="30">
        <v>0</v>
      </c>
      <c r="Q837" s="27" t="s">
        <v>1989</v>
      </c>
      <c r="R837" s="30">
        <v>0</v>
      </c>
      <c r="S837" s="27" t="s">
        <v>1989</v>
      </c>
      <c r="T837" s="30">
        <v>10.690528180999999</v>
      </c>
      <c r="U837" s="27" t="s">
        <v>1989</v>
      </c>
      <c r="V837" s="30">
        <v>0</v>
      </c>
      <c r="W837" s="32" t="s">
        <v>1989</v>
      </c>
      <c r="X837" s="30">
        <v>0</v>
      </c>
      <c r="Y837" s="32" t="s">
        <v>1989</v>
      </c>
      <c r="Z837" s="30">
        <v>-85.734966399000001</v>
      </c>
      <c r="AA837" s="32" t="s">
        <v>1989</v>
      </c>
      <c r="AB837" s="30">
        <v>0</v>
      </c>
      <c r="AC837" s="27" t="s">
        <v>1989</v>
      </c>
      <c r="AD837" s="30">
        <v>0</v>
      </c>
      <c r="AE837" s="27" t="s">
        <v>1989</v>
      </c>
      <c r="AF837" s="30">
        <v>0</v>
      </c>
      <c r="AG837" s="27" t="s">
        <v>1989</v>
      </c>
      <c r="AH837" s="25">
        <v>0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47">
        <v>0</v>
      </c>
      <c r="AO837" s="47">
        <v>0</v>
      </c>
      <c r="AP837" s="47">
        <v>0</v>
      </c>
      <c r="AQ837" s="47">
        <v>4.0349822023620403</v>
      </c>
      <c r="AR837" s="47">
        <v>2.7189489602850001</v>
      </c>
      <c r="AS837" s="47">
        <v>2.9837545685753</v>
      </c>
      <c r="AT837" s="28">
        <v>0</v>
      </c>
      <c r="AU837" s="28">
        <v>0</v>
      </c>
      <c r="AV837" s="28">
        <v>0</v>
      </c>
    </row>
    <row r="838" spans="1:48" x14ac:dyDescent="0.25">
      <c r="A838" s="159">
        <v>835</v>
      </c>
      <c r="B838" s="3" t="s">
        <v>4042</v>
      </c>
      <c r="C838" s="3" t="s">
        <v>2159</v>
      </c>
      <c r="D838" s="28" t="s">
        <v>4501</v>
      </c>
      <c r="E838" s="25" t="s">
        <v>4501</v>
      </c>
      <c r="F838" s="25" t="s">
        <v>4501</v>
      </c>
      <c r="G838" s="25" t="s">
        <v>4501</v>
      </c>
      <c r="H838" s="28" t="s">
        <v>4501</v>
      </c>
      <c r="I838" s="49">
        <v>13.203859999999999</v>
      </c>
      <c r="J838" s="49">
        <v>15.8125</v>
      </c>
      <c r="K838" s="28">
        <v>0</v>
      </c>
      <c r="L838" s="28" t="s">
        <v>4501</v>
      </c>
      <c r="M838" s="49" t="s">
        <v>4501</v>
      </c>
      <c r="N838" s="49" t="s">
        <v>4501</v>
      </c>
      <c r="O838" s="49" t="s">
        <v>4501</v>
      </c>
      <c r="P838" s="30">
        <v>61.050978444999998</v>
      </c>
      <c r="Q838" s="27">
        <v>0.14419999999999999</v>
      </c>
      <c r="R838" s="30">
        <v>77.095689078999996</v>
      </c>
      <c r="S838" s="27">
        <v>0.26279999999999998</v>
      </c>
      <c r="T838" s="30">
        <v>40.988025565000001</v>
      </c>
      <c r="U838" s="27" t="s">
        <v>1989</v>
      </c>
      <c r="V838" s="30">
        <v>-2.9823137709999998</v>
      </c>
      <c r="W838" s="32">
        <v>-2.5979999999999999</v>
      </c>
      <c r="X838" s="30">
        <v>8.6881014000000006E-2</v>
      </c>
      <c r="Y838" s="32">
        <v>-1.0290999999999999</v>
      </c>
      <c r="Z838" s="30">
        <v>2.948099875</v>
      </c>
      <c r="AA838" s="32" t="s">
        <v>1989</v>
      </c>
      <c r="AB838" s="30">
        <v>-276.85794383590002</v>
      </c>
      <c r="AC838" s="27">
        <v>-1.7963</v>
      </c>
      <c r="AD838" s="30">
        <v>6.5799718537</v>
      </c>
      <c r="AE838" s="27">
        <v>-1.024</v>
      </c>
      <c r="AF838" s="30">
        <v>0</v>
      </c>
      <c r="AG838" s="27" t="s">
        <v>1989</v>
      </c>
      <c r="AH838" s="25">
        <v>-4.5750677000000002E-3</v>
      </c>
      <c r="AI838" s="25">
        <v>1.2598789999999999E-4</v>
      </c>
      <c r="AJ838" s="25">
        <v>0</v>
      </c>
      <c r="AK838" s="25">
        <v>-8.7824623999999997E-3</v>
      </c>
      <c r="AL838" s="25">
        <v>2.2862460000000001E-4</v>
      </c>
      <c r="AM838" s="25">
        <v>0</v>
      </c>
      <c r="AN838" s="47">
        <v>0.35909977160000001</v>
      </c>
      <c r="AO838" s="47">
        <v>0.38590068849999998</v>
      </c>
      <c r="AP838" s="47">
        <v>0</v>
      </c>
      <c r="AQ838" s="47">
        <v>0.84225672990619505</v>
      </c>
      <c r="AR838" s="47">
        <v>0.78778940469108205</v>
      </c>
      <c r="AS838" s="47">
        <v>2.07577245168563</v>
      </c>
      <c r="AT838" s="28">
        <v>0</v>
      </c>
      <c r="AU838" s="28">
        <v>0</v>
      </c>
      <c r="AV838" s="28">
        <v>0</v>
      </c>
    </row>
    <row r="839" spans="1:48" x14ac:dyDescent="0.25">
      <c r="A839" s="159">
        <v>836</v>
      </c>
      <c r="B839" s="3" t="s">
        <v>2280</v>
      </c>
      <c r="C839" s="3" t="s">
        <v>2159</v>
      </c>
      <c r="D839" s="28" t="s">
        <v>4501</v>
      </c>
      <c r="E839" s="25" t="s">
        <v>4501</v>
      </c>
      <c r="F839" s="25" t="s">
        <v>4501</v>
      </c>
      <c r="G839" s="25" t="s">
        <v>4501</v>
      </c>
      <c r="H839" s="28" t="s">
        <v>4501</v>
      </c>
      <c r="I839" s="49">
        <v>4.5419499999999999</v>
      </c>
      <c r="J839" s="49">
        <v>99.722579999999994</v>
      </c>
      <c r="K839" s="28">
        <v>0</v>
      </c>
      <c r="L839" s="28" t="s">
        <v>4501</v>
      </c>
      <c r="M839" s="49" t="s">
        <v>4501</v>
      </c>
      <c r="N839" s="49" t="s">
        <v>4501</v>
      </c>
      <c r="O839" s="49" t="s">
        <v>4501</v>
      </c>
      <c r="P839" s="30">
        <v>99.732900829000002</v>
      </c>
      <c r="Q839" s="27">
        <v>0.45469999999999999</v>
      </c>
      <c r="R839" s="30">
        <v>93.554527211000007</v>
      </c>
      <c r="S839" s="27">
        <v>-6.1899999999999997E-2</v>
      </c>
      <c r="T839" s="30">
        <v>0</v>
      </c>
      <c r="U839" s="27" t="s">
        <v>1989</v>
      </c>
      <c r="V839" s="30">
        <v>11.704207096999999</v>
      </c>
      <c r="W839" s="32">
        <v>0.42949999999999999</v>
      </c>
      <c r="X839" s="30">
        <v>12.596089119</v>
      </c>
      <c r="Y839" s="32">
        <v>7.6200000000000004E-2</v>
      </c>
      <c r="Z839" s="30">
        <v>0</v>
      </c>
      <c r="AA839" s="32" t="s">
        <v>1989</v>
      </c>
      <c r="AB839" s="30">
        <v>1698.3415535178001</v>
      </c>
      <c r="AC839" s="27">
        <v>0.34760000000000002</v>
      </c>
      <c r="AD839" s="30">
        <v>1537.3277803587</v>
      </c>
      <c r="AE839" s="27">
        <v>-9.5000000000000001E-2</v>
      </c>
      <c r="AF839" s="30">
        <v>0</v>
      </c>
      <c r="AG839" s="27" t="s">
        <v>1989</v>
      </c>
      <c r="AH839" s="25">
        <v>0.13910425970000001</v>
      </c>
      <c r="AI839" s="25">
        <v>0.14148278419999999</v>
      </c>
      <c r="AJ839" s="25">
        <v>0</v>
      </c>
      <c r="AK839" s="25">
        <v>0.20803664420000001</v>
      </c>
      <c r="AL839" s="25">
        <v>0.21379767080000001</v>
      </c>
      <c r="AM839" s="25">
        <v>0</v>
      </c>
      <c r="AN839" s="47">
        <v>0.25450823649999998</v>
      </c>
      <c r="AO839" s="47">
        <v>0.25765246279999998</v>
      </c>
      <c r="AP839" s="47">
        <v>0</v>
      </c>
      <c r="AQ839" s="47">
        <v>0.50378459730486602</v>
      </c>
      <c r="AR839" s="47">
        <v>0.51821810789549605</v>
      </c>
      <c r="AS839" s="47" t="s">
        <v>1989</v>
      </c>
      <c r="AT839" s="28">
        <v>1400</v>
      </c>
      <c r="AU839" s="28">
        <v>1400</v>
      </c>
      <c r="AV839" s="28">
        <v>0</v>
      </c>
    </row>
    <row r="840" spans="1:48" x14ac:dyDescent="0.25">
      <c r="A840" s="159">
        <v>837</v>
      </c>
      <c r="B840" s="3" t="s">
        <v>3881</v>
      </c>
      <c r="C840" s="3" t="s">
        <v>2159</v>
      </c>
      <c r="D840" s="28" t="s">
        <v>4501</v>
      </c>
      <c r="E840" s="25" t="s">
        <v>4501</v>
      </c>
      <c r="F840" s="25" t="s">
        <v>4501</v>
      </c>
      <c r="G840" s="25" t="s">
        <v>4501</v>
      </c>
      <c r="H840" s="28" t="s">
        <v>4501</v>
      </c>
      <c r="I840" s="49">
        <v>18.644500000000001</v>
      </c>
      <c r="J840" s="49">
        <v>12.663209999999999</v>
      </c>
      <c r="K840" s="28">
        <v>0</v>
      </c>
      <c r="L840" s="28" t="s">
        <v>4501</v>
      </c>
      <c r="M840" s="49" t="s">
        <v>4501</v>
      </c>
      <c r="N840" s="49" t="s">
        <v>4501</v>
      </c>
      <c r="O840" s="49" t="s">
        <v>4501</v>
      </c>
      <c r="P840" s="30">
        <v>154.18176721099999</v>
      </c>
      <c r="Q840" s="27">
        <v>1.0500000000000001E-2</v>
      </c>
      <c r="R840" s="30">
        <v>140.48260140299999</v>
      </c>
      <c r="S840" s="27">
        <v>-8.8900000000000007E-2</v>
      </c>
      <c r="T840" s="30">
        <v>137.879435981</v>
      </c>
      <c r="U840" s="27">
        <v>-5.4000000000000003E-3</v>
      </c>
      <c r="V840" s="30">
        <v>-5.8287518470000004</v>
      </c>
      <c r="W840" s="32">
        <v>1.2200000000000001E-2</v>
      </c>
      <c r="X840" s="30">
        <v>9.4852512769999997</v>
      </c>
      <c r="Y840" s="32">
        <v>-2.6273</v>
      </c>
      <c r="Z840" s="30">
        <v>4.6799799269999998</v>
      </c>
      <c r="AA840" s="32">
        <v>0.72540000000000004</v>
      </c>
      <c r="AB840" s="30">
        <v>-358.46115905490001</v>
      </c>
      <c r="AC840" s="27">
        <v>6.5699999999999995E-2</v>
      </c>
      <c r="AD840" s="30">
        <v>472.33480774489999</v>
      </c>
      <c r="AE840" s="27">
        <v>-2.3180000000000001</v>
      </c>
      <c r="AF840" s="30">
        <v>209.05686116550001</v>
      </c>
      <c r="AG840" s="27">
        <v>1.98</v>
      </c>
      <c r="AH840" s="25">
        <v>-2.71172394E-2</v>
      </c>
      <c r="AI840" s="25">
        <v>3.6847084400000001E-2</v>
      </c>
      <c r="AJ840" s="25">
        <v>1.63262328E-2</v>
      </c>
      <c r="AK840" s="25">
        <v>-3.8981109299999997E-2</v>
      </c>
      <c r="AL840" s="25">
        <v>5.0986304900000001E-2</v>
      </c>
      <c r="AM840" s="25">
        <v>2.2020969200000001E-2</v>
      </c>
      <c r="AN840" s="47">
        <v>0.50375946090000001</v>
      </c>
      <c r="AO840" s="47">
        <v>0.53442848949999999</v>
      </c>
      <c r="AP840" s="47">
        <v>0.52301300279999996</v>
      </c>
      <c r="AQ840" s="47">
        <v>0.42897859816573503</v>
      </c>
      <c r="AR840" s="47">
        <v>0.34076368739644602</v>
      </c>
      <c r="AS840" s="47">
        <v>0.34880896269010198</v>
      </c>
      <c r="AT840" s="28">
        <v>0</v>
      </c>
      <c r="AU840" s="28">
        <v>0</v>
      </c>
      <c r="AV840" s="28">
        <v>0</v>
      </c>
    </row>
    <row r="841" spans="1:48" x14ac:dyDescent="0.25">
      <c r="A841" s="159">
        <v>838</v>
      </c>
      <c r="B841" s="3" t="s">
        <v>2291</v>
      </c>
      <c r="C841" s="3" t="s">
        <v>2159</v>
      </c>
      <c r="D841" s="28">
        <v>25100</v>
      </c>
      <c r="E841" s="25">
        <v>7.7253220000000002</v>
      </c>
      <c r="F841" s="25">
        <v>5.0209210000000004</v>
      </c>
      <c r="G841" s="25">
        <v>25.5</v>
      </c>
      <c r="H841" s="28">
        <v>313750000000</v>
      </c>
      <c r="I841" s="49">
        <v>12.5</v>
      </c>
      <c r="J841" s="49">
        <v>61.145600000000002</v>
      </c>
      <c r="K841" s="28">
        <v>2000.2</v>
      </c>
      <c r="L841" s="28">
        <v>47959500</v>
      </c>
      <c r="M841" s="49">
        <v>8.9387464387464384</v>
      </c>
      <c r="N841" s="49">
        <v>1.3635314969683301</v>
      </c>
      <c r="O841" s="49">
        <v>0.27985179999999998</v>
      </c>
      <c r="P841" s="30">
        <v>564.92520081800001</v>
      </c>
      <c r="Q841" s="27">
        <v>0.1804</v>
      </c>
      <c r="R841" s="30">
        <v>561.42835607999996</v>
      </c>
      <c r="S841" s="27">
        <v>-6.1999999999999998E-3</v>
      </c>
      <c r="T841" s="30">
        <v>586.36191536599995</v>
      </c>
      <c r="U841" s="27">
        <v>7.5600000000000001E-2</v>
      </c>
      <c r="V841" s="30">
        <v>56.067248712000001</v>
      </c>
      <c r="W841" s="32">
        <v>0.47889999999999999</v>
      </c>
      <c r="X841" s="30">
        <v>39.600489656000001</v>
      </c>
      <c r="Y841" s="32">
        <v>-0.29370000000000002</v>
      </c>
      <c r="Z841" s="30">
        <v>47.972060724000002</v>
      </c>
      <c r="AA841" s="32">
        <v>6.2700000000000006E-2</v>
      </c>
      <c r="AB841" s="30">
        <v>4144.4998969600001</v>
      </c>
      <c r="AC841" s="27">
        <v>0.53910000000000002</v>
      </c>
      <c r="AD841" s="30">
        <v>2584.0391724800002</v>
      </c>
      <c r="AE841" s="27">
        <v>-0.377</v>
      </c>
      <c r="AF841" s="30">
        <v>3837.7648579199999</v>
      </c>
      <c r="AG841" s="27">
        <v>1.06</v>
      </c>
      <c r="AH841" s="25">
        <v>0.13733308620000001</v>
      </c>
      <c r="AI841" s="25">
        <v>0.10535853840000001</v>
      </c>
      <c r="AJ841" s="25">
        <v>0.1376009386</v>
      </c>
      <c r="AK841" s="25">
        <v>0.23610578069999999</v>
      </c>
      <c r="AL841" s="25">
        <v>0.16592387180000001</v>
      </c>
      <c r="AM841" s="25">
        <v>0.2059151565</v>
      </c>
      <c r="AN841" s="47">
        <v>0.14476176730000001</v>
      </c>
      <c r="AO841" s="47">
        <v>0.11543564119999999</v>
      </c>
      <c r="AP841" s="47">
        <v>0.1260578255</v>
      </c>
      <c r="AQ841" s="47">
        <v>0.67790397750126796</v>
      </c>
      <c r="AR841" s="47">
        <v>0.46412314075810401</v>
      </c>
      <c r="AS841" s="47">
        <v>0.49646622057735201</v>
      </c>
      <c r="AT841" s="28">
        <v>3000</v>
      </c>
      <c r="AU841" s="28">
        <v>3000</v>
      </c>
      <c r="AV841" s="28">
        <v>0</v>
      </c>
    </row>
    <row r="842" spans="1:48" x14ac:dyDescent="0.25">
      <c r="A842" s="159">
        <v>839</v>
      </c>
      <c r="B842" s="3" t="s">
        <v>4232</v>
      </c>
      <c r="C842" s="3" t="s">
        <v>2159</v>
      </c>
      <c r="D842" s="28">
        <v>9400</v>
      </c>
      <c r="E842" s="25">
        <v>-3.092784</v>
      </c>
      <c r="F842" s="25">
        <v>3.2967029999999999</v>
      </c>
      <c r="G842" s="25">
        <v>-36.05442</v>
      </c>
      <c r="H842" s="28">
        <v>29144696390400</v>
      </c>
      <c r="I842" s="49">
        <v>3100.5</v>
      </c>
      <c r="J842" s="49">
        <v>7.8720119999999998</v>
      </c>
      <c r="K842" s="28">
        <v>2266307</v>
      </c>
      <c r="L842" s="28">
        <v>20933750000</v>
      </c>
      <c r="M842" s="49">
        <v>8.082444997392594</v>
      </c>
      <c r="N842" s="49">
        <v>0.93221846229588468</v>
      </c>
      <c r="O842" s="49" t="s">
        <v>4501</v>
      </c>
      <c r="P842" s="30">
        <v>81332.535650100006</v>
      </c>
      <c r="Q842" s="27">
        <v>0.1038</v>
      </c>
      <c r="R842" s="30">
        <v>111952.25544849101</v>
      </c>
      <c r="S842" s="27">
        <v>0.3765</v>
      </c>
      <c r="T842" s="30">
        <v>106971.971904634</v>
      </c>
      <c r="U842" s="27">
        <v>1.5096000000000001</v>
      </c>
      <c r="V842" s="30">
        <v>7672.5188442059998</v>
      </c>
      <c r="W842" s="32">
        <v>0.72970000000000002</v>
      </c>
      <c r="X842" s="30">
        <v>3556.8952824970002</v>
      </c>
      <c r="Y842" s="32">
        <v>-0.53639999999999999</v>
      </c>
      <c r="Z842" s="30">
        <v>862.39244798499999</v>
      </c>
      <c r="AA842" s="32">
        <v>-0.78480000000000005</v>
      </c>
      <c r="AB842" s="30">
        <v>2695.8654354539999</v>
      </c>
      <c r="AC842" s="27">
        <v>0.76280000000000003</v>
      </c>
      <c r="AD842" s="30">
        <v>1142.1822834965001</v>
      </c>
      <c r="AE842" s="27">
        <v>-0.57599999999999996</v>
      </c>
      <c r="AF842" s="30">
        <v>296.11070751770001</v>
      </c>
      <c r="AG842" s="27" t="s">
        <v>1989</v>
      </c>
      <c r="AH842" s="25">
        <v>0.1219642675</v>
      </c>
      <c r="AI842" s="25">
        <v>6.1918974000000002E-2</v>
      </c>
      <c r="AJ842" s="25">
        <v>1.6951616799999999E-2</v>
      </c>
      <c r="AK842" s="25">
        <v>0.22934336690000001</v>
      </c>
      <c r="AL842" s="25">
        <v>0.109710397</v>
      </c>
      <c r="AM842" s="25">
        <v>2.8774225099999998E-2</v>
      </c>
      <c r="AN842" s="47">
        <v>0.1118010395</v>
      </c>
      <c r="AO842" s="47">
        <v>4.5003341500000002E-2</v>
      </c>
      <c r="AP842" s="47">
        <v>2.0468923100000001E-2</v>
      </c>
      <c r="AQ842" s="47">
        <v>0.84123505375940899</v>
      </c>
      <c r="AR842" s="47">
        <v>0.69584977264703596</v>
      </c>
      <c r="AS842" s="47">
        <v>0.69743248879025299</v>
      </c>
      <c r="AT842" s="28">
        <v>0</v>
      </c>
      <c r="AU842" s="28">
        <v>0</v>
      </c>
      <c r="AV842" s="28">
        <v>0</v>
      </c>
    </row>
    <row r="843" spans="1:48" x14ac:dyDescent="0.25">
      <c r="A843" s="159">
        <v>840</v>
      </c>
      <c r="B843" s="3" t="s">
        <v>2300</v>
      </c>
      <c r="C843" s="3" t="s">
        <v>2159</v>
      </c>
      <c r="D843" s="28">
        <v>1500</v>
      </c>
      <c r="E843" s="25">
        <v>7.1428570000000002</v>
      </c>
      <c r="F843" s="25">
        <v>-6.25</v>
      </c>
      <c r="G843" s="25">
        <v>-46.428570000000001</v>
      </c>
      <c r="H843" s="28">
        <v>49358265000</v>
      </c>
      <c r="I843" s="49">
        <v>32.90551</v>
      </c>
      <c r="J843" s="49">
        <v>48.662059999999997</v>
      </c>
      <c r="K843" s="28">
        <v>5</v>
      </c>
      <c r="L843" s="28">
        <v>7500</v>
      </c>
      <c r="M843" s="49" t="s">
        <v>4501</v>
      </c>
      <c r="N843" s="49">
        <v>0.8315807975560201</v>
      </c>
      <c r="O843" s="49" t="s">
        <v>4501</v>
      </c>
      <c r="P843" s="30">
        <v>520.31033525600003</v>
      </c>
      <c r="Q843" s="27">
        <v>-0.4551</v>
      </c>
      <c r="R843" s="30">
        <v>0</v>
      </c>
      <c r="S843" s="27">
        <v>-1</v>
      </c>
      <c r="T843" s="30">
        <v>0</v>
      </c>
      <c r="U843" s="27">
        <v>-1</v>
      </c>
      <c r="V843" s="30">
        <v>-139.349280846</v>
      </c>
      <c r="W843" s="32">
        <v>-17.093</v>
      </c>
      <c r="X843" s="30">
        <v>0</v>
      </c>
      <c r="Y843" s="32">
        <v>-1</v>
      </c>
      <c r="Z843" s="30">
        <v>0</v>
      </c>
      <c r="AA843" s="32">
        <v>-1</v>
      </c>
      <c r="AB843" s="30">
        <v>-4223.5309885114002</v>
      </c>
      <c r="AC843" s="27">
        <v>-17.093</v>
      </c>
      <c r="AD843" s="30">
        <v>0</v>
      </c>
      <c r="AE843" s="27">
        <v>-1</v>
      </c>
      <c r="AF843" s="30">
        <v>0</v>
      </c>
      <c r="AG843" s="27" t="s">
        <v>1989</v>
      </c>
      <c r="AH843" s="25">
        <v>-9.5045161599999997E-2</v>
      </c>
      <c r="AI843" s="25">
        <v>0</v>
      </c>
      <c r="AJ843" s="25">
        <v>0</v>
      </c>
      <c r="AK843" s="25">
        <v>-0.30832159689999999</v>
      </c>
      <c r="AL843" s="25">
        <v>0</v>
      </c>
      <c r="AM843" s="25">
        <v>0</v>
      </c>
      <c r="AN843" s="47">
        <v>1.04458416E-2</v>
      </c>
      <c r="AO843" s="47">
        <v>0</v>
      </c>
      <c r="AP843" s="47">
        <v>0</v>
      </c>
      <c r="AQ843" s="47">
        <v>2.3567021667717198</v>
      </c>
      <c r="AR843" s="47" t="s">
        <v>1989</v>
      </c>
      <c r="AS843" s="47" t="s">
        <v>1989</v>
      </c>
      <c r="AT843" s="28">
        <v>0</v>
      </c>
      <c r="AU843" s="28">
        <v>0</v>
      </c>
      <c r="AV843" s="28">
        <v>0</v>
      </c>
    </row>
    <row r="844" spans="1:48" x14ac:dyDescent="0.25">
      <c r="A844" s="159">
        <v>841</v>
      </c>
      <c r="B844" s="3" t="s">
        <v>2306</v>
      </c>
      <c r="C844" s="3" t="s">
        <v>2159</v>
      </c>
      <c r="D844" s="28" t="s">
        <v>4501</v>
      </c>
      <c r="E844" s="25" t="s">
        <v>4501</v>
      </c>
      <c r="F844" s="25" t="s">
        <v>4501</v>
      </c>
      <c r="G844" s="25" t="s">
        <v>4501</v>
      </c>
      <c r="H844" s="28" t="s">
        <v>4501</v>
      </c>
      <c r="I844" s="49">
        <v>30</v>
      </c>
      <c r="J844" s="49">
        <v>2.361793</v>
      </c>
      <c r="K844" s="28" t="s">
        <v>4501</v>
      </c>
      <c r="L844" s="28" t="s">
        <v>4501</v>
      </c>
      <c r="M844" s="49" t="s">
        <v>4501</v>
      </c>
      <c r="N844" s="49" t="s">
        <v>4501</v>
      </c>
      <c r="O844" s="49" t="s">
        <v>4501</v>
      </c>
      <c r="P844" s="30">
        <v>0</v>
      </c>
      <c r="Q844" s="27">
        <v>-1</v>
      </c>
      <c r="R844" s="30">
        <v>0</v>
      </c>
      <c r="S844" s="27" t="s">
        <v>1989</v>
      </c>
      <c r="T844" s="30">
        <v>0</v>
      </c>
      <c r="U844" s="27" t="s">
        <v>1989</v>
      </c>
      <c r="V844" s="30">
        <v>-1.059659423</v>
      </c>
      <c r="W844" s="32">
        <v>-0.90490000000000004</v>
      </c>
      <c r="X844" s="30">
        <v>-2.7564622820000002</v>
      </c>
      <c r="Y844" s="32">
        <v>1.6012999999999999</v>
      </c>
      <c r="Z844" s="30">
        <v>-0.494929919</v>
      </c>
      <c r="AA844" s="32">
        <v>-0.80569999999999997</v>
      </c>
      <c r="AB844" s="30">
        <v>-35.321980766700001</v>
      </c>
      <c r="AC844" s="27">
        <v>-0.99550000000000005</v>
      </c>
      <c r="AD844" s="30">
        <v>-91.882076066699994</v>
      </c>
      <c r="AE844" s="27">
        <v>1.601</v>
      </c>
      <c r="AF844" s="30">
        <v>0</v>
      </c>
      <c r="AG844" s="27" t="s">
        <v>1989</v>
      </c>
      <c r="AH844" s="25">
        <v>-9.0154009999999997E-4</v>
      </c>
      <c r="AI844" s="25">
        <v>-1.3215356E-3</v>
      </c>
      <c r="AJ844" s="25">
        <v>0</v>
      </c>
      <c r="AK844" s="25">
        <v>-5.5490334999999998E-3</v>
      </c>
      <c r="AL844" s="25">
        <v>-7.3551624999999999E-3</v>
      </c>
      <c r="AM844" s="25">
        <v>0</v>
      </c>
      <c r="AN844" s="47">
        <v>0</v>
      </c>
      <c r="AO844" s="47">
        <v>0</v>
      </c>
      <c r="AP844" s="47">
        <v>0</v>
      </c>
      <c r="AQ844" s="47">
        <v>5.1016623667405803</v>
      </c>
      <c r="AR844" s="47">
        <v>4.0256168046743497</v>
      </c>
      <c r="AS844" s="47">
        <v>3.9128893102197599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2311</v>
      </c>
      <c r="C845" s="3" t="s">
        <v>2159</v>
      </c>
      <c r="D845" s="28" t="s">
        <v>4501</v>
      </c>
      <c r="E845" s="25" t="s">
        <v>4501</v>
      </c>
      <c r="F845" s="25" t="s">
        <v>4501</v>
      </c>
      <c r="G845" s="25" t="s">
        <v>4501</v>
      </c>
      <c r="H845" s="28" t="s">
        <v>4501</v>
      </c>
      <c r="I845" s="49">
        <v>1.19</v>
      </c>
      <c r="J845" s="49">
        <v>36.019329999999997</v>
      </c>
      <c r="K845" s="28">
        <v>0</v>
      </c>
      <c r="L845" s="28" t="s">
        <v>4501</v>
      </c>
      <c r="M845" s="49" t="s">
        <v>4501</v>
      </c>
      <c r="N845" s="49" t="s">
        <v>4501</v>
      </c>
      <c r="O845" s="49" t="s">
        <v>4501</v>
      </c>
      <c r="P845" s="30">
        <v>57.593929371000002</v>
      </c>
      <c r="Q845" s="27">
        <v>1.11E-2</v>
      </c>
      <c r="R845" s="30">
        <v>58.374796924999998</v>
      </c>
      <c r="S845" s="27">
        <v>1.3599999999999999E-2</v>
      </c>
      <c r="T845" s="30">
        <v>23.404034853999999</v>
      </c>
      <c r="U845" s="27">
        <v>0.34470000000000001</v>
      </c>
      <c r="V845" s="30">
        <v>0.56588517999999999</v>
      </c>
      <c r="W845" s="32">
        <v>0.99029999999999996</v>
      </c>
      <c r="X845" s="30">
        <v>0.24779416400000001</v>
      </c>
      <c r="Y845" s="32">
        <v>-0.56210000000000004</v>
      </c>
      <c r="Z845" s="30">
        <v>-0.34390931400000002</v>
      </c>
      <c r="AA845" s="32">
        <v>-2.3534000000000002</v>
      </c>
      <c r="AB845" s="30">
        <v>427.98038823529998</v>
      </c>
      <c r="AC845" s="27">
        <v>0.99029999999999996</v>
      </c>
      <c r="AD845" s="30">
        <v>187.40735126050001</v>
      </c>
      <c r="AE845" s="27">
        <v>-0.56200000000000006</v>
      </c>
      <c r="AF845" s="30">
        <v>0</v>
      </c>
      <c r="AG845" s="27" t="s">
        <v>1989</v>
      </c>
      <c r="AH845" s="25">
        <v>2.3865342500000001E-2</v>
      </c>
      <c r="AI845" s="25">
        <v>1.00687104E-2</v>
      </c>
      <c r="AJ845" s="25">
        <v>0</v>
      </c>
      <c r="AK845" s="25">
        <v>2.62153969E-2</v>
      </c>
      <c r="AL845" s="25">
        <v>1.14755034E-2</v>
      </c>
      <c r="AM845" s="25">
        <v>0</v>
      </c>
      <c r="AN845" s="47">
        <v>9.0073044699999993E-2</v>
      </c>
      <c r="AO845" s="47">
        <v>7.57331854E-2</v>
      </c>
      <c r="AP845" s="47">
        <v>0</v>
      </c>
      <c r="AQ845" s="47">
        <v>9.7968587255873804E-2</v>
      </c>
      <c r="AR845" s="47">
        <v>0.18202429337333501</v>
      </c>
      <c r="AS845" s="47">
        <v>0.104972726912162</v>
      </c>
      <c r="AT845" s="28">
        <v>400</v>
      </c>
      <c r="AU845" s="28">
        <v>150</v>
      </c>
      <c r="AV845" s="28">
        <v>0</v>
      </c>
    </row>
    <row r="846" spans="1:48" x14ac:dyDescent="0.25">
      <c r="A846" s="159">
        <v>843</v>
      </c>
      <c r="B846" s="3" t="s">
        <v>2314</v>
      </c>
      <c r="C846" s="3" t="s">
        <v>2159</v>
      </c>
      <c r="D846" s="28">
        <v>9600</v>
      </c>
      <c r="E846" s="25">
        <v>-30.43478</v>
      </c>
      <c r="F846" s="25">
        <v>118.1818</v>
      </c>
      <c r="G846" s="25">
        <v>317.3913</v>
      </c>
      <c r="H846" s="28">
        <v>240000000000</v>
      </c>
      <c r="I846" s="49">
        <v>25</v>
      </c>
      <c r="J846" s="49">
        <v>29.837129999999998</v>
      </c>
      <c r="K846" s="28">
        <v>55</v>
      </c>
      <c r="L846" s="28">
        <v>568000</v>
      </c>
      <c r="M846" s="49">
        <v>66.206896551724142</v>
      </c>
      <c r="N846" s="49">
        <v>0.99111046761709432</v>
      </c>
      <c r="O846" s="49" t="s">
        <v>4501</v>
      </c>
      <c r="P846" s="30">
        <v>16.006076554</v>
      </c>
      <c r="Q846" s="27">
        <v>-0.26269999999999999</v>
      </c>
      <c r="R846" s="30">
        <v>8.7647737190000008</v>
      </c>
      <c r="S846" s="27">
        <v>-0.45240000000000002</v>
      </c>
      <c r="T846" s="30">
        <v>3.8422196049999999</v>
      </c>
      <c r="U846" s="27" t="s">
        <v>1989</v>
      </c>
      <c r="V846" s="30">
        <v>-0.51543975500000005</v>
      </c>
      <c r="W846" s="32">
        <v>0.39460000000000001</v>
      </c>
      <c r="X846" s="30">
        <v>2.140766959</v>
      </c>
      <c r="Y846" s="32">
        <v>-5.1532999999999998</v>
      </c>
      <c r="Z846" s="30">
        <v>3.6040178680000001</v>
      </c>
      <c r="AA846" s="32" t="s">
        <v>1989</v>
      </c>
      <c r="AB846" s="30">
        <v>-147.26850142859999</v>
      </c>
      <c r="AC846" s="27">
        <v>0.39460000000000001</v>
      </c>
      <c r="AD846" s="30">
        <v>85.630678360000005</v>
      </c>
      <c r="AE846" s="27">
        <v>-1.581</v>
      </c>
      <c r="AF846" s="30">
        <v>0</v>
      </c>
      <c r="AG846" s="27" t="s">
        <v>1989</v>
      </c>
      <c r="AH846" s="25">
        <v>-1.52663165E-2</v>
      </c>
      <c r="AI846" s="25">
        <v>1.5133963199999999E-2</v>
      </c>
      <c r="AJ846" s="25">
        <v>0</v>
      </c>
      <c r="AK846" s="25">
        <v>-2.03316648E-2</v>
      </c>
      <c r="AL846" s="25">
        <v>1.6020917900000001E-2</v>
      </c>
      <c r="AM846" s="25">
        <v>0</v>
      </c>
      <c r="AN846" s="47">
        <v>0.13254650949999999</v>
      </c>
      <c r="AO846" s="47">
        <v>-5.8027820500000001E-2</v>
      </c>
      <c r="AP846" s="47">
        <v>0</v>
      </c>
      <c r="AQ846" s="47">
        <v>0.33415177641429</v>
      </c>
      <c r="AR846" s="47">
        <v>3.00526608720608E-2</v>
      </c>
      <c r="AS846" s="47">
        <v>2.9882417231598499E-2</v>
      </c>
      <c r="AT846" s="28">
        <v>0</v>
      </c>
      <c r="AU846" s="28">
        <v>0</v>
      </c>
      <c r="AV846" s="28">
        <v>0</v>
      </c>
    </row>
    <row r="847" spans="1:48" x14ac:dyDescent="0.25">
      <c r="A847" s="159">
        <v>844</v>
      </c>
      <c r="B847" s="3" t="s">
        <v>4118</v>
      </c>
      <c r="C847" s="3" t="s">
        <v>2159</v>
      </c>
      <c r="D847" s="28">
        <v>4200</v>
      </c>
      <c r="E847" s="25">
        <v>-40</v>
      </c>
      <c r="F847" s="25">
        <v>-41.666670000000003</v>
      </c>
      <c r="G847" s="25">
        <v>-43.24324</v>
      </c>
      <c r="H847" s="28">
        <v>18466400400</v>
      </c>
      <c r="I847" s="49">
        <v>4.3967599999999996</v>
      </c>
      <c r="J847" s="49">
        <v>100</v>
      </c>
      <c r="K847" s="28">
        <v>150</v>
      </c>
      <c r="L847" s="28">
        <v>688000</v>
      </c>
      <c r="M847" s="49">
        <v>6.8181818181818183</v>
      </c>
      <c r="N847" s="49">
        <v>0.35204413917882987</v>
      </c>
      <c r="O847" s="49" t="s">
        <v>4501</v>
      </c>
      <c r="P847" s="30">
        <v>32.197777711000001</v>
      </c>
      <c r="Q847" s="27">
        <v>-9.7600000000000006E-2</v>
      </c>
      <c r="R847" s="30">
        <v>27.918638497</v>
      </c>
      <c r="S847" s="27">
        <v>-0.13289999999999999</v>
      </c>
      <c r="T847" s="30">
        <v>0</v>
      </c>
      <c r="U847" s="27" t="s">
        <v>1989</v>
      </c>
      <c r="V847" s="30">
        <v>7.1122786370000002</v>
      </c>
      <c r="W847" s="32">
        <v>-0.3014</v>
      </c>
      <c r="X847" s="30">
        <v>3.2364047540000001</v>
      </c>
      <c r="Y847" s="32">
        <v>-0.54500000000000004</v>
      </c>
      <c r="Z847" s="30">
        <v>0</v>
      </c>
      <c r="AA847" s="32" t="s">
        <v>1989</v>
      </c>
      <c r="AB847" s="30">
        <v>2133.6835913332998</v>
      </c>
      <c r="AC847" s="27">
        <v>-0.37130000000000002</v>
      </c>
      <c r="AD847" s="30">
        <v>652.27155279169995</v>
      </c>
      <c r="AE847" s="27">
        <v>-0.69399999999999995</v>
      </c>
      <c r="AF847" s="30">
        <v>0</v>
      </c>
      <c r="AG847" s="27" t="s">
        <v>1989</v>
      </c>
      <c r="AH847" s="25">
        <v>9.5514491100000001E-2</v>
      </c>
      <c r="AI847" s="25">
        <v>3.6425888599999998E-2</v>
      </c>
      <c r="AJ847" s="25">
        <v>0</v>
      </c>
      <c r="AK847" s="25">
        <v>0.14653071670000001</v>
      </c>
      <c r="AL847" s="25">
        <v>6.1941515599999997E-2</v>
      </c>
      <c r="AM847" s="25">
        <v>0</v>
      </c>
      <c r="AN847" s="47">
        <v>0.42161909219999999</v>
      </c>
      <c r="AO847" s="47">
        <v>0.39314120949999998</v>
      </c>
      <c r="AP847" s="47">
        <v>0</v>
      </c>
      <c r="AQ847" s="47">
        <v>0.63268083822615095</v>
      </c>
      <c r="AR847" s="47">
        <v>0.76774925845631803</v>
      </c>
      <c r="AS847" s="47" t="s">
        <v>1989</v>
      </c>
      <c r="AT847" s="28">
        <v>600</v>
      </c>
      <c r="AU847" s="28">
        <v>245</v>
      </c>
      <c r="AV847" s="28">
        <v>0</v>
      </c>
    </row>
    <row r="848" spans="1:48" x14ac:dyDescent="0.25">
      <c r="A848" s="159">
        <v>845</v>
      </c>
      <c r="B848" s="3" t="s">
        <v>2317</v>
      </c>
      <c r="C848" s="3" t="s">
        <v>2159</v>
      </c>
      <c r="D848" s="28" t="s">
        <v>4501</v>
      </c>
      <c r="E848" s="25" t="s">
        <v>4501</v>
      </c>
      <c r="F848" s="25" t="s">
        <v>4501</v>
      </c>
      <c r="G848" s="25" t="s">
        <v>4501</v>
      </c>
      <c r="H848" s="28" t="s">
        <v>4501</v>
      </c>
      <c r="I848" s="49">
        <v>1.8499999999999999</v>
      </c>
      <c r="J848" s="49">
        <v>44.409730000000003</v>
      </c>
      <c r="K848" s="28">
        <v>0</v>
      </c>
      <c r="L848" s="28" t="s">
        <v>4501</v>
      </c>
      <c r="M848" s="49" t="s">
        <v>4501</v>
      </c>
      <c r="N848" s="49" t="s">
        <v>4501</v>
      </c>
      <c r="O848" s="49" t="s">
        <v>4501</v>
      </c>
      <c r="P848" s="30">
        <v>131.72996917500001</v>
      </c>
      <c r="Q848" s="27">
        <v>5.2400000000000002E-2</v>
      </c>
      <c r="R848" s="30">
        <v>145.25252548399999</v>
      </c>
      <c r="S848" s="27">
        <v>0.1027</v>
      </c>
      <c r="T848" s="30">
        <v>0</v>
      </c>
      <c r="U848" s="27" t="s">
        <v>1989</v>
      </c>
      <c r="V848" s="30">
        <v>2.0661244339999998</v>
      </c>
      <c r="W848" s="32">
        <v>8.6499999999999994E-2</v>
      </c>
      <c r="X848" s="30">
        <v>2.2460088680000001</v>
      </c>
      <c r="Y848" s="32">
        <v>8.7099999999999997E-2</v>
      </c>
      <c r="Z848" s="30">
        <v>0</v>
      </c>
      <c r="AA848" s="32" t="s">
        <v>1989</v>
      </c>
      <c r="AB848" s="30">
        <v>922.61081081079999</v>
      </c>
      <c r="AC848" s="27">
        <v>8.1199999999999994E-2</v>
      </c>
      <c r="AD848" s="30">
        <v>972.97297297299997</v>
      </c>
      <c r="AE848" s="27">
        <v>5.5E-2</v>
      </c>
      <c r="AF848" s="30">
        <v>0</v>
      </c>
      <c r="AG848" s="27" t="s">
        <v>1989</v>
      </c>
      <c r="AH848" s="25">
        <v>3.4965557699999997E-2</v>
      </c>
      <c r="AI848" s="25">
        <v>3.8856331700000003E-2</v>
      </c>
      <c r="AJ848" s="25">
        <v>0</v>
      </c>
      <c r="AK848" s="25">
        <v>0.1004037358</v>
      </c>
      <c r="AL848" s="25">
        <v>0.107185895</v>
      </c>
      <c r="AM848" s="25">
        <v>0</v>
      </c>
      <c r="AN848" s="47">
        <v>8.5624854599999994E-2</v>
      </c>
      <c r="AO848" s="47">
        <v>9.5973429400000004E-2</v>
      </c>
      <c r="AP848" s="47">
        <v>0</v>
      </c>
      <c r="AQ848" s="47">
        <v>1.81967374783173</v>
      </c>
      <c r="AR848" s="47">
        <v>1.6985166075338201</v>
      </c>
      <c r="AS848" s="47" t="s">
        <v>1989</v>
      </c>
      <c r="AT848" s="28">
        <v>750</v>
      </c>
      <c r="AU848" s="28">
        <v>800</v>
      </c>
      <c r="AV848" s="28">
        <v>0</v>
      </c>
    </row>
    <row r="849" spans="1:48" x14ac:dyDescent="0.25">
      <c r="A849" s="159">
        <v>846</v>
      </c>
      <c r="B849" s="3" t="s">
        <v>2308</v>
      </c>
      <c r="C849" s="3" t="s">
        <v>2159</v>
      </c>
      <c r="D849" s="28">
        <v>17200</v>
      </c>
      <c r="E849" s="25">
        <v>-7.0270270000000004</v>
      </c>
      <c r="F849" s="25">
        <v>-9.9476440000000004</v>
      </c>
      <c r="G849" s="25">
        <v>18.62069</v>
      </c>
      <c r="H849" s="28">
        <v>110291405200</v>
      </c>
      <c r="I849" s="49">
        <v>6.4122899999999996</v>
      </c>
      <c r="J849" s="49">
        <v>90.307050000000004</v>
      </c>
      <c r="K849" s="28">
        <v>2385</v>
      </c>
      <c r="L849" s="28">
        <v>40770500</v>
      </c>
      <c r="M849" s="49">
        <v>3.8222222222222224</v>
      </c>
      <c r="N849" s="49">
        <v>0.61030460125084462</v>
      </c>
      <c r="O849" s="49">
        <v>0.4535747</v>
      </c>
      <c r="P849" s="30">
        <v>966.64507394400005</v>
      </c>
      <c r="Q849" s="27">
        <v>0.24809999999999999</v>
      </c>
      <c r="R849" s="30">
        <v>951.86139215900005</v>
      </c>
      <c r="S849" s="27">
        <v>-1.5299999999999999E-2</v>
      </c>
      <c r="T849" s="30">
        <v>252.321059953</v>
      </c>
      <c r="U849" s="27">
        <v>-0.71809999999999996</v>
      </c>
      <c r="V849" s="30">
        <v>46.872354588</v>
      </c>
      <c r="W849" s="32">
        <v>8.2000000000000003E-2</v>
      </c>
      <c r="X849" s="30">
        <v>39.172724096000003</v>
      </c>
      <c r="Y849" s="32">
        <v>-0.1643</v>
      </c>
      <c r="Z849" s="30">
        <v>13.043377545</v>
      </c>
      <c r="AA849" s="32">
        <v>-0.68700000000000006</v>
      </c>
      <c r="AB849" s="30">
        <v>5096.3472226813001</v>
      </c>
      <c r="AC849" s="27">
        <v>7.3200000000000001E-2</v>
      </c>
      <c r="AD849" s="30">
        <v>4186.8157406338996</v>
      </c>
      <c r="AE849" s="27">
        <v>-0.17799999999999999</v>
      </c>
      <c r="AF849" s="30">
        <v>0</v>
      </c>
      <c r="AG849" s="27" t="s">
        <v>1989</v>
      </c>
      <c r="AH849" s="25">
        <v>6.3366933599999994E-2</v>
      </c>
      <c r="AI849" s="25">
        <v>3.94298415E-2</v>
      </c>
      <c r="AJ849" s="25">
        <v>0</v>
      </c>
      <c r="AK849" s="25">
        <v>0.16836752729999999</v>
      </c>
      <c r="AL849" s="25">
        <v>0.1245630638</v>
      </c>
      <c r="AM849" s="25">
        <v>0</v>
      </c>
      <c r="AN849" s="47">
        <v>0.12061040520000001</v>
      </c>
      <c r="AO849" s="47">
        <v>0.1036157924</v>
      </c>
      <c r="AP849" s="47">
        <v>0</v>
      </c>
      <c r="AQ849" s="47">
        <v>1.91246340918938</v>
      </c>
      <c r="AR849" s="47">
        <v>2.3861652987029198</v>
      </c>
      <c r="AS849" s="47">
        <v>2.0241694283131499</v>
      </c>
      <c r="AT849" s="28">
        <v>1000</v>
      </c>
      <c r="AU849" s="28">
        <v>2000</v>
      </c>
      <c r="AV849" s="28">
        <v>0</v>
      </c>
    </row>
    <row r="850" spans="1:48" x14ac:dyDescent="0.25">
      <c r="A850" s="159">
        <v>847</v>
      </c>
      <c r="B850" s="3" t="s">
        <v>2323</v>
      </c>
      <c r="C850" s="3" t="s">
        <v>2159</v>
      </c>
      <c r="D850" s="28">
        <v>28500</v>
      </c>
      <c r="E850" s="25">
        <v>21.276599999999998</v>
      </c>
      <c r="F850" s="25">
        <v>18.75</v>
      </c>
      <c r="G850" s="25">
        <v>-16.176469999999998</v>
      </c>
      <c r="H850" s="28">
        <v>711434100000</v>
      </c>
      <c r="I850" s="49">
        <v>24.962599999999998</v>
      </c>
      <c r="J850" s="49">
        <v>100</v>
      </c>
      <c r="K850" s="28">
        <v>25</v>
      </c>
      <c r="L850" s="28">
        <v>660500</v>
      </c>
      <c r="M850" s="49">
        <v>67.695961995249405</v>
      </c>
      <c r="N850" s="49">
        <v>2.6456435319994278</v>
      </c>
      <c r="O850" s="49" t="s">
        <v>4501</v>
      </c>
      <c r="P850" s="30">
        <v>819.593486289</v>
      </c>
      <c r="Q850" s="27">
        <v>0.2099</v>
      </c>
      <c r="R850" s="30">
        <v>894.49817280699995</v>
      </c>
      <c r="S850" s="27">
        <v>9.1399999999999995E-2</v>
      </c>
      <c r="T850" s="30">
        <v>890.93802967800002</v>
      </c>
      <c r="U850" s="27">
        <v>1.72E-2</v>
      </c>
      <c r="V850" s="30">
        <v>24.740030029</v>
      </c>
      <c r="W850" s="32">
        <v>8.1299999999999997E-2</v>
      </c>
      <c r="X850" s="30">
        <v>11.88192527</v>
      </c>
      <c r="Y850" s="32">
        <v>-0.51970000000000005</v>
      </c>
      <c r="Z850" s="30">
        <v>7.7610651659999998</v>
      </c>
      <c r="AA850" s="32">
        <v>-0.67310000000000003</v>
      </c>
      <c r="AB850" s="30">
        <v>875.78425003999996</v>
      </c>
      <c r="AC850" s="27">
        <v>6.2899999999999998E-2</v>
      </c>
      <c r="AD850" s="30">
        <v>420.62015456</v>
      </c>
      <c r="AE850" s="27">
        <v>-0.52</v>
      </c>
      <c r="AF850" s="30">
        <v>310.81185111910003</v>
      </c>
      <c r="AG850" s="27" t="s">
        <v>1989</v>
      </c>
      <c r="AH850" s="25">
        <v>5.9818510399999997E-2</v>
      </c>
      <c r="AI850" s="25">
        <v>2.8676172199999999E-2</v>
      </c>
      <c r="AJ850" s="25">
        <v>1.7549444399999999E-2</v>
      </c>
      <c r="AK850" s="25">
        <v>9.6080778399999997E-2</v>
      </c>
      <c r="AL850" s="25">
        <v>4.4984312700000001E-2</v>
      </c>
      <c r="AM850" s="25">
        <v>2.8790906799999998E-2</v>
      </c>
      <c r="AN850" s="47">
        <v>0.14363238980000001</v>
      </c>
      <c r="AO850" s="47">
        <v>0.14051377700000001</v>
      </c>
      <c r="AP850" s="47">
        <v>0.15260791470000001</v>
      </c>
      <c r="AQ850" s="47">
        <v>0.66258896105158105</v>
      </c>
      <c r="AR850" s="47">
        <v>0.47814404574338998</v>
      </c>
      <c r="AS850" s="47">
        <v>0.64055944854767899</v>
      </c>
      <c r="AT850" s="28">
        <v>700</v>
      </c>
      <c r="AU850" s="28">
        <v>0</v>
      </c>
      <c r="AV850" s="28">
        <v>0</v>
      </c>
    </row>
    <row r="851" spans="1:48" x14ac:dyDescent="0.25">
      <c r="A851" s="159">
        <v>848</v>
      </c>
      <c r="B851" s="3" t="s">
        <v>2320</v>
      </c>
      <c r="C851" s="3" t="s">
        <v>2159</v>
      </c>
      <c r="D851" s="28">
        <v>12000</v>
      </c>
      <c r="E851" s="25">
        <v>9.0909089999999999</v>
      </c>
      <c r="F851" s="25">
        <v>41.176470000000002</v>
      </c>
      <c r="G851" s="25">
        <v>20</v>
      </c>
      <c r="H851" s="28">
        <v>43200000000</v>
      </c>
      <c r="I851" s="49">
        <v>3.5999999999999996</v>
      </c>
      <c r="J851" s="49">
        <v>14.96111</v>
      </c>
      <c r="K851" s="28">
        <v>25</v>
      </c>
      <c r="L851" s="28">
        <v>300000</v>
      </c>
      <c r="M851" s="49">
        <v>6.2272963155163463</v>
      </c>
      <c r="N851" s="49">
        <v>0.98150748600270654</v>
      </c>
      <c r="O851" s="49" t="s">
        <v>4501</v>
      </c>
      <c r="P851" s="30">
        <v>68.758040120999993</v>
      </c>
      <c r="Q851" s="27">
        <v>0.23449999999999999</v>
      </c>
      <c r="R851" s="30">
        <v>79.663687874000004</v>
      </c>
      <c r="S851" s="27">
        <v>0.15859999999999999</v>
      </c>
      <c r="T851" s="30">
        <v>0</v>
      </c>
      <c r="U851" s="27" t="s">
        <v>1989</v>
      </c>
      <c r="V851" s="30">
        <v>6.5156080430000003</v>
      </c>
      <c r="W851" s="32">
        <v>0.186</v>
      </c>
      <c r="X851" s="30">
        <v>8.5884177899999994</v>
      </c>
      <c r="Y851" s="32">
        <v>0.31809999999999999</v>
      </c>
      <c r="Z851" s="30">
        <v>0</v>
      </c>
      <c r="AA851" s="32" t="s">
        <v>1989</v>
      </c>
      <c r="AB851" s="30">
        <v>1538.4077897222001</v>
      </c>
      <c r="AC851" s="27">
        <v>0.19059999999999999</v>
      </c>
      <c r="AD851" s="30">
        <v>1929.7993861110999</v>
      </c>
      <c r="AE851" s="27">
        <v>0.254</v>
      </c>
      <c r="AF851" s="30">
        <v>0</v>
      </c>
      <c r="AG851" s="27" t="s">
        <v>1989</v>
      </c>
      <c r="AH851" s="25">
        <v>0.11717005229999999</v>
      </c>
      <c r="AI851" s="25">
        <v>0.13593826849999999</v>
      </c>
      <c r="AJ851" s="25">
        <v>0</v>
      </c>
      <c r="AK851" s="25">
        <v>0.15298006210000001</v>
      </c>
      <c r="AL851" s="25">
        <v>0.1964226439</v>
      </c>
      <c r="AM851" s="25">
        <v>0</v>
      </c>
      <c r="AN851" s="47">
        <v>0.2475649274</v>
      </c>
      <c r="AO851" s="47">
        <v>0.25698611110000003</v>
      </c>
      <c r="AP851" s="47">
        <v>0</v>
      </c>
      <c r="AQ851" s="47">
        <v>0.32338160333271498</v>
      </c>
      <c r="AR851" s="47">
        <v>0.56489793055106696</v>
      </c>
      <c r="AS851" s="47" t="s">
        <v>1989</v>
      </c>
      <c r="AT851" s="28">
        <v>1050</v>
      </c>
      <c r="AU851" s="28">
        <v>1200</v>
      </c>
      <c r="AV851" s="28">
        <v>0</v>
      </c>
    </row>
    <row r="852" spans="1:48" x14ac:dyDescent="0.25">
      <c r="A852" s="159">
        <v>849</v>
      </c>
      <c r="B852" s="3" t="s">
        <v>4280</v>
      </c>
      <c r="C852" s="3" t="s">
        <v>2159</v>
      </c>
      <c r="D852" s="28">
        <v>4700</v>
      </c>
      <c r="E852" s="25">
        <v>-16.071429999999999</v>
      </c>
      <c r="F852" s="25">
        <v>-37.333329999999997</v>
      </c>
      <c r="G852" s="25">
        <v>-53</v>
      </c>
      <c r="H852" s="28">
        <v>77526500000</v>
      </c>
      <c r="I852" s="49">
        <v>16.495000000000001</v>
      </c>
      <c r="J852" s="49">
        <v>100</v>
      </c>
      <c r="K852" s="28">
        <v>340</v>
      </c>
      <c r="L852" s="28">
        <v>1671000</v>
      </c>
      <c r="M852" s="49" t="s">
        <v>4501</v>
      </c>
      <c r="N852" s="49" t="s">
        <v>4501</v>
      </c>
      <c r="O852" s="49" t="s">
        <v>4501</v>
      </c>
      <c r="P852" s="30">
        <v>0</v>
      </c>
      <c r="Q852" s="27" t="s">
        <v>1989</v>
      </c>
      <c r="R852" s="30">
        <v>0</v>
      </c>
      <c r="S852" s="27" t="s">
        <v>1989</v>
      </c>
      <c r="T852" s="30">
        <v>0</v>
      </c>
      <c r="U852" s="27" t="s">
        <v>1989</v>
      </c>
      <c r="V852" s="30">
        <v>0</v>
      </c>
      <c r="W852" s="32" t="s">
        <v>1989</v>
      </c>
      <c r="X852" s="30">
        <v>0</v>
      </c>
      <c r="Y852" s="32" t="s">
        <v>1989</v>
      </c>
      <c r="Z852" s="30">
        <v>0</v>
      </c>
      <c r="AA852" s="32" t="s">
        <v>1989</v>
      </c>
      <c r="AB852" s="30">
        <v>0</v>
      </c>
      <c r="AC852" s="27" t="s">
        <v>1989</v>
      </c>
      <c r="AD852" s="30">
        <v>0</v>
      </c>
      <c r="AE852" s="27" t="s">
        <v>1989</v>
      </c>
      <c r="AF852" s="30">
        <v>0</v>
      </c>
      <c r="AG852" s="27" t="s">
        <v>1989</v>
      </c>
      <c r="AH852" s="25">
        <v>0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47">
        <v>0</v>
      </c>
      <c r="AO852" s="47">
        <v>0</v>
      </c>
      <c r="AP852" s="47">
        <v>0</v>
      </c>
      <c r="AQ852" s="47" t="s">
        <v>1989</v>
      </c>
      <c r="AR852" s="47" t="s">
        <v>1989</v>
      </c>
      <c r="AS852" s="47" t="s">
        <v>1989</v>
      </c>
      <c r="AT852" s="28">
        <v>0</v>
      </c>
      <c r="AU852" s="28">
        <v>0</v>
      </c>
      <c r="AV852" s="28">
        <v>0</v>
      </c>
    </row>
    <row r="853" spans="1:48" x14ac:dyDescent="0.25">
      <c r="A853" s="159">
        <v>850</v>
      </c>
      <c r="B853" s="3" t="s">
        <v>2259</v>
      </c>
      <c r="C853" s="3" t="s">
        <v>2159</v>
      </c>
      <c r="D853" s="28">
        <v>1200</v>
      </c>
      <c r="E853" s="25">
        <v>-40</v>
      </c>
      <c r="F853" s="25">
        <v>-83.561639999999997</v>
      </c>
      <c r="G853" s="25">
        <v>-83.561639999999997</v>
      </c>
      <c r="H853" s="28">
        <v>6000000000</v>
      </c>
      <c r="I853" s="49">
        <v>5</v>
      </c>
      <c r="J853" s="49">
        <v>49</v>
      </c>
      <c r="K853" s="28">
        <v>5</v>
      </c>
      <c r="L853" s="28">
        <v>6000</v>
      </c>
      <c r="M853" s="49">
        <v>3.4636033019684813</v>
      </c>
      <c r="N853" s="49">
        <v>0.11342611392822191</v>
      </c>
      <c r="O853" s="49" t="s">
        <v>4501</v>
      </c>
      <c r="P853" s="30">
        <v>156.509314835</v>
      </c>
      <c r="Q853" s="27">
        <v>0.15740000000000001</v>
      </c>
      <c r="R853" s="30">
        <v>174.30732844799999</v>
      </c>
      <c r="S853" s="27">
        <v>0.1137</v>
      </c>
      <c r="T853" s="30">
        <v>0</v>
      </c>
      <c r="U853" s="27" t="s">
        <v>1989</v>
      </c>
      <c r="V853" s="30">
        <v>1.5984316489999999</v>
      </c>
      <c r="W853" s="32">
        <v>-3.3E-3</v>
      </c>
      <c r="X853" s="30">
        <v>1.7322764180000001</v>
      </c>
      <c r="Y853" s="32">
        <v>8.3699999999999997E-2</v>
      </c>
      <c r="Z853" s="30">
        <v>0</v>
      </c>
      <c r="AA853" s="32" t="s">
        <v>1989</v>
      </c>
      <c r="AB853" s="30">
        <v>319.68632980000001</v>
      </c>
      <c r="AC853" s="27">
        <v>-3.3E-3</v>
      </c>
      <c r="AD853" s="30">
        <v>346.45528359999997</v>
      </c>
      <c r="AE853" s="27">
        <v>8.4000000000000005E-2</v>
      </c>
      <c r="AF853" s="30">
        <v>0</v>
      </c>
      <c r="AG853" s="27" t="s">
        <v>1989</v>
      </c>
      <c r="AH853" s="25">
        <v>1.6511709199999999E-2</v>
      </c>
      <c r="AI853" s="25">
        <v>1.68491773E-2</v>
      </c>
      <c r="AJ853" s="25">
        <v>0</v>
      </c>
      <c r="AK853" s="25">
        <v>3.06475355E-2</v>
      </c>
      <c r="AL853" s="25">
        <v>3.2878846099999998E-2</v>
      </c>
      <c r="AM853" s="25">
        <v>0</v>
      </c>
      <c r="AN853" s="47">
        <v>0.10021217659999999</v>
      </c>
      <c r="AO853" s="47">
        <v>9.7605806700000006E-2</v>
      </c>
      <c r="AP853" s="47">
        <v>0</v>
      </c>
      <c r="AQ853" s="47">
        <v>1.0506536850475601</v>
      </c>
      <c r="AR853" s="47">
        <v>0.85286346273654501</v>
      </c>
      <c r="AS853" s="47" t="s">
        <v>1989</v>
      </c>
      <c r="AT853" s="28">
        <v>230</v>
      </c>
      <c r="AU853" s="28">
        <v>250</v>
      </c>
      <c r="AV853" s="28">
        <v>0</v>
      </c>
    </row>
    <row r="854" spans="1:48" x14ac:dyDescent="0.25">
      <c r="A854" s="159">
        <v>851</v>
      </c>
      <c r="B854" s="3" t="s">
        <v>2326</v>
      </c>
      <c r="C854" s="3" t="s">
        <v>2159</v>
      </c>
      <c r="D854" s="28">
        <v>1600</v>
      </c>
      <c r="E854" s="25">
        <v>-5.8823530000000002</v>
      </c>
      <c r="F854" s="25">
        <v>0</v>
      </c>
      <c r="G854" s="25">
        <v>33.333329999999997</v>
      </c>
      <c r="H854" s="28">
        <v>15601516800.000002</v>
      </c>
      <c r="I854" s="49">
        <v>9.7509399999999999</v>
      </c>
      <c r="J854" s="49">
        <v>41.824100000000001</v>
      </c>
      <c r="K854" s="28">
        <v>2165</v>
      </c>
      <c r="L854" s="28">
        <v>3286500</v>
      </c>
      <c r="M854" s="49">
        <v>5.7971014492753623</v>
      </c>
      <c r="N854" s="49">
        <v>0.22190410211396813</v>
      </c>
      <c r="O854" s="49">
        <v>0.91587300000000005</v>
      </c>
      <c r="P854" s="30">
        <v>169.6143974</v>
      </c>
      <c r="Q854" s="27">
        <v>0.39900000000000002</v>
      </c>
      <c r="R854" s="30">
        <v>286.05362240599999</v>
      </c>
      <c r="S854" s="27">
        <v>0.6865</v>
      </c>
      <c r="T854" s="30">
        <v>0</v>
      </c>
      <c r="U854" s="27" t="s">
        <v>1989</v>
      </c>
      <c r="V854" s="30">
        <v>1.9564264840000001</v>
      </c>
      <c r="W854" s="32">
        <v>-1.4463999999999999</v>
      </c>
      <c r="X854" s="30">
        <v>2.7391353409999999</v>
      </c>
      <c r="Y854" s="32">
        <v>0.40010000000000001</v>
      </c>
      <c r="Z854" s="30">
        <v>0</v>
      </c>
      <c r="AA854" s="32" t="s">
        <v>1989</v>
      </c>
      <c r="AB854" s="30">
        <v>197.27081274560001</v>
      </c>
      <c r="AC854" s="27">
        <v>-1.4387000000000001</v>
      </c>
      <c r="AD854" s="30">
        <v>275.89904089330003</v>
      </c>
      <c r="AE854" s="27">
        <v>0.39900000000000002</v>
      </c>
      <c r="AF854" s="30">
        <v>0</v>
      </c>
      <c r="AG854" s="27" t="s">
        <v>1989</v>
      </c>
      <c r="AH854" s="25">
        <v>6.7770047000000003E-3</v>
      </c>
      <c r="AI854" s="25">
        <v>9.2409060999999997E-3</v>
      </c>
      <c r="AJ854" s="25">
        <v>0</v>
      </c>
      <c r="AK854" s="25">
        <v>2.9072067E-2</v>
      </c>
      <c r="AL854" s="25">
        <v>3.9278959799999999E-2</v>
      </c>
      <c r="AM854" s="25">
        <v>0</v>
      </c>
      <c r="AN854" s="47">
        <v>0.15612336569999999</v>
      </c>
      <c r="AO854" s="47">
        <v>0.18710587179999999</v>
      </c>
      <c r="AP854" s="47">
        <v>0</v>
      </c>
      <c r="AQ854" s="47">
        <v>3.2758852912751402</v>
      </c>
      <c r="AR854" s="47">
        <v>3.2261980015296001</v>
      </c>
      <c r="AS854" s="47" t="s">
        <v>1989</v>
      </c>
      <c r="AT854" s="28">
        <v>0</v>
      </c>
      <c r="AU854" s="28">
        <v>0</v>
      </c>
      <c r="AV854" s="28">
        <v>0</v>
      </c>
    </row>
    <row r="855" spans="1:48" x14ac:dyDescent="0.25">
      <c r="A855" s="159">
        <v>852</v>
      </c>
      <c r="B855" s="3" t="s">
        <v>2329</v>
      </c>
      <c r="C855" s="3" t="s">
        <v>2159</v>
      </c>
      <c r="D855" s="28">
        <v>12000</v>
      </c>
      <c r="E855" s="25">
        <v>0</v>
      </c>
      <c r="F855" s="25">
        <v>-6.25</v>
      </c>
      <c r="G855" s="25">
        <v>-26.829270000000001</v>
      </c>
      <c r="H855" s="28">
        <v>60000000000</v>
      </c>
      <c r="I855" s="49">
        <v>5</v>
      </c>
      <c r="J855" s="49">
        <v>8.4528199999999991</v>
      </c>
      <c r="K855" s="28">
        <v>3555</v>
      </c>
      <c r="L855" s="28">
        <v>42660000</v>
      </c>
      <c r="M855" s="49">
        <v>32.545530437686615</v>
      </c>
      <c r="N855" s="49">
        <v>0.91677658464320899</v>
      </c>
      <c r="O855" s="49" t="s">
        <v>4501</v>
      </c>
      <c r="P855" s="30">
        <v>250.25608477399999</v>
      </c>
      <c r="Q855" s="27">
        <v>-3.15E-2</v>
      </c>
      <c r="R855" s="30">
        <v>259.51414878100002</v>
      </c>
      <c r="S855" s="27">
        <v>3.6999999999999998E-2</v>
      </c>
      <c r="T855" s="30">
        <v>0</v>
      </c>
      <c r="U855" s="27" t="s">
        <v>1989</v>
      </c>
      <c r="V855" s="30">
        <v>4.4306168269999997</v>
      </c>
      <c r="W855" s="32">
        <v>-0.28670000000000001</v>
      </c>
      <c r="X855" s="30">
        <v>1.9548365780000001</v>
      </c>
      <c r="Y855" s="32">
        <v>-0.55879999999999996</v>
      </c>
      <c r="Z855" s="30">
        <v>0</v>
      </c>
      <c r="AA855" s="32" t="s">
        <v>1989</v>
      </c>
      <c r="AB855" s="30">
        <v>529.34006439999996</v>
      </c>
      <c r="AC855" s="27">
        <v>-0.29959999999999998</v>
      </c>
      <c r="AD855" s="30">
        <v>319.06422379999998</v>
      </c>
      <c r="AE855" s="27">
        <v>-0.39700000000000002</v>
      </c>
      <c r="AF855" s="30">
        <v>0</v>
      </c>
      <c r="AG855" s="27" t="s">
        <v>1989</v>
      </c>
      <c r="AH855" s="25">
        <v>1.6212047300000001E-2</v>
      </c>
      <c r="AI855" s="25">
        <v>8.6751572000000002E-3</v>
      </c>
      <c r="AJ855" s="25">
        <v>0</v>
      </c>
      <c r="AK855" s="25">
        <v>3.6043222499999999E-2</v>
      </c>
      <c r="AL855" s="25">
        <v>2.1789315E-2</v>
      </c>
      <c r="AM855" s="25">
        <v>0</v>
      </c>
      <c r="AN855" s="47">
        <v>0.12648829980000001</v>
      </c>
      <c r="AO855" s="47">
        <v>0.1239839854</v>
      </c>
      <c r="AP855" s="47">
        <v>0</v>
      </c>
      <c r="AQ855" s="47">
        <v>1.43107456020548</v>
      </c>
      <c r="AR855" s="47">
        <v>1.5950814415482399</v>
      </c>
      <c r="AS855" s="47" t="s">
        <v>1989</v>
      </c>
      <c r="AT855" s="28">
        <v>500</v>
      </c>
      <c r="AU855" s="28">
        <v>500</v>
      </c>
      <c r="AV855" s="28">
        <v>0</v>
      </c>
    </row>
    <row r="856" spans="1:48" x14ac:dyDescent="0.25">
      <c r="A856" s="159">
        <v>853</v>
      </c>
      <c r="B856" s="3" t="s">
        <v>2332</v>
      </c>
      <c r="C856" s="3" t="s">
        <v>2159</v>
      </c>
      <c r="D856" s="28" t="s">
        <v>4501</v>
      </c>
      <c r="E856" s="25" t="s">
        <v>4501</v>
      </c>
      <c r="F856" s="25" t="s">
        <v>4501</v>
      </c>
      <c r="G856" s="25" t="s">
        <v>4501</v>
      </c>
      <c r="H856" s="28" t="s">
        <v>4501</v>
      </c>
      <c r="I856" s="49">
        <v>2.6999999999999997</v>
      </c>
      <c r="J856" s="49">
        <v>22.28518</v>
      </c>
      <c r="K856" s="28">
        <v>0</v>
      </c>
      <c r="L856" s="28" t="s">
        <v>4501</v>
      </c>
      <c r="M856" s="49" t="s">
        <v>4501</v>
      </c>
      <c r="N856" s="49" t="s">
        <v>4501</v>
      </c>
      <c r="O856" s="49" t="s">
        <v>4501</v>
      </c>
      <c r="P856" s="30">
        <v>25.053314759999999</v>
      </c>
      <c r="Q856" s="27">
        <v>4.9000000000000002E-2</v>
      </c>
      <c r="R856" s="30">
        <v>25.364302376000001</v>
      </c>
      <c r="S856" s="27">
        <v>1.24E-2</v>
      </c>
      <c r="T856" s="30">
        <v>0</v>
      </c>
      <c r="U856" s="27" t="s">
        <v>1989</v>
      </c>
      <c r="V856" s="30">
        <v>1.532738618</v>
      </c>
      <c r="W856" s="32">
        <v>-0.1003</v>
      </c>
      <c r="X856" s="30">
        <v>2.7889367389999999</v>
      </c>
      <c r="Y856" s="32">
        <v>0.8196</v>
      </c>
      <c r="Z856" s="30">
        <v>0</v>
      </c>
      <c r="AA856" s="32" t="s">
        <v>1989</v>
      </c>
      <c r="AB856" s="30">
        <v>513.11287259259996</v>
      </c>
      <c r="AC856" s="27">
        <v>-0.1028</v>
      </c>
      <c r="AD856" s="30">
        <v>931.76224629629996</v>
      </c>
      <c r="AE856" s="27">
        <v>0.81599999999999995</v>
      </c>
      <c r="AF856" s="30">
        <v>0</v>
      </c>
      <c r="AG856" s="27" t="s">
        <v>1989</v>
      </c>
      <c r="AH856" s="25">
        <v>4.3645181900000003E-2</v>
      </c>
      <c r="AI856" s="25">
        <v>8.0446247600000007E-2</v>
      </c>
      <c r="AJ856" s="25">
        <v>0</v>
      </c>
      <c r="AK856" s="25">
        <v>4.7671348400000001E-2</v>
      </c>
      <c r="AL856" s="25">
        <v>8.4527400899999994E-2</v>
      </c>
      <c r="AM856" s="25">
        <v>0</v>
      </c>
      <c r="AN856" s="47">
        <v>0.37460477679999998</v>
      </c>
      <c r="AO856" s="47">
        <v>0.37732679629999999</v>
      </c>
      <c r="AP856" s="47">
        <v>0</v>
      </c>
      <c r="AQ856" s="47">
        <v>6.0081571498524E-2</v>
      </c>
      <c r="AR856" s="47">
        <v>4.1797517719173699E-2</v>
      </c>
      <c r="AS856" s="47" t="s">
        <v>1989</v>
      </c>
      <c r="AT856" s="28">
        <v>400</v>
      </c>
      <c r="AU856" s="28">
        <v>400</v>
      </c>
      <c r="AV856" s="28">
        <v>0</v>
      </c>
    </row>
    <row r="857" spans="1:48" x14ac:dyDescent="0.25">
      <c r="A857" s="159">
        <v>854</v>
      </c>
      <c r="B857" s="3" t="s">
        <v>3993</v>
      </c>
      <c r="C857" s="3" t="s">
        <v>2159</v>
      </c>
      <c r="D857" s="6">
        <v>34500</v>
      </c>
      <c r="E857" s="168">
        <v>0.2906977</v>
      </c>
      <c r="F857" s="168">
        <v>-19.767440000000001</v>
      </c>
      <c r="G857" s="168">
        <v>48.119599999999998</v>
      </c>
      <c r="H857" s="6">
        <v>2760000000000</v>
      </c>
      <c r="I857" s="151">
        <v>80</v>
      </c>
      <c r="J857" s="151">
        <v>94.169589999999999</v>
      </c>
      <c r="K857" s="6">
        <v>3909.3</v>
      </c>
      <c r="L857" s="6">
        <v>23099500</v>
      </c>
      <c r="M857" s="151">
        <v>14.403851431118314</v>
      </c>
      <c r="N857" s="151">
        <v>3.9195200790201747</v>
      </c>
      <c r="O857" s="151">
        <v>0.3094615</v>
      </c>
      <c r="P857" s="169">
        <v>563.83076739099999</v>
      </c>
      <c r="Q857" s="165">
        <v>5.5899999999999998E-2</v>
      </c>
      <c r="R857" s="169">
        <v>602.32962156099995</v>
      </c>
      <c r="S857" s="165">
        <v>6.83E-2</v>
      </c>
      <c r="T857" s="169">
        <v>632.67085722800005</v>
      </c>
      <c r="U857" s="165">
        <v>0.1071</v>
      </c>
      <c r="V857" s="169">
        <v>158.66300675400001</v>
      </c>
      <c r="W857" s="170">
        <v>0.1363</v>
      </c>
      <c r="X857" s="169">
        <v>219.978278378</v>
      </c>
      <c r="Y857" s="170">
        <v>0.38640000000000002</v>
      </c>
      <c r="Z857" s="169">
        <v>242.01757504599999</v>
      </c>
      <c r="AA857" s="170">
        <v>0.37240000000000001</v>
      </c>
      <c r="AB857" s="169">
        <v>2247.7334458999999</v>
      </c>
      <c r="AC857" s="165">
        <v>-0.25140000000000001</v>
      </c>
      <c r="AD857" s="169">
        <v>2967.9567996507999</v>
      </c>
      <c r="AE857" s="165">
        <v>0.32</v>
      </c>
      <c r="AF857" s="169">
        <v>3058.6739342306</v>
      </c>
      <c r="AG857" s="165">
        <v>0.98</v>
      </c>
      <c r="AH857" s="168">
        <v>0.23547407740000001</v>
      </c>
      <c r="AI857" s="168">
        <v>0.2632273711</v>
      </c>
      <c r="AJ857" s="168">
        <v>0.28063936740000001</v>
      </c>
      <c r="AK857" s="168">
        <v>0.28648242159999998</v>
      </c>
      <c r="AL857" s="168">
        <v>0.32674338850000001</v>
      </c>
      <c r="AM857" s="168">
        <v>0.3207108199</v>
      </c>
      <c r="AN857" s="167">
        <v>0.47491767680000002</v>
      </c>
      <c r="AO857" s="167">
        <v>0.51908749539999999</v>
      </c>
      <c r="AP857" s="167">
        <v>0.51280279409999996</v>
      </c>
      <c r="AQ857" s="167">
        <v>0.20365353484336901</v>
      </c>
      <c r="AR857" s="167">
        <v>0.27461996889798002</v>
      </c>
      <c r="AS857" s="167">
        <v>0.14278628437209501</v>
      </c>
      <c r="AT857" s="6">
        <v>2000</v>
      </c>
      <c r="AU857" s="6">
        <v>2200</v>
      </c>
      <c r="AV857" s="6">
        <v>500</v>
      </c>
    </row>
    <row r="858" spans="1:48" x14ac:dyDescent="0.25">
      <c r="A858" s="159">
        <v>855</v>
      </c>
      <c r="B858" s="3" t="s">
        <v>2811</v>
      </c>
      <c r="C858" s="3" t="s">
        <v>2159</v>
      </c>
      <c r="D858" s="28">
        <v>16200</v>
      </c>
      <c r="E858" s="25">
        <v>-14.736840000000001</v>
      </c>
      <c r="F858" s="25">
        <v>0</v>
      </c>
      <c r="G858" s="25">
        <v>-4.1420120000000002</v>
      </c>
      <c r="H858" s="28">
        <v>153900000000</v>
      </c>
      <c r="I858" s="49">
        <v>9.5</v>
      </c>
      <c r="J858" s="49">
        <v>32.870530000000002</v>
      </c>
      <c r="K858" s="28">
        <v>5</v>
      </c>
      <c r="L858" s="28">
        <v>81000</v>
      </c>
      <c r="M858" s="49">
        <v>13.905579399141631</v>
      </c>
      <c r="N858" s="49">
        <v>1.3814121965257045</v>
      </c>
      <c r="O858" s="49" t="s">
        <v>4501</v>
      </c>
      <c r="P858" s="30">
        <v>133.89327285100001</v>
      </c>
      <c r="Q858" s="27">
        <v>4.7E-2</v>
      </c>
      <c r="R858" s="30">
        <v>142.873555998</v>
      </c>
      <c r="S858" s="27">
        <v>6.7100000000000007E-2</v>
      </c>
      <c r="T858" s="30">
        <v>0</v>
      </c>
      <c r="U858" s="27" t="s">
        <v>1989</v>
      </c>
      <c r="V858" s="30">
        <v>11.410458021</v>
      </c>
      <c r="W858" s="32">
        <v>0.19359999999999999</v>
      </c>
      <c r="X858" s="30">
        <v>11.069697814</v>
      </c>
      <c r="Y858" s="32">
        <v>-2.9899999999999999E-2</v>
      </c>
      <c r="Z858" s="30">
        <v>0</v>
      </c>
      <c r="AA858" s="32" t="s">
        <v>1989</v>
      </c>
      <c r="AB858" s="30">
        <v>928.12716021050005</v>
      </c>
      <c r="AC858" s="27">
        <v>0.35699999999999998</v>
      </c>
      <c r="AD858" s="30">
        <v>924.41210768420001</v>
      </c>
      <c r="AE858" s="27">
        <v>-4.0000000000000001E-3</v>
      </c>
      <c r="AF858" s="30">
        <v>0</v>
      </c>
      <c r="AG858" s="27" t="s">
        <v>1989</v>
      </c>
      <c r="AH858" s="25">
        <v>9.4233977400000002E-2</v>
      </c>
      <c r="AI858" s="25">
        <v>8.7886716599999998E-2</v>
      </c>
      <c r="AJ858" s="25">
        <v>0</v>
      </c>
      <c r="AK858" s="25">
        <v>0.10672287060000001</v>
      </c>
      <c r="AL858" s="25">
        <v>0.10047685269999999</v>
      </c>
      <c r="AM858" s="25">
        <v>0</v>
      </c>
      <c r="AN858" s="47">
        <v>0.1921680402</v>
      </c>
      <c r="AO858" s="47">
        <v>0.18277788089999999</v>
      </c>
      <c r="AP858" s="47">
        <v>0</v>
      </c>
      <c r="AQ858" s="47">
        <v>0.14167331122552301</v>
      </c>
      <c r="AR858" s="47">
        <v>0.14479989248060501</v>
      </c>
      <c r="AS858" s="47">
        <v>0.16505386117873599</v>
      </c>
      <c r="AT858" s="28">
        <v>600</v>
      </c>
      <c r="AU858" s="28">
        <v>800</v>
      </c>
      <c r="AV858" s="28">
        <v>0</v>
      </c>
    </row>
    <row r="859" spans="1:48" x14ac:dyDescent="0.25">
      <c r="A859" s="159">
        <v>856</v>
      </c>
      <c r="B859" s="3" t="s">
        <v>4227</v>
      </c>
      <c r="C859" s="3" t="s">
        <v>2159</v>
      </c>
      <c r="D859" s="28" t="s">
        <v>4501</v>
      </c>
      <c r="E859" s="25" t="s">
        <v>4501</v>
      </c>
      <c r="F859" s="25" t="s">
        <v>4501</v>
      </c>
      <c r="G859" s="25" t="s">
        <v>4501</v>
      </c>
      <c r="H859" s="28" t="s">
        <v>4501</v>
      </c>
      <c r="I859" s="49">
        <v>0.31412000000000001</v>
      </c>
      <c r="J859" s="49">
        <v>100</v>
      </c>
      <c r="K859" s="28" t="s">
        <v>4501</v>
      </c>
      <c r="L859" s="28" t="s">
        <v>4501</v>
      </c>
      <c r="M859" s="49" t="s">
        <v>4501</v>
      </c>
      <c r="N859" s="49" t="s">
        <v>4501</v>
      </c>
      <c r="O859" s="49" t="s">
        <v>4501</v>
      </c>
      <c r="P859" s="30">
        <v>0</v>
      </c>
      <c r="Q859" s="27">
        <v>-1</v>
      </c>
      <c r="R859" s="30">
        <v>0</v>
      </c>
      <c r="S859" s="27" t="s">
        <v>1989</v>
      </c>
      <c r="T859" s="30">
        <v>0</v>
      </c>
      <c r="U859" s="27" t="s">
        <v>1989</v>
      </c>
      <c r="V859" s="30">
        <v>0</v>
      </c>
      <c r="W859" s="32" t="s">
        <v>1989</v>
      </c>
      <c r="X859" s="30">
        <v>0</v>
      </c>
      <c r="Y859" s="32" t="s">
        <v>1989</v>
      </c>
      <c r="Z859" s="30">
        <v>0</v>
      </c>
      <c r="AA859" s="32" t="s">
        <v>1989</v>
      </c>
      <c r="AB859" s="30">
        <v>0</v>
      </c>
      <c r="AC859" s="27" t="s">
        <v>1989</v>
      </c>
      <c r="AD859" s="30">
        <v>0</v>
      </c>
      <c r="AE859" s="27" t="s">
        <v>1989</v>
      </c>
      <c r="AF859" s="30">
        <v>0</v>
      </c>
      <c r="AG859" s="27" t="s">
        <v>1989</v>
      </c>
      <c r="AH859" s="25">
        <v>0</v>
      </c>
      <c r="AI859" s="25">
        <v>0</v>
      </c>
      <c r="AJ859" s="25">
        <v>0</v>
      </c>
      <c r="AK859" s="25">
        <v>0</v>
      </c>
      <c r="AL859" s="25">
        <v>0</v>
      </c>
      <c r="AM859" s="25">
        <v>0</v>
      </c>
      <c r="AN859" s="47">
        <v>0</v>
      </c>
      <c r="AO859" s="47">
        <v>0</v>
      </c>
      <c r="AP859" s="47">
        <v>0</v>
      </c>
      <c r="AQ859" s="47" t="s">
        <v>1989</v>
      </c>
      <c r="AR859" s="47" t="s">
        <v>1989</v>
      </c>
      <c r="AS859" s="47" t="s">
        <v>1989</v>
      </c>
      <c r="AT859" s="28">
        <v>0</v>
      </c>
      <c r="AU859" s="28">
        <v>0</v>
      </c>
      <c r="AV859" s="28">
        <v>0</v>
      </c>
    </row>
    <row r="860" spans="1:48" x14ac:dyDescent="0.25">
      <c r="A860" s="159">
        <v>857</v>
      </c>
      <c r="B860" s="3" t="s">
        <v>2338</v>
      </c>
      <c r="C860" s="3" t="s">
        <v>2159</v>
      </c>
      <c r="D860" s="28">
        <v>25500</v>
      </c>
      <c r="E860" s="25">
        <v>5.3719010000000003</v>
      </c>
      <c r="F860" s="25">
        <v>2</v>
      </c>
      <c r="G860" s="25">
        <v>4.0816330000000001</v>
      </c>
      <c r="H860" s="28">
        <v>445842382500</v>
      </c>
      <c r="I860" s="49">
        <v>17.484019999999997</v>
      </c>
      <c r="J860" s="49">
        <v>64.536689999999993</v>
      </c>
      <c r="K860" s="28">
        <v>5782.35</v>
      </c>
      <c r="L860" s="28">
        <v>52899000</v>
      </c>
      <c r="M860" s="49">
        <v>5.5087491898898246</v>
      </c>
      <c r="N860" s="49">
        <v>0.68026734283806012</v>
      </c>
      <c r="O860" s="49">
        <v>0.41267670000000001</v>
      </c>
      <c r="P860" s="30">
        <v>433.53308211000001</v>
      </c>
      <c r="Q860" s="27">
        <v>1.9374</v>
      </c>
      <c r="R860" s="30">
        <v>358.70116118999999</v>
      </c>
      <c r="S860" s="27">
        <v>-0.1726</v>
      </c>
      <c r="T860" s="30">
        <v>278.68056911500003</v>
      </c>
      <c r="U860" s="27">
        <v>-0.219</v>
      </c>
      <c r="V860" s="30">
        <v>136.73761845999999</v>
      </c>
      <c r="W860" s="32">
        <v>2.4729999999999999</v>
      </c>
      <c r="X860" s="30">
        <v>79.957609954999995</v>
      </c>
      <c r="Y860" s="32">
        <v>-0.41520000000000001</v>
      </c>
      <c r="Z860" s="30">
        <v>49.461884955999999</v>
      </c>
      <c r="AA860" s="32">
        <v>-0.51900000000000002</v>
      </c>
      <c r="AB860" s="30">
        <v>3632.6046712177999</v>
      </c>
      <c r="AC860" s="27">
        <v>2.21</v>
      </c>
      <c r="AD860" s="30">
        <v>3821.4801072032001</v>
      </c>
      <c r="AE860" s="27">
        <v>5.1999999999999998E-2</v>
      </c>
      <c r="AF860" s="30">
        <v>2762.6006245852</v>
      </c>
      <c r="AG860" s="27">
        <v>0.62</v>
      </c>
      <c r="AH860" s="25">
        <v>9.0784038900000003E-2</v>
      </c>
      <c r="AI860" s="25">
        <v>8.6854205099999998E-2</v>
      </c>
      <c r="AJ860" s="25">
        <v>5.0633989499999997E-2</v>
      </c>
      <c r="AK860" s="25">
        <v>0.14058530850000001</v>
      </c>
      <c r="AL860" s="25">
        <v>0.13171859229999999</v>
      </c>
      <c r="AM860" s="25">
        <v>7.2692492900000003E-2</v>
      </c>
      <c r="AN860" s="47">
        <v>0.4144655196</v>
      </c>
      <c r="AO860" s="47">
        <v>0.4283870937</v>
      </c>
      <c r="AP860" s="47">
        <v>0.52365198700000004</v>
      </c>
      <c r="AQ860" s="47">
        <v>0.50329155179940099</v>
      </c>
      <c r="AR860" s="47">
        <v>0.52689863518195101</v>
      </c>
      <c r="AS860" s="47">
        <v>0.43564616784570898</v>
      </c>
      <c r="AT860" s="28">
        <v>1000</v>
      </c>
      <c r="AU860" s="28">
        <v>2000</v>
      </c>
      <c r="AV860" s="28">
        <v>0</v>
      </c>
    </row>
    <row r="861" spans="1:48" x14ac:dyDescent="0.25">
      <c r="A861" s="159">
        <v>858</v>
      </c>
      <c r="B861" s="3" t="s">
        <v>4354</v>
      </c>
      <c r="C861" s="3" t="s">
        <v>2159</v>
      </c>
      <c r="D861" s="28" t="s">
        <v>4501</v>
      </c>
      <c r="E861" s="25" t="s">
        <v>4501</v>
      </c>
      <c r="F861" s="25" t="s">
        <v>4501</v>
      </c>
      <c r="G861" s="25" t="s">
        <v>4501</v>
      </c>
      <c r="H861" s="28" t="s">
        <v>4501</v>
      </c>
      <c r="I861" s="49">
        <v>3.55</v>
      </c>
      <c r="J861" s="49">
        <v>100</v>
      </c>
      <c r="K861" s="28" t="s">
        <v>4501</v>
      </c>
      <c r="L861" s="28" t="s">
        <v>4501</v>
      </c>
      <c r="M861" s="49" t="s">
        <v>4501</v>
      </c>
      <c r="N861" s="49" t="s">
        <v>4501</v>
      </c>
      <c r="O861" s="49" t="s">
        <v>4501</v>
      </c>
      <c r="P861" s="30">
        <v>372.490418358</v>
      </c>
      <c r="Q861" s="27">
        <v>-8.9300000000000004E-2</v>
      </c>
      <c r="R861" s="30">
        <v>300.81236607800003</v>
      </c>
      <c r="S861" s="27">
        <v>-0.19239999999999999</v>
      </c>
      <c r="T861" s="30">
        <v>0</v>
      </c>
      <c r="U861" s="27" t="s">
        <v>1989</v>
      </c>
      <c r="V861" s="30">
        <v>13.028203006</v>
      </c>
      <c r="W861" s="32">
        <v>-5.4800000000000001E-2</v>
      </c>
      <c r="X861" s="30">
        <v>7.2304367340000004</v>
      </c>
      <c r="Y861" s="32">
        <v>-0.44500000000000001</v>
      </c>
      <c r="Z861" s="30">
        <v>0</v>
      </c>
      <c r="AA861" s="32" t="s">
        <v>1989</v>
      </c>
      <c r="AB861" s="30">
        <v>3669.9163397183002</v>
      </c>
      <c r="AC861" s="27">
        <v>-5.4800000000000001E-2</v>
      </c>
      <c r="AD861" s="30">
        <v>2036.7427419717999</v>
      </c>
      <c r="AE861" s="27">
        <v>-0.44500000000000001</v>
      </c>
      <c r="AF861" s="30">
        <v>0</v>
      </c>
      <c r="AG861" s="27" t="s">
        <v>1989</v>
      </c>
      <c r="AH861" s="25">
        <v>5.7324247299999999E-2</v>
      </c>
      <c r="AI861" s="25">
        <v>3.0848426799999999E-2</v>
      </c>
      <c r="AJ861" s="25">
        <v>0</v>
      </c>
      <c r="AK861" s="25">
        <v>0.19646607059999999</v>
      </c>
      <c r="AL861" s="25">
        <v>0.1065996125</v>
      </c>
      <c r="AM861" s="25">
        <v>0</v>
      </c>
      <c r="AN861" s="47">
        <v>0.1424805955</v>
      </c>
      <c r="AO861" s="47">
        <v>0.1240048424</v>
      </c>
      <c r="AP861" s="47">
        <v>0</v>
      </c>
      <c r="AQ861" s="47">
        <v>2.7069840030541901</v>
      </c>
      <c r="AR861" s="47">
        <v>2.2000150053249299</v>
      </c>
      <c r="AS861" s="47" t="s">
        <v>1989</v>
      </c>
      <c r="AT861" s="28">
        <v>1600</v>
      </c>
      <c r="AU861" s="28">
        <v>1400</v>
      </c>
      <c r="AV861" s="28">
        <v>0</v>
      </c>
    </row>
    <row r="862" spans="1:48" x14ac:dyDescent="0.25">
      <c r="A862" s="159">
        <v>859</v>
      </c>
      <c r="B862" s="3" t="s">
        <v>4400</v>
      </c>
      <c r="C862" s="3" t="s">
        <v>2159</v>
      </c>
      <c r="D862" s="28" t="s">
        <v>4501</v>
      </c>
      <c r="E862" s="25" t="s">
        <v>4501</v>
      </c>
      <c r="F862" s="25" t="s">
        <v>4501</v>
      </c>
      <c r="G862" s="25" t="s">
        <v>4501</v>
      </c>
      <c r="H862" s="28" t="s">
        <v>4501</v>
      </c>
      <c r="I862" s="49">
        <v>4.95</v>
      </c>
      <c r="J862" s="49">
        <v>100</v>
      </c>
      <c r="K862" s="28">
        <v>0</v>
      </c>
      <c r="L862" s="28" t="s">
        <v>4501</v>
      </c>
      <c r="M862" s="49" t="s">
        <v>4501</v>
      </c>
      <c r="N862" s="49" t="s">
        <v>4501</v>
      </c>
      <c r="O862" s="49" t="s">
        <v>4501</v>
      </c>
      <c r="P862" s="30">
        <v>509.90049946300002</v>
      </c>
      <c r="Q862" s="27" t="s">
        <v>1989</v>
      </c>
      <c r="R862" s="30">
        <v>307.93625995000002</v>
      </c>
      <c r="S862" s="27">
        <v>-0.39610000000000001</v>
      </c>
      <c r="T862" s="30">
        <v>0</v>
      </c>
      <c r="U862" s="27" t="s">
        <v>1989</v>
      </c>
      <c r="V862" s="30">
        <v>2.043388422</v>
      </c>
      <c r="W862" s="32" t="s">
        <v>1989</v>
      </c>
      <c r="X862" s="30">
        <v>1.329360426</v>
      </c>
      <c r="Y862" s="32">
        <v>-0.34939999999999999</v>
      </c>
      <c r="Z862" s="30">
        <v>0</v>
      </c>
      <c r="AA862" s="32" t="s">
        <v>1989</v>
      </c>
      <c r="AB862" s="30">
        <v>412.80574181819998</v>
      </c>
      <c r="AC862" s="27" t="s">
        <v>1989</v>
      </c>
      <c r="AD862" s="30">
        <v>239.87079313129999</v>
      </c>
      <c r="AE862" s="27">
        <v>-0.41899999999999998</v>
      </c>
      <c r="AF862" s="30">
        <v>0</v>
      </c>
      <c r="AG862" s="27" t="s">
        <v>1989</v>
      </c>
      <c r="AH862" s="25">
        <v>3.9452723999999998E-3</v>
      </c>
      <c r="AI862" s="25">
        <v>2.6854905999999998E-3</v>
      </c>
      <c r="AJ862" s="25">
        <v>0</v>
      </c>
      <c r="AK862" s="25">
        <v>5.5605141300000001E-2</v>
      </c>
      <c r="AL862" s="25">
        <v>2.6161248200000001E-2</v>
      </c>
      <c r="AM862" s="25">
        <v>0</v>
      </c>
      <c r="AN862" s="47">
        <v>5.8686648299999998E-2</v>
      </c>
      <c r="AO862" s="47">
        <v>5.5447511200000001E-2</v>
      </c>
      <c r="AP862" s="47">
        <v>0</v>
      </c>
      <c r="AQ862" s="47">
        <v>9.1774877434987605</v>
      </c>
      <c r="AR862" s="47">
        <v>8.3061770966930997</v>
      </c>
      <c r="AS862" s="47" t="s">
        <v>1989</v>
      </c>
      <c r="AT862" s="28">
        <v>0</v>
      </c>
      <c r="AU862" s="28">
        <v>0</v>
      </c>
      <c r="AV862" s="28">
        <v>0</v>
      </c>
    </row>
    <row r="863" spans="1:48" x14ac:dyDescent="0.25">
      <c r="A863" s="159">
        <v>860</v>
      </c>
      <c r="B863" s="3" t="s">
        <v>4789</v>
      </c>
      <c r="C863" s="3" t="s">
        <v>2159</v>
      </c>
      <c r="D863" s="6" t="s">
        <v>4664</v>
      </c>
      <c r="E863" s="168" t="s">
        <v>4664</v>
      </c>
      <c r="F863" s="168" t="s">
        <v>4664</v>
      </c>
      <c r="G863" s="168" t="s">
        <v>4664</v>
      </c>
      <c r="H863" s="6" t="s">
        <v>4664</v>
      </c>
      <c r="I863" s="151" t="s">
        <v>4664</v>
      </c>
      <c r="J863" s="151" t="s">
        <v>4664</v>
      </c>
      <c r="K863" s="6" t="s">
        <v>4664</v>
      </c>
      <c r="L863" s="6" t="s">
        <v>4664</v>
      </c>
      <c r="M863" s="151" t="s">
        <v>4664</v>
      </c>
      <c r="N863" s="151" t="s">
        <v>4664</v>
      </c>
      <c r="O863" s="151" t="s">
        <v>4664</v>
      </c>
      <c r="P863" s="169">
        <v>0</v>
      </c>
      <c r="Q863" s="165" t="s">
        <v>1989</v>
      </c>
      <c r="R863" s="169">
        <v>0</v>
      </c>
      <c r="S863" s="165" t="s">
        <v>1989</v>
      </c>
      <c r="T863" s="169">
        <v>0</v>
      </c>
      <c r="U863" s="165" t="s">
        <v>1989</v>
      </c>
      <c r="V863" s="169">
        <v>0</v>
      </c>
      <c r="W863" s="170" t="s">
        <v>1989</v>
      </c>
      <c r="X863" s="169">
        <v>0</v>
      </c>
      <c r="Y863" s="170" t="s">
        <v>1989</v>
      </c>
      <c r="Z863" s="169">
        <v>0</v>
      </c>
      <c r="AA863" s="170" t="s">
        <v>1989</v>
      </c>
      <c r="AB863" s="169">
        <v>0</v>
      </c>
      <c r="AC863" s="165" t="s">
        <v>1989</v>
      </c>
      <c r="AD863" s="169">
        <v>0</v>
      </c>
      <c r="AE863" s="165" t="s">
        <v>1989</v>
      </c>
      <c r="AF863" s="169">
        <v>0</v>
      </c>
      <c r="AG863" s="165" t="s">
        <v>1989</v>
      </c>
      <c r="AH863" s="168">
        <v>0</v>
      </c>
      <c r="AI863" s="168">
        <v>0</v>
      </c>
      <c r="AJ863" s="168">
        <v>0</v>
      </c>
      <c r="AK863" s="168">
        <v>0</v>
      </c>
      <c r="AL863" s="168">
        <v>0</v>
      </c>
      <c r="AM863" s="168">
        <v>0</v>
      </c>
      <c r="AN863" s="167">
        <v>0</v>
      </c>
      <c r="AO863" s="167">
        <v>0</v>
      </c>
      <c r="AP863" s="167">
        <v>0</v>
      </c>
      <c r="AQ863" s="167" t="s">
        <v>1989</v>
      </c>
      <c r="AR863" s="167" t="s">
        <v>1989</v>
      </c>
      <c r="AS863" s="167" t="s">
        <v>1989</v>
      </c>
      <c r="AT863" s="6">
        <v>0</v>
      </c>
      <c r="AU863" s="6">
        <v>650</v>
      </c>
      <c r="AV863" s="6">
        <v>0</v>
      </c>
    </row>
    <row r="864" spans="1:48" x14ac:dyDescent="0.25">
      <c r="A864" s="159">
        <v>861</v>
      </c>
      <c r="B864" s="3" t="s">
        <v>4790</v>
      </c>
      <c r="C864" s="3" t="s">
        <v>2159</v>
      </c>
      <c r="D864" s="28" t="s">
        <v>4664</v>
      </c>
      <c r="E864" s="25" t="s">
        <v>4664</v>
      </c>
      <c r="F864" s="25" t="s">
        <v>4664</v>
      </c>
      <c r="G864" s="25" t="s">
        <v>4664</v>
      </c>
      <c r="H864" s="28" t="s">
        <v>4664</v>
      </c>
      <c r="I864" s="49" t="s">
        <v>4664</v>
      </c>
      <c r="J864" s="49" t="s">
        <v>4664</v>
      </c>
      <c r="K864" s="28" t="s">
        <v>4664</v>
      </c>
      <c r="L864" s="28" t="s">
        <v>4664</v>
      </c>
      <c r="M864" s="49" t="s">
        <v>4664</v>
      </c>
      <c r="N864" s="49" t="s">
        <v>4664</v>
      </c>
      <c r="O864" s="49" t="s">
        <v>4664</v>
      </c>
      <c r="P864" s="30">
        <v>0</v>
      </c>
      <c r="Q864" s="27" t="s">
        <v>1989</v>
      </c>
      <c r="R864" s="30">
        <v>0</v>
      </c>
      <c r="S864" s="27" t="s">
        <v>1989</v>
      </c>
      <c r="T864" s="30">
        <v>0</v>
      </c>
      <c r="U864" s="27" t="s">
        <v>1989</v>
      </c>
      <c r="V864" s="30">
        <v>0</v>
      </c>
      <c r="W864" s="32" t="s">
        <v>1989</v>
      </c>
      <c r="X864" s="30">
        <v>0</v>
      </c>
      <c r="Y864" s="32" t="s">
        <v>1989</v>
      </c>
      <c r="Z864" s="30">
        <v>0</v>
      </c>
      <c r="AA864" s="32" t="s">
        <v>1989</v>
      </c>
      <c r="AB864" s="30">
        <v>0</v>
      </c>
      <c r="AC864" s="27" t="s">
        <v>1989</v>
      </c>
      <c r="AD864" s="30">
        <v>0</v>
      </c>
      <c r="AE864" s="27" t="s">
        <v>1989</v>
      </c>
      <c r="AF864" s="30">
        <v>0</v>
      </c>
      <c r="AG864" s="27" t="s">
        <v>1989</v>
      </c>
      <c r="AH864" s="25">
        <v>0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47">
        <v>0</v>
      </c>
      <c r="AO864" s="47">
        <v>0</v>
      </c>
      <c r="AP864" s="47">
        <v>0</v>
      </c>
      <c r="AQ864" s="47" t="s">
        <v>1989</v>
      </c>
      <c r="AR864" s="47" t="s">
        <v>1989</v>
      </c>
      <c r="AS864" s="47" t="s">
        <v>1989</v>
      </c>
      <c r="AT864" s="28">
        <v>0</v>
      </c>
      <c r="AU864" s="28">
        <v>0</v>
      </c>
      <c r="AV864" s="28">
        <v>0</v>
      </c>
    </row>
    <row r="865" spans="1:48" x14ac:dyDescent="0.25">
      <c r="A865" s="159">
        <v>862</v>
      </c>
      <c r="B865" s="3" t="s">
        <v>2344</v>
      </c>
      <c r="C865" s="3" t="s">
        <v>2159</v>
      </c>
      <c r="D865" s="28">
        <v>9200</v>
      </c>
      <c r="E865" s="25">
        <v>15</v>
      </c>
      <c r="F865" s="25">
        <v>15</v>
      </c>
      <c r="G865" s="25">
        <v>-8</v>
      </c>
      <c r="H865" s="28">
        <v>46000000000</v>
      </c>
      <c r="I865" s="49">
        <v>5</v>
      </c>
      <c r="J865" s="49">
        <v>39.150840000000002</v>
      </c>
      <c r="K865" s="28">
        <v>5</v>
      </c>
      <c r="L865" s="28">
        <v>46000</v>
      </c>
      <c r="M865" s="49">
        <v>9.1908091908091905</v>
      </c>
      <c r="N865" s="49">
        <v>0.76729809961148743</v>
      </c>
      <c r="O865" s="49" t="s">
        <v>4501</v>
      </c>
      <c r="P865" s="30">
        <v>0</v>
      </c>
      <c r="Q865" s="27">
        <v>-1</v>
      </c>
      <c r="R865" s="30">
        <v>0</v>
      </c>
      <c r="S865" s="27" t="s">
        <v>1989</v>
      </c>
      <c r="T865" s="30">
        <v>0</v>
      </c>
      <c r="U865" s="27" t="s">
        <v>1989</v>
      </c>
      <c r="V865" s="30">
        <v>0</v>
      </c>
      <c r="W865" s="32">
        <v>-1</v>
      </c>
      <c r="X865" s="30">
        <v>0</v>
      </c>
      <c r="Y865" s="32" t="s">
        <v>1989</v>
      </c>
      <c r="Z865" s="30">
        <v>0</v>
      </c>
      <c r="AA865" s="32" t="s">
        <v>1989</v>
      </c>
      <c r="AB865" s="30">
        <v>0</v>
      </c>
      <c r="AC865" s="27">
        <v>-1</v>
      </c>
      <c r="AD865" s="30">
        <v>0</v>
      </c>
      <c r="AE865" s="27" t="s">
        <v>1989</v>
      </c>
      <c r="AF865" s="30">
        <v>0</v>
      </c>
      <c r="AG865" s="27" t="s">
        <v>1989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47">
        <v>0</v>
      </c>
      <c r="AO865" s="47">
        <v>0</v>
      </c>
      <c r="AP865" s="47">
        <v>0</v>
      </c>
      <c r="AQ865" s="47" t="s">
        <v>1989</v>
      </c>
      <c r="AR865" s="47" t="s">
        <v>1989</v>
      </c>
      <c r="AS865" s="47" t="s">
        <v>1989</v>
      </c>
      <c r="AT865" s="28">
        <v>1000</v>
      </c>
      <c r="AU865" s="28">
        <v>1000</v>
      </c>
      <c r="AV865" s="28">
        <v>0</v>
      </c>
    </row>
    <row r="866" spans="1:48" x14ac:dyDescent="0.25">
      <c r="A866" s="159">
        <v>863</v>
      </c>
      <c r="B866" s="3" t="s">
        <v>4224</v>
      </c>
      <c r="C866" s="3" t="s">
        <v>2159</v>
      </c>
      <c r="D866" s="28" t="s">
        <v>4501</v>
      </c>
      <c r="E866" s="25" t="s">
        <v>4501</v>
      </c>
      <c r="F866" s="25" t="s">
        <v>4501</v>
      </c>
      <c r="G866" s="25" t="s">
        <v>4501</v>
      </c>
      <c r="H866" s="28" t="s">
        <v>4501</v>
      </c>
      <c r="I866" s="49">
        <v>0.6593</v>
      </c>
      <c r="J866" s="49">
        <v>100</v>
      </c>
      <c r="K866" s="28" t="s">
        <v>4501</v>
      </c>
      <c r="L866" s="28" t="s">
        <v>4501</v>
      </c>
      <c r="M866" s="49" t="s">
        <v>4501</v>
      </c>
      <c r="N866" s="49" t="s">
        <v>4501</v>
      </c>
      <c r="O866" s="49" t="s">
        <v>4501</v>
      </c>
      <c r="P866" s="30">
        <v>0</v>
      </c>
      <c r="Q866" s="27">
        <v>-1</v>
      </c>
      <c r="R866" s="30">
        <v>0</v>
      </c>
      <c r="S866" s="27" t="s">
        <v>1989</v>
      </c>
      <c r="T866" s="30">
        <v>0</v>
      </c>
      <c r="U866" s="27" t="s">
        <v>1989</v>
      </c>
      <c r="V866" s="30">
        <v>0</v>
      </c>
      <c r="W866" s="32">
        <v>-1</v>
      </c>
      <c r="X866" s="30">
        <v>0</v>
      </c>
      <c r="Y866" s="32" t="s">
        <v>1989</v>
      </c>
      <c r="Z866" s="30">
        <v>0</v>
      </c>
      <c r="AA866" s="32" t="s">
        <v>1989</v>
      </c>
      <c r="AB866" s="30">
        <v>0</v>
      </c>
      <c r="AC866" s="27">
        <v>-1</v>
      </c>
      <c r="AD866" s="30">
        <v>0</v>
      </c>
      <c r="AE866" s="27" t="s">
        <v>1989</v>
      </c>
      <c r="AF866" s="30">
        <v>0</v>
      </c>
      <c r="AG866" s="27" t="s">
        <v>1989</v>
      </c>
      <c r="AH866" s="25">
        <v>0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47">
        <v>0</v>
      </c>
      <c r="AO866" s="47">
        <v>0</v>
      </c>
      <c r="AP866" s="47">
        <v>0</v>
      </c>
      <c r="AQ866" s="47" t="s">
        <v>1989</v>
      </c>
      <c r="AR866" s="47" t="s">
        <v>1989</v>
      </c>
      <c r="AS866" s="47" t="s">
        <v>1989</v>
      </c>
      <c r="AT866" s="28">
        <v>0</v>
      </c>
      <c r="AU866" s="28">
        <v>0</v>
      </c>
      <c r="AV866" s="28">
        <v>0</v>
      </c>
    </row>
    <row r="867" spans="1:48" x14ac:dyDescent="0.25">
      <c r="A867" s="159">
        <v>864</v>
      </c>
      <c r="B867" s="3" t="s">
        <v>2347</v>
      </c>
      <c r="C867" s="3" t="s">
        <v>2159</v>
      </c>
      <c r="D867" s="6">
        <v>400</v>
      </c>
      <c r="E867" s="168">
        <v>33.333329999999997</v>
      </c>
      <c r="F867" s="168">
        <v>33.333329999999997</v>
      </c>
      <c r="G867" s="168">
        <v>-20</v>
      </c>
      <c r="H867" s="6">
        <v>8319970800.000001</v>
      </c>
      <c r="I867" s="151">
        <v>20.79993</v>
      </c>
      <c r="J867" s="151">
        <v>33.625190000000003</v>
      </c>
      <c r="K867" s="6">
        <v>6000</v>
      </c>
      <c r="L867" s="6">
        <v>1816000</v>
      </c>
      <c r="M867" s="151">
        <v>22.222222222222221</v>
      </c>
      <c r="N867" s="151" t="s">
        <v>4501</v>
      </c>
      <c r="O867" s="151" t="s">
        <v>4501</v>
      </c>
      <c r="P867" s="169">
        <v>22.317294142000002</v>
      </c>
      <c r="Q867" s="165">
        <v>-0.80710000000000004</v>
      </c>
      <c r="R867" s="169">
        <v>17.351766382000001</v>
      </c>
      <c r="S867" s="165">
        <v>-0.2225</v>
      </c>
      <c r="T867" s="169">
        <v>20.189030273</v>
      </c>
      <c r="U867" s="165">
        <v>5.0769000000000002</v>
      </c>
      <c r="V867" s="169">
        <v>-11.291438067</v>
      </c>
      <c r="W867" s="170">
        <v>-0.66710000000000003</v>
      </c>
      <c r="X867" s="169">
        <v>-4.5190392509999997</v>
      </c>
      <c r="Y867" s="170">
        <v>-0.5998</v>
      </c>
      <c r="Z867" s="169">
        <v>-4.2044996039999996</v>
      </c>
      <c r="AA867" s="170">
        <v>2.2198000000000002</v>
      </c>
      <c r="AB867" s="169">
        <v>-542.85950460310005</v>
      </c>
      <c r="AC867" s="165">
        <v>-0.66710000000000003</v>
      </c>
      <c r="AD867" s="169">
        <v>-217.2622649589</v>
      </c>
      <c r="AE867" s="165">
        <v>-0.6</v>
      </c>
      <c r="AF867" s="169">
        <v>-202.14011347249999</v>
      </c>
      <c r="AG867" s="165" t="s">
        <v>1989</v>
      </c>
      <c r="AH867" s="168">
        <v>-1.5590257600000001E-2</v>
      </c>
      <c r="AI867" s="168">
        <v>-5.7274728999999998E-3</v>
      </c>
      <c r="AJ867" s="168">
        <v>-5.2320984999999999E-3</v>
      </c>
      <c r="AK867" s="168">
        <v>0.1232483038</v>
      </c>
      <c r="AL867" s="168">
        <v>4.5384358700000002E-2</v>
      </c>
      <c r="AM867" s="168">
        <v>0</v>
      </c>
      <c r="AN867" s="167">
        <v>-0.21280079269999999</v>
      </c>
      <c r="AO867" s="167">
        <v>0.1180104582</v>
      </c>
      <c r="AP867" s="167">
        <v>0.1437702565</v>
      </c>
      <c r="AQ867" s="167">
        <v>-8.8194842136793206</v>
      </c>
      <c r="AR867" s="167">
        <v>-9.0241453610882694</v>
      </c>
      <c r="AS867" s="167">
        <v>-8.8933582254826309</v>
      </c>
      <c r="AT867" s="6">
        <v>0</v>
      </c>
      <c r="AU867" s="6">
        <v>0</v>
      </c>
      <c r="AV867" s="6">
        <v>0</v>
      </c>
    </row>
    <row r="868" spans="1:48" x14ac:dyDescent="0.25">
      <c r="A868" s="159">
        <v>865</v>
      </c>
      <c r="B868" s="3" t="s">
        <v>4791</v>
      </c>
      <c r="C868" s="3" t="s">
        <v>2159</v>
      </c>
      <c r="D868" s="28" t="s">
        <v>4501</v>
      </c>
      <c r="E868" s="25" t="s">
        <v>4501</v>
      </c>
      <c r="F868" s="25" t="s">
        <v>4501</v>
      </c>
      <c r="G868" s="25" t="s">
        <v>4501</v>
      </c>
      <c r="H868" s="28" t="s">
        <v>4501</v>
      </c>
      <c r="I868" s="49">
        <v>6.2561</v>
      </c>
      <c r="J868" s="49">
        <v>100</v>
      </c>
      <c r="K868" s="28" t="s">
        <v>4501</v>
      </c>
      <c r="L868" s="28" t="s">
        <v>4501</v>
      </c>
      <c r="M868" s="49" t="s">
        <v>4501</v>
      </c>
      <c r="N868" s="49" t="s">
        <v>4501</v>
      </c>
      <c r="O868" s="49" t="s">
        <v>4501</v>
      </c>
      <c r="P868" s="30">
        <v>123.803175818</v>
      </c>
      <c r="Q868" s="27">
        <v>-0.43859999999999999</v>
      </c>
      <c r="R868" s="30">
        <v>188.35810097199999</v>
      </c>
      <c r="S868" s="27">
        <v>0.52139999999999997</v>
      </c>
      <c r="T868" s="30">
        <v>0</v>
      </c>
      <c r="U868" s="27" t="s">
        <v>1989</v>
      </c>
      <c r="V868" s="30">
        <v>13.181058431</v>
      </c>
      <c r="W868" s="32">
        <v>0.37780000000000002</v>
      </c>
      <c r="X868" s="30">
        <v>13.027996504000001</v>
      </c>
      <c r="Y868" s="32">
        <v>-1.1599999999999999E-2</v>
      </c>
      <c r="Z868" s="30">
        <v>0</v>
      </c>
      <c r="AA868" s="32" t="s">
        <v>1989</v>
      </c>
      <c r="AB868" s="30">
        <v>1039.9010399106</v>
      </c>
      <c r="AC868" s="27">
        <v>0.40910000000000002</v>
      </c>
      <c r="AD868" s="30">
        <v>997.08068800599995</v>
      </c>
      <c r="AE868" s="27">
        <v>-4.1000000000000002E-2</v>
      </c>
      <c r="AF868" s="30">
        <v>0</v>
      </c>
      <c r="AG868" s="27" t="s">
        <v>1989</v>
      </c>
      <c r="AH868" s="25">
        <v>8.2559043799999995E-2</v>
      </c>
      <c r="AI868" s="25">
        <v>8.0001965100000003E-2</v>
      </c>
      <c r="AJ868" s="25">
        <v>0</v>
      </c>
      <c r="AK868" s="25">
        <v>0.1028194251</v>
      </c>
      <c r="AL868" s="25">
        <v>0.10122196579999999</v>
      </c>
      <c r="AM868" s="25">
        <v>0</v>
      </c>
      <c r="AN868" s="47">
        <v>0.25465718199999998</v>
      </c>
      <c r="AO868" s="47">
        <v>0.15898761319999999</v>
      </c>
      <c r="AP868" s="47">
        <v>0</v>
      </c>
      <c r="AQ868" s="47">
        <v>0.305269841706164</v>
      </c>
      <c r="AR868" s="47">
        <v>0.226414429620381</v>
      </c>
      <c r="AS868" s="47" t="s">
        <v>1989</v>
      </c>
      <c r="AT868" s="28">
        <v>0</v>
      </c>
      <c r="AU868" s="28">
        <v>0</v>
      </c>
      <c r="AV868" s="28">
        <v>0</v>
      </c>
    </row>
    <row r="869" spans="1:48" x14ac:dyDescent="0.25">
      <c r="A869" s="159">
        <v>866</v>
      </c>
      <c r="B869" s="3" t="s">
        <v>2371</v>
      </c>
      <c r="C869" s="3" t="s">
        <v>2159</v>
      </c>
      <c r="D869" s="28" t="s">
        <v>4501</v>
      </c>
      <c r="E869" s="25" t="s">
        <v>4501</v>
      </c>
      <c r="F869" s="25" t="s">
        <v>4501</v>
      </c>
      <c r="G869" s="25" t="s">
        <v>4501</v>
      </c>
      <c r="H869" s="28" t="s">
        <v>4501</v>
      </c>
      <c r="I869" s="49">
        <v>28.48</v>
      </c>
      <c r="J869" s="49">
        <v>4.2162290000000002</v>
      </c>
      <c r="K869" s="28" t="s">
        <v>4501</v>
      </c>
      <c r="L869" s="28" t="s">
        <v>4501</v>
      </c>
      <c r="M869" s="49" t="s">
        <v>4501</v>
      </c>
      <c r="N869" s="49" t="s">
        <v>4501</v>
      </c>
      <c r="O869" s="49" t="s">
        <v>4501</v>
      </c>
      <c r="P869" s="30">
        <v>96.855404895000007</v>
      </c>
      <c r="Q869" s="27">
        <v>7.9899999999999999E-2</v>
      </c>
      <c r="R869" s="30">
        <v>96.803715148999999</v>
      </c>
      <c r="S869" s="27">
        <v>-5.0000000000000001E-4</v>
      </c>
      <c r="T869" s="30">
        <v>107.106932367</v>
      </c>
      <c r="U869" s="27">
        <v>0.10680000000000001</v>
      </c>
      <c r="V869" s="30">
        <v>8.8798725999999994E-2</v>
      </c>
      <c r="W869" s="32">
        <v>-1.0067999999999999</v>
      </c>
      <c r="X869" s="30">
        <v>0.110480021</v>
      </c>
      <c r="Y869" s="32">
        <v>0.2442</v>
      </c>
      <c r="Z869" s="30">
        <v>2.7225946560000001</v>
      </c>
      <c r="AA869" s="32">
        <v>-9.3414999999999999</v>
      </c>
      <c r="AB869" s="30">
        <v>3.2257463489</v>
      </c>
      <c r="AC869" s="27">
        <v>-1.0071000000000001</v>
      </c>
      <c r="AD869" s="30">
        <v>0.80267034719999997</v>
      </c>
      <c r="AE869" s="27">
        <v>-0.751</v>
      </c>
      <c r="AF869" s="30">
        <v>98.902317259200004</v>
      </c>
      <c r="AG869" s="27">
        <v>-8.6300000000000008</v>
      </c>
      <c r="AH869" s="25">
        <v>2.336239E-4</v>
      </c>
      <c r="AI869" s="25">
        <v>2.8905309999999998E-4</v>
      </c>
      <c r="AJ869" s="25">
        <v>7.0828558000000002E-3</v>
      </c>
      <c r="AK869" s="25">
        <v>3.3845480000000002E-4</v>
      </c>
      <c r="AL869" s="25">
        <v>4.194995E-4</v>
      </c>
      <c r="AM869" s="25">
        <v>1.03273666E-2</v>
      </c>
      <c r="AN869" s="47">
        <v>0.25826778010000001</v>
      </c>
      <c r="AO869" s="47">
        <v>0.23668220070000001</v>
      </c>
      <c r="AP869" s="47">
        <v>0.22738112739999999</v>
      </c>
      <c r="AQ869" s="47">
        <v>0.43995262854557599</v>
      </c>
      <c r="AR869" s="47">
        <v>0.46259777252328599</v>
      </c>
      <c r="AS869" s="47">
        <v>0.45807946631537499</v>
      </c>
      <c r="AT869" s="28">
        <v>0</v>
      </c>
      <c r="AU869" s="28">
        <v>0</v>
      </c>
      <c r="AV869" s="28">
        <v>0</v>
      </c>
    </row>
    <row r="870" spans="1:48" x14ac:dyDescent="0.25">
      <c r="A870" s="159">
        <v>867</v>
      </c>
      <c r="B870" s="3" t="s">
        <v>2764</v>
      </c>
      <c r="C870" s="3" t="s">
        <v>2159</v>
      </c>
      <c r="D870" s="28">
        <v>13400</v>
      </c>
      <c r="E870" s="25">
        <v>13.55932</v>
      </c>
      <c r="F870" s="25">
        <v>78.666669999999996</v>
      </c>
      <c r="G870" s="25">
        <v>34</v>
      </c>
      <c r="H870" s="28">
        <v>121940000000</v>
      </c>
      <c r="I870" s="49">
        <v>9.1</v>
      </c>
      <c r="J870" s="49">
        <v>79.345050000000001</v>
      </c>
      <c r="K870" s="28">
        <v>5</v>
      </c>
      <c r="L870" s="28">
        <v>67000</v>
      </c>
      <c r="M870" s="49">
        <v>11.41396933560477</v>
      </c>
      <c r="N870" s="49">
        <v>1.2241921763333166</v>
      </c>
      <c r="O870" s="49" t="s">
        <v>4501</v>
      </c>
      <c r="P870" s="30">
        <v>391.52839677899999</v>
      </c>
      <c r="Q870" s="27">
        <v>0.41849999999999998</v>
      </c>
      <c r="R870" s="30">
        <v>408.69877510399999</v>
      </c>
      <c r="S870" s="27">
        <v>4.3900000000000002E-2</v>
      </c>
      <c r="T870" s="30">
        <v>0</v>
      </c>
      <c r="U870" s="27" t="s">
        <v>1989</v>
      </c>
      <c r="V870" s="30">
        <v>11.355055823000001</v>
      </c>
      <c r="W870" s="32">
        <v>1.1400999999999999</v>
      </c>
      <c r="X870" s="30">
        <v>10.902392352</v>
      </c>
      <c r="Y870" s="32">
        <v>-3.9899999999999998E-2</v>
      </c>
      <c r="Z870" s="30">
        <v>0</v>
      </c>
      <c r="AA870" s="32" t="s">
        <v>1989</v>
      </c>
      <c r="AB870" s="30">
        <v>994.47661681320005</v>
      </c>
      <c r="AC870" s="27">
        <v>1.0985</v>
      </c>
      <c r="AD870" s="30">
        <v>932.26014461540001</v>
      </c>
      <c r="AE870" s="27">
        <v>-6.3E-2</v>
      </c>
      <c r="AF870" s="30">
        <v>0</v>
      </c>
      <c r="AG870" s="27" t="s">
        <v>1989</v>
      </c>
      <c r="AH870" s="25">
        <v>3.4886601900000001E-2</v>
      </c>
      <c r="AI870" s="25">
        <v>3.23239164E-2</v>
      </c>
      <c r="AJ870" s="25">
        <v>0</v>
      </c>
      <c r="AK870" s="25">
        <v>0.11372685439999999</v>
      </c>
      <c r="AL870" s="25">
        <v>0.10430335659999999</v>
      </c>
      <c r="AM870" s="25">
        <v>0</v>
      </c>
      <c r="AN870" s="47">
        <v>0.11375006259999999</v>
      </c>
      <c r="AO870" s="47">
        <v>0.1042636391</v>
      </c>
      <c r="AP870" s="47">
        <v>0</v>
      </c>
      <c r="AQ870" s="47">
        <v>2.2438190997838898</v>
      </c>
      <c r="AR870" s="47">
        <v>2.2103378305677399</v>
      </c>
      <c r="AS870" s="47" t="s">
        <v>1989</v>
      </c>
      <c r="AT870" s="28">
        <v>850</v>
      </c>
      <c r="AU870" s="28">
        <v>900</v>
      </c>
      <c r="AV870" s="28">
        <v>0</v>
      </c>
    </row>
    <row r="871" spans="1:48" x14ac:dyDescent="0.25">
      <c r="A871" s="159">
        <v>868</v>
      </c>
      <c r="B871" s="3" t="s">
        <v>2440</v>
      </c>
      <c r="C871" s="3" t="s">
        <v>2159</v>
      </c>
      <c r="D871" s="28">
        <v>13000</v>
      </c>
      <c r="E871" s="25">
        <v>18.181819999999998</v>
      </c>
      <c r="F871" s="25">
        <v>18.181819999999998</v>
      </c>
      <c r="G871" s="25">
        <v>-9.0909089999999999</v>
      </c>
      <c r="H871" s="28">
        <v>201953700000</v>
      </c>
      <c r="I871" s="49">
        <v>15.534899999999999</v>
      </c>
      <c r="J871" s="49">
        <v>27.84376</v>
      </c>
      <c r="K871" s="28">
        <v>2840</v>
      </c>
      <c r="L871" s="28">
        <v>35853000</v>
      </c>
      <c r="M871" s="49">
        <v>26.639344262295083</v>
      </c>
      <c r="N871" s="49">
        <v>1.2013984950002172</v>
      </c>
      <c r="O871" s="49" t="s">
        <v>4501</v>
      </c>
      <c r="P871" s="30">
        <v>103.846874267</v>
      </c>
      <c r="Q871" s="27">
        <v>9.7199999999999995E-2</v>
      </c>
      <c r="R871" s="30">
        <v>102.594610421</v>
      </c>
      <c r="S871" s="27">
        <v>-1.21E-2</v>
      </c>
      <c r="T871" s="30">
        <v>107.354145753</v>
      </c>
      <c r="U871" s="27">
        <v>5.8400000000000001E-2</v>
      </c>
      <c r="V871" s="30">
        <v>10.577749754999999</v>
      </c>
      <c r="W871" s="32">
        <v>0.2475</v>
      </c>
      <c r="X871" s="30">
        <v>9.1854095480000009</v>
      </c>
      <c r="Y871" s="32">
        <v>-0.13159999999999999</v>
      </c>
      <c r="Z871" s="30">
        <v>7.5869149660000001</v>
      </c>
      <c r="AA871" s="32">
        <v>-0.21190000000000001</v>
      </c>
      <c r="AB871" s="30">
        <v>574.94736078120002</v>
      </c>
      <c r="AC871" s="27">
        <v>0.21049999999999999</v>
      </c>
      <c r="AD871" s="30">
        <v>498.83871463610001</v>
      </c>
      <c r="AE871" s="27">
        <v>-0.13200000000000001</v>
      </c>
      <c r="AF871" s="30">
        <v>488.37874501930003</v>
      </c>
      <c r="AG871" s="27">
        <v>0.79</v>
      </c>
      <c r="AH871" s="25">
        <v>2.4973900600000001E-2</v>
      </c>
      <c r="AI871" s="25">
        <v>2.6342547500000001E-2</v>
      </c>
      <c r="AJ871" s="25">
        <v>2.1298793399999998E-2</v>
      </c>
      <c r="AK871" s="25">
        <v>6.5490890400000001E-2</v>
      </c>
      <c r="AL871" s="25">
        <v>5.4812000800000003E-2</v>
      </c>
      <c r="AM871" s="25">
        <v>4.5676174600000001E-2</v>
      </c>
      <c r="AN871" s="47">
        <v>0.34208792119999998</v>
      </c>
      <c r="AO871" s="47">
        <v>0.29799351829999998</v>
      </c>
      <c r="AP871" s="47">
        <v>0.28724010919999998</v>
      </c>
      <c r="AQ871" s="47">
        <v>1.02791239650769</v>
      </c>
      <c r="AR871" s="47">
        <v>1.1332626518964499</v>
      </c>
      <c r="AS871" s="47">
        <v>1.14454282418386</v>
      </c>
      <c r="AT871" s="28">
        <v>462</v>
      </c>
      <c r="AU871" s="28">
        <v>0</v>
      </c>
      <c r="AV871" s="28">
        <v>0</v>
      </c>
    </row>
    <row r="872" spans="1:48" x14ac:dyDescent="0.25">
      <c r="A872" s="159">
        <v>869</v>
      </c>
      <c r="B872" s="3" t="s">
        <v>2925</v>
      </c>
      <c r="C872" s="3" t="s">
        <v>2159</v>
      </c>
      <c r="D872" s="28">
        <v>1700</v>
      </c>
      <c r="E872" s="25">
        <v>-37.037039999999998</v>
      </c>
      <c r="F872" s="25">
        <v>-22.727270000000001</v>
      </c>
      <c r="G872" s="25">
        <v>-55.263159999999999</v>
      </c>
      <c r="H872" s="28">
        <v>13600000000</v>
      </c>
      <c r="I872" s="49">
        <v>8</v>
      </c>
      <c r="J872" s="49">
        <v>33.463520000000003</v>
      </c>
      <c r="K872" s="28">
        <v>5</v>
      </c>
      <c r="L872" s="28">
        <v>8500</v>
      </c>
      <c r="M872" s="49">
        <v>27.868852459016395</v>
      </c>
      <c r="N872" s="49">
        <v>0.14646215261069268</v>
      </c>
      <c r="O872" s="49" t="s">
        <v>4501</v>
      </c>
      <c r="P872" s="30">
        <v>97.905294857000001</v>
      </c>
      <c r="Q872" s="27">
        <v>6.0699999999999997E-2</v>
      </c>
      <c r="R872" s="30">
        <v>103.281649589</v>
      </c>
      <c r="S872" s="27">
        <v>5.4899999999999997E-2</v>
      </c>
      <c r="T872" s="30">
        <v>0</v>
      </c>
      <c r="U872" s="27" t="s">
        <v>1989</v>
      </c>
      <c r="V872" s="30">
        <v>-4.3205889690000001</v>
      </c>
      <c r="W872" s="32">
        <v>-1.3855999999999999</v>
      </c>
      <c r="X872" s="30">
        <v>0.49183426699999999</v>
      </c>
      <c r="Y872" s="32">
        <v>-1.1137999999999999</v>
      </c>
      <c r="Z872" s="30">
        <v>0</v>
      </c>
      <c r="AA872" s="32" t="s">
        <v>1989</v>
      </c>
      <c r="AB872" s="30">
        <v>-540.07362112500005</v>
      </c>
      <c r="AC872" s="27">
        <v>-1.3855999999999999</v>
      </c>
      <c r="AD872" s="30">
        <v>61.479283375000001</v>
      </c>
      <c r="AE872" s="27">
        <v>-1.1140000000000001</v>
      </c>
      <c r="AF872" s="30">
        <v>0</v>
      </c>
      <c r="AG872" s="27" t="s">
        <v>1989</v>
      </c>
      <c r="AH872" s="25">
        <v>-3.3289520400000001E-2</v>
      </c>
      <c r="AI872" s="25">
        <v>3.6980059000000002E-3</v>
      </c>
      <c r="AJ872" s="25">
        <v>0</v>
      </c>
      <c r="AK872" s="25">
        <v>-4.7126044499999999E-2</v>
      </c>
      <c r="AL872" s="25">
        <v>5.2896180999999999E-3</v>
      </c>
      <c r="AM872" s="25">
        <v>0</v>
      </c>
      <c r="AN872" s="47">
        <v>0.17550352759999999</v>
      </c>
      <c r="AO872" s="47">
        <v>0.1157927648</v>
      </c>
      <c r="AP872" s="47">
        <v>0</v>
      </c>
      <c r="AQ872" s="47">
        <v>0.39941304640129699</v>
      </c>
      <c r="AR872" s="47">
        <v>0.46146476341605602</v>
      </c>
      <c r="AS872" s="47" t="s">
        <v>1989</v>
      </c>
      <c r="AT872" s="28">
        <v>0</v>
      </c>
      <c r="AU872" s="28">
        <v>0</v>
      </c>
      <c r="AV872" s="28">
        <v>0</v>
      </c>
    </row>
    <row r="873" spans="1:48" x14ac:dyDescent="0.25">
      <c r="A873" s="159">
        <v>870</v>
      </c>
      <c r="B873" s="3" t="s">
        <v>2353</v>
      </c>
      <c r="C873" s="3" t="s">
        <v>2159</v>
      </c>
      <c r="D873" s="28">
        <v>8900</v>
      </c>
      <c r="E873" s="25">
        <v>0</v>
      </c>
      <c r="F873" s="25">
        <v>-1.111111</v>
      </c>
      <c r="G873" s="25">
        <v>-11</v>
      </c>
      <c r="H873" s="28">
        <v>31398532500</v>
      </c>
      <c r="I873" s="49">
        <v>3.5279199999999999</v>
      </c>
      <c r="J873" s="49">
        <v>54.046100000000003</v>
      </c>
      <c r="K873" s="28">
        <v>45</v>
      </c>
      <c r="L873" s="28">
        <v>400500</v>
      </c>
      <c r="M873" s="49">
        <v>0.95004269854824941</v>
      </c>
      <c r="N873" s="49">
        <v>0.18406968773575808</v>
      </c>
      <c r="O873" s="49" t="s">
        <v>4501</v>
      </c>
      <c r="P873" s="30">
        <v>0</v>
      </c>
      <c r="Q873" s="27" t="s">
        <v>1989</v>
      </c>
      <c r="R873" s="30">
        <v>0</v>
      </c>
      <c r="S873" s="27" t="s">
        <v>1989</v>
      </c>
      <c r="T873" s="30">
        <v>0</v>
      </c>
      <c r="U873" s="27" t="s">
        <v>1989</v>
      </c>
      <c r="V873" s="30">
        <v>0</v>
      </c>
      <c r="W873" s="32" t="s">
        <v>1989</v>
      </c>
      <c r="X873" s="30">
        <v>0</v>
      </c>
      <c r="Y873" s="32" t="s">
        <v>1989</v>
      </c>
      <c r="Z873" s="30">
        <v>0</v>
      </c>
      <c r="AA873" s="32" t="s">
        <v>1989</v>
      </c>
      <c r="AB873" s="30">
        <v>0</v>
      </c>
      <c r="AC873" s="27" t="s">
        <v>1989</v>
      </c>
      <c r="AD873" s="30">
        <v>0</v>
      </c>
      <c r="AE873" s="27" t="s">
        <v>1989</v>
      </c>
      <c r="AF873" s="30">
        <v>0</v>
      </c>
      <c r="AG873" s="27" t="s">
        <v>1989</v>
      </c>
      <c r="AH873" s="25">
        <v>0</v>
      </c>
      <c r="AI873" s="25">
        <v>0</v>
      </c>
      <c r="AJ873" s="25">
        <v>0</v>
      </c>
      <c r="AK873" s="25">
        <v>0</v>
      </c>
      <c r="AL873" s="25">
        <v>0</v>
      </c>
      <c r="AM873" s="25">
        <v>0</v>
      </c>
      <c r="AN873" s="47">
        <v>0</v>
      </c>
      <c r="AO873" s="47">
        <v>0</v>
      </c>
      <c r="AP873" s="47">
        <v>0</v>
      </c>
      <c r="AQ873" s="47" t="s">
        <v>1989</v>
      </c>
      <c r="AR873" s="47" t="s">
        <v>1989</v>
      </c>
      <c r="AS873" s="47" t="s">
        <v>1989</v>
      </c>
      <c r="AT873" s="28">
        <v>1200</v>
      </c>
      <c r="AU873" s="28">
        <v>0</v>
      </c>
      <c r="AV873" s="28">
        <v>0</v>
      </c>
    </row>
    <row r="874" spans="1:48" x14ac:dyDescent="0.25">
      <c r="A874" s="159">
        <v>871</v>
      </c>
      <c r="B874" s="3" t="s">
        <v>2362</v>
      </c>
      <c r="C874" s="3" t="s">
        <v>2159</v>
      </c>
      <c r="D874" s="28" t="s">
        <v>4501</v>
      </c>
      <c r="E874" s="25" t="s">
        <v>4501</v>
      </c>
      <c r="F874" s="25" t="s">
        <v>4501</v>
      </c>
      <c r="G874" s="25" t="s">
        <v>4501</v>
      </c>
      <c r="H874" s="28" t="s">
        <v>4501</v>
      </c>
      <c r="I874" s="49">
        <v>1</v>
      </c>
      <c r="J874" s="49">
        <v>100</v>
      </c>
      <c r="K874" s="28" t="s">
        <v>4501</v>
      </c>
      <c r="L874" s="28" t="s">
        <v>4501</v>
      </c>
      <c r="M874" s="49" t="s">
        <v>4501</v>
      </c>
      <c r="N874" s="49" t="s">
        <v>4501</v>
      </c>
      <c r="O874" s="49" t="s">
        <v>4501</v>
      </c>
      <c r="P874" s="30">
        <v>19.603122369000001</v>
      </c>
      <c r="Q874" s="27">
        <v>-0.62660000000000005</v>
      </c>
      <c r="R874" s="30">
        <v>10.913828383</v>
      </c>
      <c r="S874" s="27">
        <v>-0.44330000000000003</v>
      </c>
      <c r="T874" s="30">
        <v>0</v>
      </c>
      <c r="U874" s="27" t="s">
        <v>1989</v>
      </c>
      <c r="V874" s="30">
        <v>0.59499923499999996</v>
      </c>
      <c r="W874" s="32">
        <v>-0.3987</v>
      </c>
      <c r="X874" s="30">
        <v>8.2955323999999997E-2</v>
      </c>
      <c r="Y874" s="32">
        <v>-0.86060000000000003</v>
      </c>
      <c r="Z874" s="30">
        <v>0</v>
      </c>
      <c r="AA874" s="32" t="s">
        <v>1989</v>
      </c>
      <c r="AB874" s="30">
        <v>515</v>
      </c>
      <c r="AC874" s="27">
        <v>-0.47949999999999998</v>
      </c>
      <c r="AD874" s="30">
        <v>40</v>
      </c>
      <c r="AE874" s="27">
        <v>-0.92200000000000004</v>
      </c>
      <c r="AF874" s="30">
        <v>0</v>
      </c>
      <c r="AG874" s="27" t="s">
        <v>1989</v>
      </c>
      <c r="AH874" s="25">
        <v>1.0348605300000001E-2</v>
      </c>
      <c r="AI874" s="25">
        <v>1.6098606000000001E-3</v>
      </c>
      <c r="AJ874" s="25">
        <v>0</v>
      </c>
      <c r="AK874" s="25">
        <v>4.7401583800000001E-2</v>
      </c>
      <c r="AL874" s="25">
        <v>6.8268768000000002E-3</v>
      </c>
      <c r="AM874" s="25">
        <v>0</v>
      </c>
      <c r="AN874" s="47">
        <v>0.18958472400000001</v>
      </c>
      <c r="AO874" s="47">
        <v>0.34128644530000002</v>
      </c>
      <c r="AP874" s="47">
        <v>0</v>
      </c>
      <c r="AQ874" s="47">
        <v>3.3856884442480402</v>
      </c>
      <c r="AR874" s="47">
        <v>3.0895821423801402</v>
      </c>
      <c r="AS874" s="47" t="s">
        <v>1989</v>
      </c>
      <c r="AT874" s="28">
        <v>500</v>
      </c>
      <c r="AU874" s="28">
        <v>0</v>
      </c>
      <c r="AV874" s="28">
        <v>0</v>
      </c>
    </row>
    <row r="875" spans="1:48" x14ac:dyDescent="0.25">
      <c r="A875" s="159">
        <v>872</v>
      </c>
      <c r="B875" s="3" t="s">
        <v>347</v>
      </c>
      <c r="C875" s="3" t="s">
        <v>2159</v>
      </c>
      <c r="D875" s="28">
        <v>24800</v>
      </c>
      <c r="E875" s="25">
        <v>-18.68852</v>
      </c>
      <c r="F875" s="25">
        <v>-7.8066909999999998</v>
      </c>
      <c r="G875" s="25">
        <v>14.81481</v>
      </c>
      <c r="H875" s="28">
        <v>153757420800</v>
      </c>
      <c r="I875" s="49">
        <v>6.1998899999999999</v>
      </c>
      <c r="J875" s="49">
        <v>24.92623</v>
      </c>
      <c r="K875" s="28">
        <v>20</v>
      </c>
      <c r="L875" s="28">
        <v>512000</v>
      </c>
      <c r="M875" s="49">
        <v>3.2389535532491922</v>
      </c>
      <c r="N875" s="49">
        <v>0.69510560349491857</v>
      </c>
      <c r="O875" s="49" t="s">
        <v>4501</v>
      </c>
      <c r="P875" s="30">
        <v>695.81191187800005</v>
      </c>
      <c r="Q875" s="27">
        <v>0.99650000000000005</v>
      </c>
      <c r="R875" s="30">
        <v>979.67230255300001</v>
      </c>
      <c r="S875" s="27">
        <v>0.40799999999999997</v>
      </c>
      <c r="T875" s="30">
        <v>513.36393868499999</v>
      </c>
      <c r="U875" s="27">
        <v>-0.40629999999999999</v>
      </c>
      <c r="V875" s="30">
        <v>45.557852625999999</v>
      </c>
      <c r="W875" s="32">
        <v>2.0590999999999999</v>
      </c>
      <c r="X875" s="30">
        <v>43.011423143999998</v>
      </c>
      <c r="Y875" s="32">
        <v>-5.5899999999999998E-2</v>
      </c>
      <c r="Z875" s="30">
        <v>11.274458172999999</v>
      </c>
      <c r="AA875" s="32">
        <v>-0.77449999999999997</v>
      </c>
      <c r="AB875" s="30">
        <v>7129.9752308908</v>
      </c>
      <c r="AC875" s="27">
        <v>1.2605</v>
      </c>
      <c r="AD875" s="30">
        <v>6765.8425942353997</v>
      </c>
      <c r="AE875" s="27">
        <v>-5.0999999999999997E-2</v>
      </c>
      <c r="AF875" s="30">
        <v>0</v>
      </c>
      <c r="AG875" s="27">
        <v>0</v>
      </c>
      <c r="AH875" s="25">
        <v>0.1205758463</v>
      </c>
      <c r="AI875" s="25">
        <v>9.1016681000000002E-2</v>
      </c>
      <c r="AJ875" s="25">
        <v>0</v>
      </c>
      <c r="AK875" s="25">
        <v>0.2637758878</v>
      </c>
      <c r="AL875" s="25">
        <v>0.19425938919999999</v>
      </c>
      <c r="AM875" s="25">
        <v>0</v>
      </c>
      <c r="AN875" s="47">
        <v>0.1346429646</v>
      </c>
      <c r="AO875" s="47">
        <v>0.1099981867</v>
      </c>
      <c r="AP875" s="47">
        <v>0</v>
      </c>
      <c r="AQ875" s="47">
        <v>1.1404337154567701</v>
      </c>
      <c r="AR875" s="47">
        <v>1.1291655880899001</v>
      </c>
      <c r="AS875" s="47">
        <v>1.2445634321611301</v>
      </c>
      <c r="AT875" s="28">
        <v>1000</v>
      </c>
      <c r="AU875" s="28">
        <v>1000</v>
      </c>
      <c r="AV875" s="28">
        <v>0</v>
      </c>
    </row>
    <row r="876" spans="1:48" x14ac:dyDescent="0.25">
      <c r="A876" s="159">
        <v>873</v>
      </c>
      <c r="B876" s="3" t="s">
        <v>2368</v>
      </c>
      <c r="C876" s="3" t="s">
        <v>2159</v>
      </c>
      <c r="D876" s="28">
        <v>29800</v>
      </c>
      <c r="E876" s="25">
        <v>0</v>
      </c>
      <c r="F876" s="25">
        <v>62.841529999999999</v>
      </c>
      <c r="G876" s="25">
        <v>67.415729999999996</v>
      </c>
      <c r="H876" s="28">
        <v>728717786600</v>
      </c>
      <c r="I876" s="49">
        <v>24.453619999999997</v>
      </c>
      <c r="J876" s="49">
        <v>4.0509339999999998</v>
      </c>
      <c r="K876" s="28">
        <v>0</v>
      </c>
      <c r="L876" s="28" t="s">
        <v>4501</v>
      </c>
      <c r="M876" s="49">
        <v>48.692810457516337</v>
      </c>
      <c r="N876" s="49">
        <v>2.7751156280495533</v>
      </c>
      <c r="O876" s="49" t="s">
        <v>4501</v>
      </c>
      <c r="P876" s="30">
        <v>123.878486849</v>
      </c>
      <c r="Q876" s="27">
        <v>0.184</v>
      </c>
      <c r="R876" s="30">
        <v>159.54961876199999</v>
      </c>
      <c r="S876" s="27">
        <v>0.28799999999999998</v>
      </c>
      <c r="T876" s="30">
        <v>156.39560072</v>
      </c>
      <c r="U876" s="27">
        <v>8.1299999999999997E-2</v>
      </c>
      <c r="V876" s="30">
        <v>8.1020164769999994</v>
      </c>
      <c r="W876" s="32">
        <v>-4.7000000000000002E-3</v>
      </c>
      <c r="X876" s="30">
        <v>15.564814867999999</v>
      </c>
      <c r="Y876" s="32">
        <v>0.92110000000000003</v>
      </c>
      <c r="Z876" s="30">
        <v>19.175019747</v>
      </c>
      <c r="AA876" s="32">
        <v>0.60189999999999999</v>
      </c>
      <c r="AB876" s="30">
        <v>259.64112926809997</v>
      </c>
      <c r="AC876" s="27">
        <v>3.3399999999999999E-2</v>
      </c>
      <c r="AD876" s="30">
        <v>478.09065576649999</v>
      </c>
      <c r="AE876" s="27">
        <v>0.84099999999999997</v>
      </c>
      <c r="AF876" s="30">
        <v>758.58644921610005</v>
      </c>
      <c r="AG876" s="27">
        <v>1.64</v>
      </c>
      <c r="AH876" s="25">
        <v>2.00544073E-2</v>
      </c>
      <c r="AI876" s="25">
        <v>4.0178566300000003E-2</v>
      </c>
      <c r="AJ876" s="25">
        <v>4.9114785100000002E-2</v>
      </c>
      <c r="AK876" s="25">
        <v>2.9147393899999999E-2</v>
      </c>
      <c r="AL876" s="25">
        <v>5.6896490000000001E-2</v>
      </c>
      <c r="AM876" s="25">
        <v>6.9844883900000002E-2</v>
      </c>
      <c r="AN876" s="47">
        <v>0.27149280399999998</v>
      </c>
      <c r="AO876" s="47">
        <v>0.33786914950000002</v>
      </c>
      <c r="AP876" s="47">
        <v>0.37405280330000001</v>
      </c>
      <c r="AQ876" s="47">
        <v>0.41464049469094</v>
      </c>
      <c r="AR876" s="47">
        <v>0.41749963080963898</v>
      </c>
      <c r="AS876" s="47">
        <v>0.42207450932422802</v>
      </c>
      <c r="AT876" s="28">
        <v>250</v>
      </c>
      <c r="AU876" s="28">
        <v>400</v>
      </c>
      <c r="AV876" s="28">
        <v>0</v>
      </c>
    </row>
    <row r="877" spans="1:48" x14ac:dyDescent="0.25">
      <c r="A877" s="159">
        <v>874</v>
      </c>
      <c r="B877" s="3" t="s">
        <v>2380</v>
      </c>
      <c r="C877" s="3" t="s">
        <v>2159</v>
      </c>
      <c r="D877" s="28" t="s">
        <v>4501</v>
      </c>
      <c r="E877" s="25" t="s">
        <v>4501</v>
      </c>
      <c r="F877" s="25" t="s">
        <v>4501</v>
      </c>
      <c r="G877" s="25" t="s">
        <v>4501</v>
      </c>
      <c r="H877" s="28" t="s">
        <v>4501</v>
      </c>
      <c r="I877" s="49">
        <v>2</v>
      </c>
      <c r="J877" s="49">
        <v>14.06855</v>
      </c>
      <c r="K877" s="28">
        <v>0</v>
      </c>
      <c r="L877" s="28" t="s">
        <v>4501</v>
      </c>
      <c r="M877" s="49" t="s">
        <v>4501</v>
      </c>
      <c r="N877" s="49" t="s">
        <v>4501</v>
      </c>
      <c r="O877" s="49" t="s">
        <v>4501</v>
      </c>
      <c r="P877" s="30">
        <v>61.897171606000001</v>
      </c>
      <c r="Q877" s="27">
        <v>0.16309999999999999</v>
      </c>
      <c r="R877" s="30">
        <v>81.650795825000003</v>
      </c>
      <c r="S877" s="27">
        <v>0.31909999999999999</v>
      </c>
      <c r="T877" s="30">
        <v>0</v>
      </c>
      <c r="U877" s="27" t="s">
        <v>1989</v>
      </c>
      <c r="V877" s="30">
        <v>1.7279150720000001</v>
      </c>
      <c r="W877" s="32">
        <v>0.63229999999999997</v>
      </c>
      <c r="X877" s="30">
        <v>2.079432084</v>
      </c>
      <c r="Y877" s="32">
        <v>0.2034</v>
      </c>
      <c r="Z877" s="30">
        <v>0</v>
      </c>
      <c r="AA877" s="32" t="s">
        <v>1989</v>
      </c>
      <c r="AB877" s="30">
        <v>506.79149999999998</v>
      </c>
      <c r="AC877" s="27">
        <v>0.87109999999999999</v>
      </c>
      <c r="AD877" s="30">
        <v>538.86888999999996</v>
      </c>
      <c r="AE877" s="27">
        <v>6.3E-2</v>
      </c>
      <c r="AF877" s="30">
        <v>0</v>
      </c>
      <c r="AG877" s="27" t="s">
        <v>1989</v>
      </c>
      <c r="AH877" s="25">
        <v>3.09066603E-2</v>
      </c>
      <c r="AI877" s="25">
        <v>3.4562507200000002E-2</v>
      </c>
      <c r="AJ877" s="25">
        <v>0</v>
      </c>
      <c r="AK877" s="25">
        <v>4.2585731699999997E-2</v>
      </c>
      <c r="AL877" s="25">
        <v>5.2339559799999998E-2</v>
      </c>
      <c r="AM877" s="25">
        <v>0</v>
      </c>
      <c r="AN877" s="47">
        <v>0.15904714610000001</v>
      </c>
      <c r="AO877" s="47">
        <v>0.13225752169999999</v>
      </c>
      <c r="AP877" s="47">
        <v>0</v>
      </c>
      <c r="AQ877" s="47">
        <v>0.43629081053588298</v>
      </c>
      <c r="AR877" s="47">
        <v>0.59396320662540103</v>
      </c>
      <c r="AS877" s="47" t="s">
        <v>1989</v>
      </c>
      <c r="AT877" s="28">
        <v>334</v>
      </c>
      <c r="AU877" s="28">
        <v>334</v>
      </c>
      <c r="AV877" s="28">
        <v>0</v>
      </c>
    </row>
    <row r="878" spans="1:48" x14ac:dyDescent="0.25">
      <c r="A878" s="159">
        <v>875</v>
      </c>
      <c r="B878" s="3" t="s">
        <v>2377</v>
      </c>
      <c r="C878" s="3" t="s">
        <v>2159</v>
      </c>
      <c r="D878" s="28">
        <v>8000</v>
      </c>
      <c r="E878" s="25">
        <v>0</v>
      </c>
      <c r="F878" s="25">
        <v>-11.11111</v>
      </c>
      <c r="G878" s="25">
        <v>-46.666670000000003</v>
      </c>
      <c r="H878" s="28">
        <v>27719288000</v>
      </c>
      <c r="I878" s="49">
        <v>3.4649099999999997</v>
      </c>
      <c r="J878" s="49">
        <v>90.438689999999994</v>
      </c>
      <c r="K878" s="28">
        <v>1530</v>
      </c>
      <c r="L878" s="28">
        <v>12240000</v>
      </c>
      <c r="M878" s="49">
        <v>7.4557315936626285</v>
      </c>
      <c r="N878" s="49">
        <v>0.57883443258702205</v>
      </c>
      <c r="O878" s="49" t="s">
        <v>4501</v>
      </c>
      <c r="P878" s="30">
        <v>42.764710223000002</v>
      </c>
      <c r="Q878" s="27">
        <v>-0.38850000000000001</v>
      </c>
      <c r="R878" s="30">
        <v>28.001207000000001</v>
      </c>
      <c r="S878" s="27">
        <v>-0.34520000000000001</v>
      </c>
      <c r="T878" s="30">
        <v>42.678541025000001</v>
      </c>
      <c r="U878" s="27" t="s">
        <v>1989</v>
      </c>
      <c r="V878" s="30">
        <v>5.8632747189999996</v>
      </c>
      <c r="W878" s="32">
        <v>0.47860000000000003</v>
      </c>
      <c r="X878" s="30">
        <v>3.7192981779999998</v>
      </c>
      <c r="Y878" s="32">
        <v>-0.36570000000000003</v>
      </c>
      <c r="Z878" s="30">
        <v>4.1259109059999997</v>
      </c>
      <c r="AA878" s="32" t="s">
        <v>1989</v>
      </c>
      <c r="AB878" s="30">
        <v>2131.9906900299002</v>
      </c>
      <c r="AC878" s="27">
        <v>0.502</v>
      </c>
      <c r="AD878" s="30">
        <v>933.62521244619995</v>
      </c>
      <c r="AE878" s="27">
        <v>-0.56200000000000006</v>
      </c>
      <c r="AF878" s="30">
        <v>0</v>
      </c>
      <c r="AG878" s="27" t="s">
        <v>1989</v>
      </c>
      <c r="AH878" s="25">
        <v>9.3727366399999998E-2</v>
      </c>
      <c r="AI878" s="25">
        <v>5.2513155800000003E-2</v>
      </c>
      <c r="AJ878" s="25">
        <v>0</v>
      </c>
      <c r="AK878" s="25">
        <v>0.17681139609999999</v>
      </c>
      <c r="AL878" s="25">
        <v>8.0082895599999995E-2</v>
      </c>
      <c r="AM878" s="25">
        <v>0</v>
      </c>
      <c r="AN878" s="47">
        <v>0.30017529710000002</v>
      </c>
      <c r="AO878" s="47">
        <v>0.38943277809999999</v>
      </c>
      <c r="AP878" s="47">
        <v>0</v>
      </c>
      <c r="AQ878" s="47">
        <v>0.66148413325535205</v>
      </c>
      <c r="AR878" s="47">
        <v>0.39676489695466099</v>
      </c>
      <c r="AS878" s="47">
        <v>0.47397174754404697</v>
      </c>
      <c r="AT878" s="28">
        <v>500</v>
      </c>
      <c r="AU878" s="28">
        <v>1200</v>
      </c>
      <c r="AV878" s="28">
        <v>0</v>
      </c>
    </row>
    <row r="879" spans="1:48" x14ac:dyDescent="0.25">
      <c r="A879" s="159">
        <v>876</v>
      </c>
      <c r="B879" s="3" t="s">
        <v>4551</v>
      </c>
      <c r="C879" s="3" t="s">
        <v>2159</v>
      </c>
      <c r="D879" s="28">
        <v>900</v>
      </c>
      <c r="E879" s="25" t="s">
        <v>4501</v>
      </c>
      <c r="F879" s="25" t="s">
        <v>4501</v>
      </c>
      <c r="G879" s="25" t="s">
        <v>4501</v>
      </c>
      <c r="H879" s="28">
        <v>28354477500</v>
      </c>
      <c r="I879" s="49">
        <v>31.50498</v>
      </c>
      <c r="J879" s="49">
        <v>58.668750000000003</v>
      </c>
      <c r="K879" s="28" t="s">
        <v>4501</v>
      </c>
      <c r="L879" s="28" t="s">
        <v>4501</v>
      </c>
      <c r="M879" s="49">
        <v>21.918230970811056</v>
      </c>
      <c r="N879" s="49">
        <v>8.1433712868031805E-2</v>
      </c>
      <c r="O879" s="49" t="s">
        <v>4501</v>
      </c>
      <c r="P879" s="30">
        <v>35.628254171999998</v>
      </c>
      <c r="Q879" s="27">
        <v>-0.7722</v>
      </c>
      <c r="R879" s="30">
        <v>21.840765173000001</v>
      </c>
      <c r="S879" s="27">
        <v>-0.38700000000000001</v>
      </c>
      <c r="T879" s="30">
        <v>21.930128067999998</v>
      </c>
      <c r="U879" s="27">
        <v>2.3E-2</v>
      </c>
      <c r="V879" s="30">
        <v>1.330212959</v>
      </c>
      <c r="W879" s="32">
        <v>-0.94279999999999997</v>
      </c>
      <c r="X879" s="30">
        <v>-14.496890624000001</v>
      </c>
      <c r="Y879" s="32">
        <v>-11.898199999999999</v>
      </c>
      <c r="Z879" s="30">
        <v>-11.739945730000001</v>
      </c>
      <c r="AA879" s="32">
        <v>0.85099999999999998</v>
      </c>
      <c r="AB879" s="30">
        <v>-4.5306932</v>
      </c>
      <c r="AC879" s="27">
        <v>-1.0061</v>
      </c>
      <c r="AD879" s="30">
        <v>-462.16254902600002</v>
      </c>
      <c r="AE879" s="27">
        <v>101.00700000000001</v>
      </c>
      <c r="AF879" s="30">
        <v>-372.85635160800001</v>
      </c>
      <c r="AG879" s="27">
        <v>1.84</v>
      </c>
      <c r="AH879" s="25">
        <v>2.9207947999999998E-3</v>
      </c>
      <c r="AI879" s="25">
        <v>-3.72993519E-2</v>
      </c>
      <c r="AJ879" s="25">
        <v>-3.0425641199999999E-2</v>
      </c>
      <c r="AK879" s="25">
        <v>3.6355629E-3</v>
      </c>
      <c r="AL879" s="25">
        <v>-4.1756047099999999E-2</v>
      </c>
      <c r="AM879" s="25">
        <v>-3.4398199800000001E-2</v>
      </c>
      <c r="AN879" s="47">
        <v>0.14989594140000001</v>
      </c>
      <c r="AO879" s="47">
        <v>5.63948529E-2</v>
      </c>
      <c r="AP879" s="47">
        <v>5.3786967499999998E-2</v>
      </c>
      <c r="AQ879" s="47">
        <v>8.6601908277222195E-2</v>
      </c>
      <c r="AR879" s="47">
        <v>0.15400949878752901</v>
      </c>
      <c r="AS879" s="47">
        <v>0.130566141909358</v>
      </c>
      <c r="AT879" s="28">
        <v>0</v>
      </c>
      <c r="AU879" s="28">
        <v>0</v>
      </c>
      <c r="AV879" s="28">
        <v>0</v>
      </c>
    </row>
    <row r="880" spans="1:48" x14ac:dyDescent="0.25">
      <c r="A880" s="159">
        <v>877</v>
      </c>
      <c r="B880" s="3" t="s">
        <v>2389</v>
      </c>
      <c r="C880" s="3" t="s">
        <v>2159</v>
      </c>
      <c r="D880" s="28" t="s">
        <v>4501</v>
      </c>
      <c r="E880" s="25" t="s">
        <v>4501</v>
      </c>
      <c r="F880" s="25" t="s">
        <v>4501</v>
      </c>
      <c r="G880" s="25" t="s">
        <v>4501</v>
      </c>
      <c r="H880" s="28" t="s">
        <v>4501</v>
      </c>
      <c r="I880" s="49">
        <v>5.9770300000000001</v>
      </c>
      <c r="J880" s="49">
        <v>4.718744</v>
      </c>
      <c r="K880" s="28">
        <v>0</v>
      </c>
      <c r="L880" s="28" t="s">
        <v>4501</v>
      </c>
      <c r="M880" s="49" t="s">
        <v>4501</v>
      </c>
      <c r="N880" s="49" t="s">
        <v>4501</v>
      </c>
      <c r="O880" s="49" t="s">
        <v>4501</v>
      </c>
      <c r="P880" s="30">
        <v>130.84877955900001</v>
      </c>
      <c r="Q880" s="27">
        <v>-0.49380000000000002</v>
      </c>
      <c r="R880" s="30">
        <v>404.03736860399999</v>
      </c>
      <c r="S880" s="27">
        <v>2.0878000000000001</v>
      </c>
      <c r="T880" s="30">
        <v>0</v>
      </c>
      <c r="U880" s="27" t="s">
        <v>1989</v>
      </c>
      <c r="V880" s="30">
        <v>0.111823848</v>
      </c>
      <c r="W880" s="32">
        <v>-0.98740000000000006</v>
      </c>
      <c r="X880" s="30">
        <v>4.6208534759999997</v>
      </c>
      <c r="Y880" s="32">
        <v>40.322600000000001</v>
      </c>
      <c r="Z880" s="30">
        <v>0</v>
      </c>
      <c r="AA880" s="32" t="s">
        <v>1989</v>
      </c>
      <c r="AB880" s="30">
        <v>-79.937250168800006</v>
      </c>
      <c r="AC880" s="27">
        <v>-1.0633999999999999</v>
      </c>
      <c r="AD880" s="30">
        <v>723.9903969124</v>
      </c>
      <c r="AE880" s="27">
        <v>-10.057</v>
      </c>
      <c r="AF880" s="30">
        <v>0</v>
      </c>
      <c r="AG880" s="27" t="s">
        <v>1989</v>
      </c>
      <c r="AH880" s="25">
        <v>-1.1457469000000001E-3</v>
      </c>
      <c r="AI880" s="25">
        <v>8.3515046000000003E-3</v>
      </c>
      <c r="AJ880" s="25">
        <v>0</v>
      </c>
      <c r="AK880" s="25">
        <v>-4.7665499E-3</v>
      </c>
      <c r="AL880" s="25">
        <v>4.4542785699999997E-2</v>
      </c>
      <c r="AM880" s="25">
        <v>0</v>
      </c>
      <c r="AN880" s="47">
        <v>0.15173515739999999</v>
      </c>
      <c r="AO880" s="47">
        <v>7.6869182699999997E-2</v>
      </c>
      <c r="AP880" s="47">
        <v>0</v>
      </c>
      <c r="AQ880" s="47">
        <v>3.7066105489685701</v>
      </c>
      <c r="AR880" s="47">
        <v>4.9339659729766403</v>
      </c>
      <c r="AS880" s="47" t="s">
        <v>1989</v>
      </c>
      <c r="AT880" s="28">
        <v>0</v>
      </c>
      <c r="AU880" s="28">
        <v>0</v>
      </c>
      <c r="AV880" s="28">
        <v>0</v>
      </c>
    </row>
    <row r="881" spans="1:48" x14ac:dyDescent="0.25">
      <c r="A881" s="159">
        <v>878</v>
      </c>
      <c r="B881" s="3" t="s">
        <v>4388</v>
      </c>
      <c r="C881" s="3" t="s">
        <v>2159</v>
      </c>
      <c r="D881" s="28">
        <v>13100</v>
      </c>
      <c r="E881" s="25">
        <v>0.76923079999999999</v>
      </c>
      <c r="F881" s="25">
        <v>-8.3916079999999997</v>
      </c>
      <c r="G881" s="25">
        <v>-12.66667</v>
      </c>
      <c r="H881" s="28">
        <v>17150520000</v>
      </c>
      <c r="I881" s="49">
        <v>1.3091999999999999</v>
      </c>
      <c r="J881" s="49">
        <v>100</v>
      </c>
      <c r="K881" s="28">
        <v>12890.75</v>
      </c>
      <c r="L881" s="28">
        <v>184620500</v>
      </c>
      <c r="M881" s="49">
        <v>4.8829581034739817</v>
      </c>
      <c r="N881" s="49">
        <v>1.0376133081176131</v>
      </c>
      <c r="O881" s="49" t="s">
        <v>4501</v>
      </c>
      <c r="P881" s="30">
        <v>80.360904679000001</v>
      </c>
      <c r="Q881" s="27" t="s">
        <v>1989</v>
      </c>
      <c r="R881" s="30">
        <v>120.433521343</v>
      </c>
      <c r="S881" s="27">
        <v>0.49869999999999998</v>
      </c>
      <c r="T881" s="30">
        <v>0</v>
      </c>
      <c r="U881" s="27" t="s">
        <v>1989</v>
      </c>
      <c r="V881" s="30">
        <v>0.55496224400000005</v>
      </c>
      <c r="W881" s="32">
        <v>22.0001</v>
      </c>
      <c r="X881" s="30">
        <v>3.5149996059999999</v>
      </c>
      <c r="Y881" s="32">
        <v>5.3338000000000001</v>
      </c>
      <c r="Z881" s="30">
        <v>0</v>
      </c>
      <c r="AA881" s="32" t="s">
        <v>1989</v>
      </c>
      <c r="AB881" s="30">
        <v>423.89416743049998</v>
      </c>
      <c r="AC881" s="27">
        <v>4.2704000000000004</v>
      </c>
      <c r="AD881" s="30">
        <v>2682.8029231592</v>
      </c>
      <c r="AE881" s="27">
        <v>5.3289999999999997</v>
      </c>
      <c r="AF881" s="30">
        <v>0</v>
      </c>
      <c r="AG881" s="27" t="s">
        <v>1989</v>
      </c>
      <c r="AH881" s="25">
        <v>1.7304976600000001E-2</v>
      </c>
      <c r="AI881" s="25">
        <v>9.4121383500000003E-2</v>
      </c>
      <c r="AJ881" s="25">
        <v>0</v>
      </c>
      <c r="AK881" s="25">
        <v>6.6481574500000001E-2</v>
      </c>
      <c r="AL881" s="25">
        <v>0.22878239510000001</v>
      </c>
      <c r="AM881" s="25">
        <v>0</v>
      </c>
      <c r="AN881" s="47">
        <v>4.3942647E-3</v>
      </c>
      <c r="AO881" s="47">
        <v>6.7814638900000002E-2</v>
      </c>
      <c r="AP881" s="47">
        <v>0</v>
      </c>
      <c r="AQ881" s="47">
        <v>0.55177920539769898</v>
      </c>
      <c r="AR881" s="47">
        <v>2.1361550613531302</v>
      </c>
      <c r="AS881" s="47" t="s">
        <v>1989</v>
      </c>
      <c r="AT881" s="28">
        <v>0</v>
      </c>
      <c r="AU881" s="28">
        <v>500</v>
      </c>
      <c r="AV881" s="28">
        <v>0</v>
      </c>
    </row>
    <row r="882" spans="1:48" x14ac:dyDescent="0.25">
      <c r="A882" s="159">
        <v>879</v>
      </c>
      <c r="B882" s="3" t="s">
        <v>3940</v>
      </c>
      <c r="C882" s="3" t="s">
        <v>2159</v>
      </c>
      <c r="D882" s="28" t="s">
        <v>4501</v>
      </c>
      <c r="E882" s="25" t="s">
        <v>4501</v>
      </c>
      <c r="F882" s="25" t="s">
        <v>4501</v>
      </c>
      <c r="G882" s="25" t="s">
        <v>4501</v>
      </c>
      <c r="H882" s="28" t="s">
        <v>4501</v>
      </c>
      <c r="I882" s="49">
        <v>1.335</v>
      </c>
      <c r="J882" s="49">
        <v>85.224720000000005</v>
      </c>
      <c r="K882" s="28" t="s">
        <v>4501</v>
      </c>
      <c r="L882" s="28" t="s">
        <v>4501</v>
      </c>
      <c r="M882" s="49" t="s">
        <v>4501</v>
      </c>
      <c r="N882" s="49" t="s">
        <v>4501</v>
      </c>
      <c r="O882" s="49" t="s">
        <v>4501</v>
      </c>
      <c r="P882" s="30">
        <v>79.058583800999997</v>
      </c>
      <c r="Q882" s="27">
        <v>-0.13650000000000001</v>
      </c>
      <c r="R882" s="30">
        <v>69.013230699000005</v>
      </c>
      <c r="S882" s="27">
        <v>-0.12709999999999999</v>
      </c>
      <c r="T882" s="30">
        <v>0</v>
      </c>
      <c r="U882" s="27" t="s">
        <v>1989</v>
      </c>
      <c r="V882" s="30">
        <v>1.3680885490000001</v>
      </c>
      <c r="W882" s="32">
        <v>0.29470000000000002</v>
      </c>
      <c r="X882" s="30">
        <v>0.46250718200000002</v>
      </c>
      <c r="Y882" s="32">
        <v>-0.66190000000000004</v>
      </c>
      <c r="Z882" s="30">
        <v>0</v>
      </c>
      <c r="AA882" s="32" t="s">
        <v>1989</v>
      </c>
      <c r="AB882" s="30">
        <v>944.6356172285</v>
      </c>
      <c r="AC882" s="27">
        <v>0.19339999999999999</v>
      </c>
      <c r="AD882" s="30">
        <v>346.44732734079997</v>
      </c>
      <c r="AE882" s="27">
        <v>-0.63300000000000001</v>
      </c>
      <c r="AF882" s="30">
        <v>0</v>
      </c>
      <c r="AG882" s="27" t="s">
        <v>1989</v>
      </c>
      <c r="AH882" s="25">
        <v>9.8524852999999999E-3</v>
      </c>
      <c r="AI882" s="25">
        <v>3.8868049000000001E-3</v>
      </c>
      <c r="AJ882" s="25">
        <v>0</v>
      </c>
      <c r="AK882" s="25">
        <v>9.8459913499999996E-2</v>
      </c>
      <c r="AL882" s="25">
        <v>3.3800043199999998E-2</v>
      </c>
      <c r="AM882" s="25">
        <v>0</v>
      </c>
      <c r="AN882" s="47">
        <v>0.2379161484</v>
      </c>
      <c r="AO882" s="47">
        <v>0.18706948779999999</v>
      </c>
      <c r="AP882" s="47">
        <v>0</v>
      </c>
      <c r="AQ882" s="47">
        <v>9.0829151203263194</v>
      </c>
      <c r="AR882" s="47">
        <v>6.35229802869625</v>
      </c>
      <c r="AS882" s="47" t="s">
        <v>1989</v>
      </c>
      <c r="AT882" s="28">
        <v>0</v>
      </c>
      <c r="AU882" s="28">
        <v>0</v>
      </c>
      <c r="AV882" s="28">
        <v>0</v>
      </c>
    </row>
    <row r="883" spans="1:48" x14ac:dyDescent="0.25">
      <c r="A883" s="159">
        <v>880</v>
      </c>
      <c r="B883" s="3" t="s">
        <v>3701</v>
      </c>
      <c r="C883" s="3" t="s">
        <v>2159</v>
      </c>
      <c r="D883" s="28" t="s">
        <v>4501</v>
      </c>
      <c r="E883" s="25" t="s">
        <v>4501</v>
      </c>
      <c r="F883" s="25" t="s">
        <v>4501</v>
      </c>
      <c r="G883" s="25" t="s">
        <v>4501</v>
      </c>
      <c r="H883" s="28" t="s">
        <v>4501</v>
      </c>
      <c r="I883" s="49">
        <v>1.7185999999999999</v>
      </c>
      <c r="J883" s="49">
        <v>8.4404160000000008</v>
      </c>
      <c r="K883" s="28">
        <v>0</v>
      </c>
      <c r="L883" s="28" t="s">
        <v>4501</v>
      </c>
      <c r="M883" s="49" t="s">
        <v>4501</v>
      </c>
      <c r="N883" s="49" t="s">
        <v>4501</v>
      </c>
      <c r="O883" s="49" t="s">
        <v>4501</v>
      </c>
      <c r="P883" s="30">
        <v>248.41840581599999</v>
      </c>
      <c r="Q883" s="27">
        <v>-0.22620000000000001</v>
      </c>
      <c r="R883" s="30">
        <v>261.89927677499998</v>
      </c>
      <c r="S883" s="27">
        <v>5.4300000000000001E-2</v>
      </c>
      <c r="T883" s="30">
        <v>0</v>
      </c>
      <c r="U883" s="27" t="s">
        <v>1989</v>
      </c>
      <c r="V883" s="30">
        <v>4.7284401479999998</v>
      </c>
      <c r="W883" s="32">
        <v>1.2988</v>
      </c>
      <c r="X883" s="30">
        <v>0.202534941</v>
      </c>
      <c r="Y883" s="32">
        <v>-0.95720000000000005</v>
      </c>
      <c r="Z883" s="30">
        <v>0</v>
      </c>
      <c r="AA883" s="32" t="s">
        <v>1989</v>
      </c>
      <c r="AB883" s="30">
        <v>2251.1086559999999</v>
      </c>
      <c r="AC883" s="27">
        <v>0.91520000000000001</v>
      </c>
      <c r="AD883" s="30">
        <v>115.734252</v>
      </c>
      <c r="AE883" s="27">
        <v>-0.94899999999999995</v>
      </c>
      <c r="AF883" s="30">
        <v>0</v>
      </c>
      <c r="AG883" s="27" t="s">
        <v>1989</v>
      </c>
      <c r="AH883" s="25">
        <v>2.59010447E-2</v>
      </c>
      <c r="AI883" s="25">
        <v>1.3535883000000001E-3</v>
      </c>
      <c r="AJ883" s="25">
        <v>0</v>
      </c>
      <c r="AK883" s="25">
        <v>0.22058977499999999</v>
      </c>
      <c r="AL883" s="25">
        <v>9.1137619999999992E-3</v>
      </c>
      <c r="AM883" s="25">
        <v>0</v>
      </c>
      <c r="AN883" s="47">
        <v>0.16322690309999999</v>
      </c>
      <c r="AO883" s="47">
        <v>0.1144615611</v>
      </c>
      <c r="AP883" s="47">
        <v>0</v>
      </c>
      <c r="AQ883" s="47">
        <v>6.3262303446930401</v>
      </c>
      <c r="AR883" s="47">
        <v>5.0982988802715496</v>
      </c>
      <c r="AS883" s="47" t="s">
        <v>1989</v>
      </c>
      <c r="AT883" s="28">
        <v>900</v>
      </c>
      <c r="AU883" s="28">
        <v>0</v>
      </c>
      <c r="AV883" s="28">
        <v>0</v>
      </c>
    </row>
    <row r="884" spans="1:48" x14ac:dyDescent="0.25">
      <c r="A884" s="159">
        <v>881</v>
      </c>
      <c r="B884" s="3" t="s">
        <v>2395</v>
      </c>
      <c r="C884" s="3" t="s">
        <v>2159</v>
      </c>
      <c r="D884" s="28" t="s">
        <v>4501</v>
      </c>
      <c r="E884" s="25" t="s">
        <v>4501</v>
      </c>
      <c r="F884" s="25" t="s">
        <v>4501</v>
      </c>
      <c r="G884" s="25" t="s">
        <v>4501</v>
      </c>
      <c r="H884" s="28" t="s">
        <v>4501</v>
      </c>
      <c r="I884" s="49">
        <v>2.4342799999999998</v>
      </c>
      <c r="J884" s="49">
        <v>67.630679999999998</v>
      </c>
      <c r="K884" s="28">
        <v>0</v>
      </c>
      <c r="L884" s="28" t="s">
        <v>4501</v>
      </c>
      <c r="M884" s="49" t="s">
        <v>4501</v>
      </c>
      <c r="N884" s="49" t="s">
        <v>4501</v>
      </c>
      <c r="O884" s="49" t="s">
        <v>4501</v>
      </c>
      <c r="P884" s="30">
        <v>120.49958862</v>
      </c>
      <c r="Q884" s="27">
        <v>0.48670000000000002</v>
      </c>
      <c r="R884" s="30">
        <v>88.308056246000007</v>
      </c>
      <c r="S884" s="27">
        <v>-0.26719999999999999</v>
      </c>
      <c r="T884" s="30">
        <v>0</v>
      </c>
      <c r="U884" s="27" t="s">
        <v>1989</v>
      </c>
      <c r="V884" s="30">
        <v>1.5750227800000001</v>
      </c>
      <c r="W884" s="32">
        <v>141.899</v>
      </c>
      <c r="X884" s="30">
        <v>-4.1618847270000003</v>
      </c>
      <c r="Y884" s="32">
        <v>-3.6423999999999999</v>
      </c>
      <c r="Z884" s="30">
        <v>0</v>
      </c>
      <c r="AA884" s="32" t="s">
        <v>1989</v>
      </c>
      <c r="AB884" s="30">
        <v>644.52906272509995</v>
      </c>
      <c r="AC884" s="27">
        <v>141.899</v>
      </c>
      <c r="AD884" s="30">
        <v>-1703.1218191416001</v>
      </c>
      <c r="AE884" s="27">
        <v>-3.6419999999999999</v>
      </c>
      <c r="AF884" s="30">
        <v>0</v>
      </c>
      <c r="AG884" s="27" t="s">
        <v>1989</v>
      </c>
      <c r="AH884" s="25">
        <v>3.43742836E-2</v>
      </c>
      <c r="AI884" s="25">
        <v>-8.8580501199999995E-2</v>
      </c>
      <c r="AJ884" s="25">
        <v>0</v>
      </c>
      <c r="AK884" s="25">
        <v>4.5292392700000003E-2</v>
      </c>
      <c r="AL884" s="25">
        <v>-0.13054493249999999</v>
      </c>
      <c r="AM884" s="25">
        <v>0</v>
      </c>
      <c r="AN884" s="47">
        <v>7.5827385900000002E-2</v>
      </c>
      <c r="AO884" s="47">
        <v>2.0252289499999999E-2</v>
      </c>
      <c r="AP884" s="47">
        <v>0</v>
      </c>
      <c r="AQ884" s="47">
        <v>0.24553760213233999</v>
      </c>
      <c r="AR884" s="47">
        <v>0.73382072233255602</v>
      </c>
      <c r="AS884" s="47" t="s">
        <v>1989</v>
      </c>
      <c r="AT884" s="28">
        <v>500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2401</v>
      </c>
      <c r="C885" s="3" t="s">
        <v>2159</v>
      </c>
      <c r="D885" s="28" t="s">
        <v>4501</v>
      </c>
      <c r="E885" s="25" t="s">
        <v>4501</v>
      </c>
      <c r="F885" s="25" t="s">
        <v>4501</v>
      </c>
      <c r="G885" s="25" t="s">
        <v>4501</v>
      </c>
      <c r="H885" s="28" t="s">
        <v>4501</v>
      </c>
      <c r="I885" s="49">
        <v>3.73245</v>
      </c>
      <c r="J885" s="49">
        <v>36.075420000000001</v>
      </c>
      <c r="K885" s="28">
        <v>0</v>
      </c>
      <c r="L885" s="28" t="s">
        <v>4501</v>
      </c>
      <c r="M885" s="49" t="s">
        <v>4501</v>
      </c>
      <c r="N885" s="49" t="s">
        <v>4501</v>
      </c>
      <c r="O885" s="49" t="s">
        <v>4501</v>
      </c>
      <c r="P885" s="30">
        <v>136.00628898900001</v>
      </c>
      <c r="Q885" s="27">
        <v>-0.25700000000000001</v>
      </c>
      <c r="R885" s="30">
        <v>206.166667843</v>
      </c>
      <c r="S885" s="27">
        <v>0.51590000000000003</v>
      </c>
      <c r="T885" s="30">
        <v>0</v>
      </c>
      <c r="U885" s="27" t="s">
        <v>1989</v>
      </c>
      <c r="V885" s="30">
        <v>6.7371388379999999</v>
      </c>
      <c r="W885" s="32">
        <v>-7.7899999999999997E-2</v>
      </c>
      <c r="X885" s="30">
        <v>7.1067636529999998</v>
      </c>
      <c r="Y885" s="32">
        <v>5.4899999999999997E-2</v>
      </c>
      <c r="Z885" s="30">
        <v>0</v>
      </c>
      <c r="AA885" s="32" t="s">
        <v>1989</v>
      </c>
      <c r="AB885" s="30">
        <v>1805.0178402926001</v>
      </c>
      <c r="AC885" s="27">
        <v>-7.7899999999999997E-2</v>
      </c>
      <c r="AD885" s="30">
        <v>1904.0479183913999</v>
      </c>
      <c r="AE885" s="27">
        <v>5.5E-2</v>
      </c>
      <c r="AF885" s="30">
        <v>0</v>
      </c>
      <c r="AG885" s="27" t="s">
        <v>1989</v>
      </c>
      <c r="AH885" s="25">
        <v>3.8080266799999998E-2</v>
      </c>
      <c r="AI885" s="25">
        <v>3.6028926599999997E-2</v>
      </c>
      <c r="AJ885" s="25">
        <v>0</v>
      </c>
      <c r="AK885" s="25">
        <v>8.9494348400000007E-2</v>
      </c>
      <c r="AL885" s="25">
        <v>9.3475914500000007E-2</v>
      </c>
      <c r="AM885" s="25">
        <v>0</v>
      </c>
      <c r="AN885" s="47">
        <v>9.7531350599999997E-2</v>
      </c>
      <c r="AO885" s="47">
        <v>7.5419600599999997E-2</v>
      </c>
      <c r="AP885" s="47">
        <v>0</v>
      </c>
      <c r="AQ885" s="47">
        <v>1.95810908134321</v>
      </c>
      <c r="AR885" s="47">
        <v>1.2342780854427999</v>
      </c>
      <c r="AS885" s="47" t="s">
        <v>1989</v>
      </c>
      <c r="AT885" s="28">
        <v>1500</v>
      </c>
      <c r="AU885" s="28">
        <v>1500</v>
      </c>
      <c r="AV885" s="28">
        <v>0</v>
      </c>
    </row>
    <row r="886" spans="1:48" x14ac:dyDescent="0.25">
      <c r="A886" s="159">
        <v>883</v>
      </c>
      <c r="B886" s="3" t="s">
        <v>2404</v>
      </c>
      <c r="C886" s="3" t="s">
        <v>2159</v>
      </c>
      <c r="D886" s="28">
        <v>4900</v>
      </c>
      <c r="E886" s="25">
        <v>40</v>
      </c>
      <c r="F886" s="25">
        <v>40</v>
      </c>
      <c r="G886" s="25" t="s">
        <v>4501</v>
      </c>
      <c r="H886" s="28">
        <v>13328000000.000002</v>
      </c>
      <c r="I886" s="49">
        <v>2.7199999999999998</v>
      </c>
      <c r="J886" s="49">
        <v>97.541250000000005</v>
      </c>
      <c r="K886" s="28">
        <v>5</v>
      </c>
      <c r="L886" s="28">
        <v>24500</v>
      </c>
      <c r="M886" s="49">
        <v>1.3432017543859649</v>
      </c>
      <c r="N886" s="49">
        <v>0.30416741776664169</v>
      </c>
      <c r="O886" s="49" t="s">
        <v>4501</v>
      </c>
      <c r="P886" s="30">
        <v>258.53244055300001</v>
      </c>
      <c r="Q886" s="27">
        <v>0.3266</v>
      </c>
      <c r="R886" s="30">
        <v>271.07303875600002</v>
      </c>
      <c r="S886" s="27">
        <v>4.8500000000000001E-2</v>
      </c>
      <c r="T886" s="30">
        <v>0</v>
      </c>
      <c r="U886" s="27" t="s">
        <v>1989</v>
      </c>
      <c r="V886" s="30">
        <v>9.4272708590000001</v>
      </c>
      <c r="W886" s="32">
        <v>0.20569999999999999</v>
      </c>
      <c r="X886" s="30">
        <v>9.9238850420000002</v>
      </c>
      <c r="Y886" s="32">
        <v>5.2699999999999997E-2</v>
      </c>
      <c r="Z886" s="30">
        <v>0</v>
      </c>
      <c r="AA886" s="32" t="s">
        <v>1989</v>
      </c>
      <c r="AB886" s="30">
        <v>2575.2673110293999</v>
      </c>
      <c r="AC886" s="27">
        <v>0.23369999999999999</v>
      </c>
      <c r="AD886" s="30">
        <v>2747.7518536765001</v>
      </c>
      <c r="AE886" s="27">
        <v>6.7000000000000004E-2</v>
      </c>
      <c r="AF886" s="30">
        <v>0</v>
      </c>
      <c r="AG886" s="27" t="s">
        <v>1989</v>
      </c>
      <c r="AH886" s="25">
        <v>6.7768753799999998E-2</v>
      </c>
      <c r="AI886" s="25">
        <v>6.8597618200000002E-2</v>
      </c>
      <c r="AJ886" s="25">
        <v>0</v>
      </c>
      <c r="AK886" s="25">
        <v>0.2289092184</v>
      </c>
      <c r="AL886" s="25">
        <v>0.23026161749999999</v>
      </c>
      <c r="AM886" s="25">
        <v>0</v>
      </c>
      <c r="AN886" s="47">
        <v>0.23425718470000001</v>
      </c>
      <c r="AO886" s="47">
        <v>0.2395009414</v>
      </c>
      <c r="AP886" s="47">
        <v>0</v>
      </c>
      <c r="AQ886" s="47">
        <v>2.22460383188597</v>
      </c>
      <c r="AR886" s="47">
        <v>2.4844568295496501</v>
      </c>
      <c r="AS886" s="47" t="s">
        <v>1989</v>
      </c>
      <c r="AT886" s="28">
        <v>2100</v>
      </c>
      <c r="AU886" s="28">
        <v>2200</v>
      </c>
      <c r="AV886" s="28">
        <v>0</v>
      </c>
    </row>
    <row r="887" spans="1:48" x14ac:dyDescent="0.25">
      <c r="A887" s="159">
        <v>884</v>
      </c>
      <c r="B887" s="3" t="s">
        <v>2425</v>
      </c>
      <c r="C887" s="3" t="s">
        <v>2159</v>
      </c>
      <c r="D887" s="28">
        <v>11200</v>
      </c>
      <c r="E887" s="25">
        <v>-13.84615</v>
      </c>
      <c r="F887" s="25">
        <v>-46.666670000000003</v>
      </c>
      <c r="G887" s="25">
        <v>6.6666670000000003</v>
      </c>
      <c r="H887" s="28">
        <v>969919999999.99988</v>
      </c>
      <c r="I887" s="49">
        <v>86.6</v>
      </c>
      <c r="J887" s="49">
        <v>99.232320000000001</v>
      </c>
      <c r="K887" s="28">
        <v>6627.5</v>
      </c>
      <c r="L887" s="28">
        <v>75227500</v>
      </c>
      <c r="M887" s="49">
        <v>8.702408702408702</v>
      </c>
      <c r="N887" s="49">
        <v>0.93771242084658446</v>
      </c>
      <c r="O887" s="49" t="s">
        <v>4501</v>
      </c>
      <c r="P887" s="30">
        <v>389.991183509</v>
      </c>
      <c r="Q887" s="27">
        <v>1.5042</v>
      </c>
      <c r="R887" s="30">
        <v>439.41548947199999</v>
      </c>
      <c r="S887" s="27">
        <v>0.12670000000000001</v>
      </c>
      <c r="T887" s="30">
        <v>438.56088957999998</v>
      </c>
      <c r="U887" s="27">
        <v>2.7699999999999999E-2</v>
      </c>
      <c r="V887" s="30">
        <v>133.988659936</v>
      </c>
      <c r="W887" s="32">
        <v>8.4667999999999992</v>
      </c>
      <c r="X887" s="30">
        <v>126.59791423999999</v>
      </c>
      <c r="Y887" s="32">
        <v>-5.5199999999999999E-2</v>
      </c>
      <c r="Z887" s="30">
        <v>118.494957652</v>
      </c>
      <c r="AA887" s="32">
        <v>0.161</v>
      </c>
      <c r="AB887" s="30">
        <v>1514.2615951385999</v>
      </c>
      <c r="AC887" s="27">
        <v>9.9846000000000004</v>
      </c>
      <c r="AD887" s="30">
        <v>1400.071025358</v>
      </c>
      <c r="AE887" s="27">
        <v>-7.4999999999999997E-2</v>
      </c>
      <c r="AF887" s="30">
        <v>1366.2351830484999</v>
      </c>
      <c r="AG887" s="27">
        <v>1.1599999999999999</v>
      </c>
      <c r="AH887" s="25">
        <v>8.1465597000000001E-2</v>
      </c>
      <c r="AI887" s="25">
        <v>7.13502736E-2</v>
      </c>
      <c r="AJ887" s="25">
        <v>6.5441389200000005E-2</v>
      </c>
      <c r="AK887" s="25">
        <v>0.14963406230000001</v>
      </c>
      <c r="AL887" s="25">
        <v>0.126611582</v>
      </c>
      <c r="AM887" s="25">
        <v>0.1126903486</v>
      </c>
      <c r="AN887" s="47">
        <v>0.22598795599999999</v>
      </c>
      <c r="AO887" s="47">
        <v>0.25690642879999998</v>
      </c>
      <c r="AP887" s="47">
        <v>0.26224253939999997</v>
      </c>
      <c r="AQ887" s="47">
        <v>0.77942397832231503</v>
      </c>
      <c r="AR887" s="47">
        <v>0.76991240072393796</v>
      </c>
      <c r="AS887" s="47">
        <v>0.72200422400152198</v>
      </c>
      <c r="AT887" s="28">
        <v>0</v>
      </c>
      <c r="AU887" s="28">
        <v>300</v>
      </c>
      <c r="AV887" s="28">
        <v>0</v>
      </c>
    </row>
    <row r="888" spans="1:48" x14ac:dyDescent="0.25">
      <c r="A888" s="159">
        <v>885</v>
      </c>
      <c r="B888" s="3" t="s">
        <v>2410</v>
      </c>
      <c r="C888" s="3" t="s">
        <v>2159</v>
      </c>
      <c r="D888" s="28">
        <v>4300</v>
      </c>
      <c r="E888" s="25">
        <v>-14</v>
      </c>
      <c r="F888" s="25">
        <v>-15.68627</v>
      </c>
      <c r="G888" s="25">
        <v>-53.260869999999997</v>
      </c>
      <c r="H888" s="28">
        <v>19349570000</v>
      </c>
      <c r="I888" s="49">
        <v>4.4999000000000002</v>
      </c>
      <c r="J888" s="49">
        <v>63.093800000000002</v>
      </c>
      <c r="K888" s="28">
        <v>722.5</v>
      </c>
      <c r="L888" s="28">
        <v>3551500</v>
      </c>
      <c r="M888" s="49">
        <v>6.0648801128349792</v>
      </c>
      <c r="N888" s="49">
        <v>0.31543035672328107</v>
      </c>
      <c r="O888" s="49" t="s">
        <v>4501</v>
      </c>
      <c r="P888" s="30">
        <v>251.104572491</v>
      </c>
      <c r="Q888" s="27">
        <v>-0.54690000000000005</v>
      </c>
      <c r="R888" s="30">
        <v>240.127070194</v>
      </c>
      <c r="S888" s="27">
        <v>-4.3700000000000003E-2</v>
      </c>
      <c r="T888" s="30">
        <v>0</v>
      </c>
      <c r="U888" s="27" t="s">
        <v>1989</v>
      </c>
      <c r="V888" s="30">
        <v>2.0039974410000001</v>
      </c>
      <c r="W888" s="32">
        <v>-0.7218</v>
      </c>
      <c r="X888" s="30">
        <v>1.91363766</v>
      </c>
      <c r="Y888" s="32">
        <v>-4.5100000000000001E-2</v>
      </c>
      <c r="Z888" s="30">
        <v>0</v>
      </c>
      <c r="AA888" s="32" t="s">
        <v>1989</v>
      </c>
      <c r="AB888" s="30">
        <v>742.22127444440002</v>
      </c>
      <c r="AC888" s="27">
        <v>-0.629</v>
      </c>
      <c r="AD888" s="30">
        <v>579.12505925929997</v>
      </c>
      <c r="AE888" s="27">
        <v>-0.22</v>
      </c>
      <c r="AF888" s="30">
        <v>0</v>
      </c>
      <c r="AG888" s="27" t="s">
        <v>1989</v>
      </c>
      <c r="AH888" s="25">
        <v>1.10625815E-2</v>
      </c>
      <c r="AI888" s="25">
        <v>1.25005867E-2</v>
      </c>
      <c r="AJ888" s="25">
        <v>0</v>
      </c>
      <c r="AK888" s="25">
        <v>4.94361205E-2</v>
      </c>
      <c r="AL888" s="25">
        <v>5.09532891E-2</v>
      </c>
      <c r="AM888" s="25">
        <v>0</v>
      </c>
      <c r="AN888" s="47">
        <v>0.1006121695</v>
      </c>
      <c r="AO888" s="47">
        <v>8.4565787200000006E-2</v>
      </c>
      <c r="AP888" s="47">
        <v>0</v>
      </c>
      <c r="AQ888" s="47">
        <v>2.9400104246500298</v>
      </c>
      <c r="AR888" s="47">
        <v>3.2176850151728602</v>
      </c>
      <c r="AS888" s="47" t="s">
        <v>1989</v>
      </c>
      <c r="AT888" s="28">
        <v>500</v>
      </c>
      <c r="AU888" s="28">
        <v>0</v>
      </c>
      <c r="AV888" s="28">
        <v>0</v>
      </c>
    </row>
    <row r="889" spans="1:48" x14ac:dyDescent="0.25">
      <c r="A889" s="159">
        <v>886</v>
      </c>
      <c r="B889" s="3" t="s">
        <v>2512</v>
      </c>
      <c r="C889" s="3" t="s">
        <v>2159</v>
      </c>
      <c r="D889" s="28" t="s">
        <v>4501</v>
      </c>
      <c r="E889" s="25" t="s">
        <v>4501</v>
      </c>
      <c r="F889" s="25" t="s">
        <v>4501</v>
      </c>
      <c r="G889" s="25" t="s">
        <v>4501</v>
      </c>
      <c r="H889" s="28" t="s">
        <v>4501</v>
      </c>
      <c r="I889" s="49">
        <v>2.4125099999999997</v>
      </c>
      <c r="J889" s="49">
        <v>46.090760000000003</v>
      </c>
      <c r="K889" s="28" t="s">
        <v>4501</v>
      </c>
      <c r="L889" s="28" t="s">
        <v>4501</v>
      </c>
      <c r="M889" s="49" t="s">
        <v>4501</v>
      </c>
      <c r="N889" s="49" t="s">
        <v>4501</v>
      </c>
      <c r="O889" s="49" t="s">
        <v>4501</v>
      </c>
      <c r="P889" s="30">
        <v>264.039273982</v>
      </c>
      <c r="Q889" s="27">
        <v>0.31359999999999999</v>
      </c>
      <c r="R889" s="30">
        <v>363.25339471500001</v>
      </c>
      <c r="S889" s="27">
        <v>0.37580000000000002</v>
      </c>
      <c r="T889" s="30">
        <v>0</v>
      </c>
      <c r="U889" s="27" t="s">
        <v>1989</v>
      </c>
      <c r="V889" s="30">
        <v>8.1780276389999997</v>
      </c>
      <c r="W889" s="32">
        <v>0.58440000000000003</v>
      </c>
      <c r="X889" s="30">
        <v>7.1332311549999998</v>
      </c>
      <c r="Y889" s="32">
        <v>-0.1278</v>
      </c>
      <c r="Z889" s="30">
        <v>0</v>
      </c>
      <c r="AA889" s="32" t="s">
        <v>1989</v>
      </c>
      <c r="AB889" s="30">
        <v>3389.8307241645002</v>
      </c>
      <c r="AC889" s="27">
        <v>0.72219999999999995</v>
      </c>
      <c r="AD889" s="30">
        <v>2956.7576925850999</v>
      </c>
      <c r="AE889" s="27">
        <v>-0.128</v>
      </c>
      <c r="AF889" s="30">
        <v>0</v>
      </c>
      <c r="AG889" s="27" t="s">
        <v>1989</v>
      </c>
      <c r="AH889" s="25">
        <v>3.8774854400000003E-2</v>
      </c>
      <c r="AI889" s="25">
        <v>3.42410753E-2</v>
      </c>
      <c r="AJ889" s="25">
        <v>0</v>
      </c>
      <c r="AK889" s="25">
        <v>7.6439584800000002E-2</v>
      </c>
      <c r="AL889" s="25">
        <v>0.1142868403</v>
      </c>
      <c r="AM889" s="25">
        <v>0</v>
      </c>
      <c r="AN889" s="47">
        <v>9.07053731E-2</v>
      </c>
      <c r="AO889" s="47">
        <v>9.7187538500000004E-2</v>
      </c>
      <c r="AP889" s="47">
        <v>0</v>
      </c>
      <c r="AQ889" s="47">
        <v>1.7218861364337501</v>
      </c>
      <c r="AR889" s="47">
        <v>3.24489985096477</v>
      </c>
      <c r="AS889" s="47" t="s">
        <v>1989</v>
      </c>
      <c r="AT889" s="28">
        <v>28819</v>
      </c>
      <c r="AU889" s="28">
        <v>10000</v>
      </c>
      <c r="AV889" s="28">
        <v>0</v>
      </c>
    </row>
    <row r="890" spans="1:48" x14ac:dyDescent="0.25">
      <c r="A890" s="159">
        <v>887</v>
      </c>
      <c r="B890" s="3" t="s">
        <v>2413</v>
      </c>
      <c r="C890" s="3" t="s">
        <v>2159</v>
      </c>
      <c r="D890" s="28" t="s">
        <v>4501</v>
      </c>
      <c r="E890" s="25" t="s">
        <v>4501</v>
      </c>
      <c r="F890" s="25" t="s">
        <v>4501</v>
      </c>
      <c r="G890" s="25" t="s">
        <v>4501</v>
      </c>
      <c r="H890" s="28" t="s">
        <v>4501</v>
      </c>
      <c r="I890" s="49">
        <v>0.92849999999999999</v>
      </c>
      <c r="J890" s="49">
        <v>24.973510000000001</v>
      </c>
      <c r="K890" s="28">
        <v>0</v>
      </c>
      <c r="L890" s="28" t="s">
        <v>4501</v>
      </c>
      <c r="M890" s="49" t="s">
        <v>4501</v>
      </c>
      <c r="N890" s="49" t="s">
        <v>4501</v>
      </c>
      <c r="O890" s="49" t="s">
        <v>4501</v>
      </c>
      <c r="P890" s="30">
        <v>2.532352419</v>
      </c>
      <c r="Q890" s="27">
        <v>-0.376</v>
      </c>
      <c r="R890" s="30">
        <v>4.1915399999999998</v>
      </c>
      <c r="S890" s="27">
        <v>0.6552</v>
      </c>
      <c r="T890" s="30">
        <v>0</v>
      </c>
      <c r="U890" s="27" t="s">
        <v>1989</v>
      </c>
      <c r="V890" s="30">
        <v>0.133239301</v>
      </c>
      <c r="W890" s="32">
        <v>-0.90790000000000004</v>
      </c>
      <c r="X890" s="30">
        <v>0.86368458199999998</v>
      </c>
      <c r="Y890" s="32">
        <v>5.4821999999999997</v>
      </c>
      <c r="Z890" s="30">
        <v>0</v>
      </c>
      <c r="AA890" s="32" t="s">
        <v>1989</v>
      </c>
      <c r="AB890" s="30">
        <v>123.1416829945</v>
      </c>
      <c r="AC890" s="27">
        <v>-0.90790000000000004</v>
      </c>
      <c r="AD890" s="30">
        <v>798.22974306840001</v>
      </c>
      <c r="AE890" s="27">
        <v>5.4820000000000002</v>
      </c>
      <c r="AF890" s="30">
        <v>0</v>
      </c>
      <c r="AG890" s="27" t="s">
        <v>1989</v>
      </c>
      <c r="AH890" s="25">
        <v>8.1468094999999994E-3</v>
      </c>
      <c r="AI890" s="25">
        <v>6.8325367900000003E-2</v>
      </c>
      <c r="AJ890" s="25">
        <v>0</v>
      </c>
      <c r="AK890" s="25">
        <v>2.30937077E-2</v>
      </c>
      <c r="AL890" s="25">
        <v>0.1377933798</v>
      </c>
      <c r="AM890" s="25">
        <v>0</v>
      </c>
      <c r="AN890" s="47">
        <v>0.40740245289999999</v>
      </c>
      <c r="AO890" s="47">
        <v>0.70910043730000005</v>
      </c>
      <c r="AP890" s="47">
        <v>0</v>
      </c>
      <c r="AQ890" s="47">
        <v>1.9095770074999301</v>
      </c>
      <c r="AR890" s="47">
        <v>0.23896946411720099</v>
      </c>
      <c r="AS890" s="47" t="s">
        <v>1989</v>
      </c>
      <c r="AT890" s="28">
        <v>0</v>
      </c>
      <c r="AU890" s="28">
        <v>0</v>
      </c>
      <c r="AV890" s="28">
        <v>0</v>
      </c>
    </row>
    <row r="891" spans="1:48" x14ac:dyDescent="0.25">
      <c r="A891" s="159">
        <v>888</v>
      </c>
      <c r="B891" s="3" t="s">
        <v>2386</v>
      </c>
      <c r="C891" s="3" t="s">
        <v>2159</v>
      </c>
      <c r="D891" s="28" t="s">
        <v>4501</v>
      </c>
      <c r="E891" s="25" t="s">
        <v>4501</v>
      </c>
      <c r="F891" s="25" t="s">
        <v>4501</v>
      </c>
      <c r="G891" s="25" t="s">
        <v>4501</v>
      </c>
      <c r="H891" s="28" t="s">
        <v>4501</v>
      </c>
      <c r="I891" s="49">
        <v>6</v>
      </c>
      <c r="J891" s="49">
        <v>99.225660000000005</v>
      </c>
      <c r="K891" s="28" t="s">
        <v>4501</v>
      </c>
      <c r="L891" s="28" t="s">
        <v>4501</v>
      </c>
      <c r="M891" s="49" t="s">
        <v>4501</v>
      </c>
      <c r="N891" s="49" t="s">
        <v>4501</v>
      </c>
      <c r="O891" s="49" t="s">
        <v>4501</v>
      </c>
      <c r="P891" s="30">
        <v>157.19657444399999</v>
      </c>
      <c r="Q891" s="27">
        <v>-0.25890000000000002</v>
      </c>
      <c r="R891" s="30">
        <v>131.878921862</v>
      </c>
      <c r="S891" s="27">
        <v>-0.16109999999999999</v>
      </c>
      <c r="T891" s="30">
        <v>0</v>
      </c>
      <c r="U891" s="27" t="s">
        <v>1989</v>
      </c>
      <c r="V891" s="30">
        <v>1.489445176</v>
      </c>
      <c r="W891" s="32">
        <v>-0.86480000000000001</v>
      </c>
      <c r="X891" s="30">
        <v>3.7086815070000001</v>
      </c>
      <c r="Y891" s="32">
        <v>1.49</v>
      </c>
      <c r="Z891" s="30">
        <v>0</v>
      </c>
      <c r="AA891" s="32" t="s">
        <v>1989</v>
      </c>
      <c r="AB891" s="30">
        <v>248.2408626667</v>
      </c>
      <c r="AC891" s="27">
        <v>-0.86480000000000001</v>
      </c>
      <c r="AD891" s="30">
        <v>609.78025116670005</v>
      </c>
      <c r="AE891" s="27">
        <v>1.456</v>
      </c>
      <c r="AF891" s="30">
        <v>0</v>
      </c>
      <c r="AG891" s="27" t="s">
        <v>1989</v>
      </c>
      <c r="AH891" s="25">
        <v>7.6281632000000004E-3</v>
      </c>
      <c r="AI891" s="25">
        <v>1.9374911500000001E-2</v>
      </c>
      <c r="AJ891" s="25">
        <v>0</v>
      </c>
      <c r="AK891" s="25">
        <v>1.7184037900000001E-2</v>
      </c>
      <c r="AL891" s="25">
        <v>4.1983549100000003E-2</v>
      </c>
      <c r="AM891" s="25">
        <v>0</v>
      </c>
      <c r="AN891" s="47">
        <v>0.1139033518</v>
      </c>
      <c r="AO891" s="47">
        <v>0.1534415496</v>
      </c>
      <c r="AP891" s="47">
        <v>0</v>
      </c>
      <c r="AQ891" s="47">
        <v>1.29642524155128</v>
      </c>
      <c r="AR891" s="47">
        <v>1.0413953520513399</v>
      </c>
      <c r="AS891" s="47" t="s">
        <v>1989</v>
      </c>
      <c r="AT891" s="28">
        <v>1000</v>
      </c>
      <c r="AU891" s="28">
        <v>0</v>
      </c>
      <c r="AV891" s="28">
        <v>0</v>
      </c>
    </row>
    <row r="892" spans="1:48" x14ac:dyDescent="0.25">
      <c r="A892" s="159">
        <v>889</v>
      </c>
      <c r="B892" s="3" t="s">
        <v>2392</v>
      </c>
      <c r="C892" s="3" t="s">
        <v>2159</v>
      </c>
      <c r="D892" s="28" t="s">
        <v>4501</v>
      </c>
      <c r="E892" s="25" t="s">
        <v>4501</v>
      </c>
      <c r="F892" s="25" t="s">
        <v>4501</v>
      </c>
      <c r="G892" s="25" t="s">
        <v>4501</v>
      </c>
      <c r="H892" s="28" t="s">
        <v>4501</v>
      </c>
      <c r="I892" s="49">
        <v>3.8</v>
      </c>
      <c r="J892" s="49">
        <v>75.790310000000005</v>
      </c>
      <c r="K892" s="28" t="s">
        <v>4501</v>
      </c>
      <c r="L892" s="28" t="s">
        <v>4501</v>
      </c>
      <c r="M892" s="49" t="s">
        <v>4501</v>
      </c>
      <c r="N892" s="49" t="s">
        <v>4501</v>
      </c>
      <c r="O892" s="49" t="s">
        <v>4501</v>
      </c>
      <c r="P892" s="30">
        <v>209.12205744400001</v>
      </c>
      <c r="Q892" s="27">
        <v>-0.27639999999999998</v>
      </c>
      <c r="R892" s="30">
        <v>201.154917297</v>
      </c>
      <c r="S892" s="27">
        <v>-3.8100000000000002E-2</v>
      </c>
      <c r="T892" s="30">
        <v>0</v>
      </c>
      <c r="U892" s="27" t="s">
        <v>1989</v>
      </c>
      <c r="V892" s="30">
        <v>0.10020232499999999</v>
      </c>
      <c r="W892" s="32">
        <v>-0.99360000000000004</v>
      </c>
      <c r="X892" s="30">
        <v>5.1118636180000001</v>
      </c>
      <c r="Y892" s="32">
        <v>50.0154</v>
      </c>
      <c r="Z892" s="30">
        <v>0</v>
      </c>
      <c r="AA892" s="32" t="s">
        <v>1989</v>
      </c>
      <c r="AB892" s="30">
        <v>-505.57294473680003</v>
      </c>
      <c r="AC892" s="27">
        <v>-1.2246999999999999</v>
      </c>
      <c r="AD892" s="30">
        <v>864.47198078949998</v>
      </c>
      <c r="AE892" s="27">
        <v>-2.71</v>
      </c>
      <c r="AF892" s="30">
        <v>0</v>
      </c>
      <c r="AG892" s="27" t="s">
        <v>1989</v>
      </c>
      <c r="AH892" s="25">
        <v>-3.9798497000000004E-3</v>
      </c>
      <c r="AI892" s="25">
        <v>6.8129334000000003E-3</v>
      </c>
      <c r="AJ892" s="25">
        <v>0</v>
      </c>
      <c r="AK892" s="25">
        <v>-1.4159488099999999E-2</v>
      </c>
      <c r="AL892" s="25">
        <v>2.3548925799999999E-2</v>
      </c>
      <c r="AM892" s="25">
        <v>0</v>
      </c>
      <c r="AN892" s="47">
        <v>0.1341754174</v>
      </c>
      <c r="AO892" s="47">
        <v>0.1335140199</v>
      </c>
      <c r="AP892" s="47">
        <v>0</v>
      </c>
      <c r="AQ892" s="47">
        <v>2.5011577971141099</v>
      </c>
      <c r="AR892" s="47">
        <v>2.4127130390512801</v>
      </c>
      <c r="AS892" s="47" t="s">
        <v>1989</v>
      </c>
      <c r="AT892" s="28">
        <v>250</v>
      </c>
      <c r="AU892" s="28">
        <v>0</v>
      </c>
      <c r="AV892" s="28">
        <v>0</v>
      </c>
    </row>
    <row r="893" spans="1:48" x14ac:dyDescent="0.25">
      <c r="A893" s="159">
        <v>890</v>
      </c>
      <c r="B893" s="3" t="s">
        <v>4794</v>
      </c>
      <c r="C893" s="3" t="s">
        <v>2159</v>
      </c>
      <c r="D893" s="28">
        <v>5700</v>
      </c>
      <c r="E893" s="25">
        <v>-12.307689999999999</v>
      </c>
      <c r="F893" s="25">
        <v>-28.75</v>
      </c>
      <c r="G893" s="25" t="s">
        <v>4501</v>
      </c>
      <c r="H893" s="28">
        <v>570000000000</v>
      </c>
      <c r="I893" s="49">
        <v>100</v>
      </c>
      <c r="J893" s="49">
        <v>95.844980000000007</v>
      </c>
      <c r="K893" s="28">
        <v>211482.5</v>
      </c>
      <c r="L893" s="28">
        <v>1305637000</v>
      </c>
      <c r="M893" s="49">
        <v>4.1880969875091845</v>
      </c>
      <c r="N893" s="49">
        <v>0.51004185323763029</v>
      </c>
      <c r="O893" s="49" t="s">
        <v>4501</v>
      </c>
      <c r="P893" s="30">
        <v>4049.0138779879999</v>
      </c>
      <c r="Q893" s="27">
        <v>-0.1951</v>
      </c>
      <c r="R893" s="30">
        <v>3125.5918976970001</v>
      </c>
      <c r="S893" s="27">
        <v>-0.2281</v>
      </c>
      <c r="T893" s="30">
        <v>3161.766886764</v>
      </c>
      <c r="U893" s="27">
        <v>-0.19109999999999999</v>
      </c>
      <c r="V893" s="30">
        <v>133.848551523</v>
      </c>
      <c r="W893" s="32">
        <v>-0.21659999999999999</v>
      </c>
      <c r="X893" s="30">
        <v>136.45826721</v>
      </c>
      <c r="Y893" s="32">
        <v>1.95E-2</v>
      </c>
      <c r="Z893" s="30">
        <v>165.40466461700001</v>
      </c>
      <c r="AA893" s="32">
        <v>0.30499999999999999</v>
      </c>
      <c r="AB893" s="30">
        <v>1334.18268676</v>
      </c>
      <c r="AC893" s="27">
        <v>-0.2069</v>
      </c>
      <c r="AD893" s="30">
        <v>1360.7585537099999</v>
      </c>
      <c r="AE893" s="27">
        <v>0.02</v>
      </c>
      <c r="AF893" s="30">
        <v>1664.85698439</v>
      </c>
      <c r="AG893" s="27" t="s">
        <v>1989</v>
      </c>
      <c r="AH893" s="25">
        <v>1.81864308E-2</v>
      </c>
      <c r="AI893" s="25">
        <v>1.7842195200000001E-2</v>
      </c>
      <c r="AJ893" s="25">
        <v>2.1714356300000001E-2</v>
      </c>
      <c r="AK893" s="25">
        <v>0.11300851419999999</v>
      </c>
      <c r="AL893" s="25">
        <v>0.11907701060000001</v>
      </c>
      <c r="AM893" s="25">
        <v>0.1413035222</v>
      </c>
      <c r="AN893" s="47">
        <v>0.12566974080000001</v>
      </c>
      <c r="AO893" s="47">
        <v>0.1564467863</v>
      </c>
      <c r="AP893" s="47">
        <v>0.1219764211</v>
      </c>
      <c r="AQ893" s="47">
        <v>5.3526649629461902</v>
      </c>
      <c r="AR893" s="47">
        <v>6.0075906626942404</v>
      </c>
      <c r="AS893" s="47">
        <v>5.5073778985305903</v>
      </c>
      <c r="AT893" s="28">
        <v>1800</v>
      </c>
      <c r="AU893" s="28">
        <v>0</v>
      </c>
      <c r="AV893" s="28">
        <v>0</v>
      </c>
    </row>
    <row r="894" spans="1:48" x14ac:dyDescent="0.25">
      <c r="A894" s="159">
        <v>891</v>
      </c>
      <c r="B894" s="3" t="s">
        <v>2335</v>
      </c>
      <c r="C894" s="3" t="s">
        <v>2159</v>
      </c>
      <c r="D894" s="28">
        <v>4500</v>
      </c>
      <c r="E894" s="25">
        <v>-10</v>
      </c>
      <c r="F894" s="25">
        <v>12.5</v>
      </c>
      <c r="G894" s="25">
        <v>-64</v>
      </c>
      <c r="H894" s="28">
        <v>21825000000</v>
      </c>
      <c r="I894" s="49">
        <v>4.8499999999999996</v>
      </c>
      <c r="J894" s="49">
        <v>54.21237</v>
      </c>
      <c r="K894" s="28">
        <v>30</v>
      </c>
      <c r="L894" s="28">
        <v>149000</v>
      </c>
      <c r="M894" s="49">
        <v>6.3559322033898304</v>
      </c>
      <c r="N894" s="49">
        <v>0.27602394726596319</v>
      </c>
      <c r="O894" s="49" t="s">
        <v>4501</v>
      </c>
      <c r="P894" s="30">
        <v>1042.128774989</v>
      </c>
      <c r="Q894" s="27">
        <v>7.4099999999999999E-2</v>
      </c>
      <c r="R894" s="30">
        <v>329.071252829</v>
      </c>
      <c r="S894" s="27">
        <v>-0.68420000000000003</v>
      </c>
      <c r="T894" s="30">
        <v>0</v>
      </c>
      <c r="U894" s="27" t="s">
        <v>1989</v>
      </c>
      <c r="V894" s="30">
        <v>13.829372673</v>
      </c>
      <c r="W894" s="32">
        <v>-4.2700000000000002E-2</v>
      </c>
      <c r="X894" s="30">
        <v>3.4349731139999999</v>
      </c>
      <c r="Y894" s="32">
        <v>-0.75160000000000005</v>
      </c>
      <c r="Z894" s="30">
        <v>0</v>
      </c>
      <c r="AA894" s="32" t="s">
        <v>1989</v>
      </c>
      <c r="AB894" s="30">
        <v>2087.3736055670001</v>
      </c>
      <c r="AC894" s="27">
        <v>-7.4700000000000003E-2</v>
      </c>
      <c r="AD894" s="30">
        <v>348.16743917529999</v>
      </c>
      <c r="AE894" s="27">
        <v>-0.83299999999999996</v>
      </c>
      <c r="AF894" s="30">
        <v>0</v>
      </c>
      <c r="AG894" s="27" t="s">
        <v>1989</v>
      </c>
      <c r="AH894" s="25">
        <v>1.443799E-2</v>
      </c>
      <c r="AI894" s="25">
        <v>3.6984610000000001E-3</v>
      </c>
      <c r="AJ894" s="25">
        <v>0</v>
      </c>
      <c r="AK894" s="25">
        <v>0.16646553650000001</v>
      </c>
      <c r="AL894" s="25">
        <v>4.1831481900000002E-2</v>
      </c>
      <c r="AM894" s="25">
        <v>0</v>
      </c>
      <c r="AN894" s="47">
        <v>6.8380743699999996E-2</v>
      </c>
      <c r="AO894" s="47">
        <v>0.15155907560000001</v>
      </c>
      <c r="AP894" s="47">
        <v>0</v>
      </c>
      <c r="AQ894" s="47">
        <v>10.2942169713622</v>
      </c>
      <c r="AR894" s="47">
        <v>10.3280593447552</v>
      </c>
      <c r="AS894" s="47" t="s">
        <v>1989</v>
      </c>
      <c r="AT894" s="28">
        <v>0</v>
      </c>
      <c r="AU894" s="28">
        <v>0</v>
      </c>
      <c r="AV894" s="28">
        <v>0</v>
      </c>
    </row>
    <row r="895" spans="1:48" x14ac:dyDescent="0.25">
      <c r="A895" s="159">
        <v>892</v>
      </c>
      <c r="B895" s="3" t="s">
        <v>2416</v>
      </c>
      <c r="C895" s="3" t="s">
        <v>2159</v>
      </c>
      <c r="D895" s="28" t="s">
        <v>4501</v>
      </c>
      <c r="E895" s="25" t="s">
        <v>4501</v>
      </c>
      <c r="F895" s="25" t="s">
        <v>4501</v>
      </c>
      <c r="G895" s="25" t="s">
        <v>4501</v>
      </c>
      <c r="H895" s="28" t="s">
        <v>4501</v>
      </c>
      <c r="I895" s="49">
        <v>4.5449999999999999</v>
      </c>
      <c r="J895" s="49">
        <v>99.119910000000004</v>
      </c>
      <c r="K895" s="28">
        <v>0</v>
      </c>
      <c r="L895" s="28" t="s">
        <v>4501</v>
      </c>
      <c r="M895" s="49" t="s">
        <v>4501</v>
      </c>
      <c r="N895" s="49" t="s">
        <v>4501</v>
      </c>
      <c r="O895" s="49" t="s">
        <v>4501</v>
      </c>
      <c r="P895" s="30">
        <v>502.25659801</v>
      </c>
      <c r="Q895" s="27">
        <v>1.0608</v>
      </c>
      <c r="R895" s="30">
        <v>315.140410003</v>
      </c>
      <c r="S895" s="27">
        <v>-0.37259999999999999</v>
      </c>
      <c r="T895" s="30">
        <v>0</v>
      </c>
      <c r="U895" s="27" t="s">
        <v>1989</v>
      </c>
      <c r="V895" s="30">
        <v>3.1620482019999998</v>
      </c>
      <c r="W895" s="32">
        <v>0.21970000000000001</v>
      </c>
      <c r="X895" s="30">
        <v>-5.0099357580000001</v>
      </c>
      <c r="Y895" s="32">
        <v>-2.5844</v>
      </c>
      <c r="Z895" s="30">
        <v>0</v>
      </c>
      <c r="AA895" s="32" t="s">
        <v>1989</v>
      </c>
      <c r="AB895" s="30">
        <v>642.03480792079995</v>
      </c>
      <c r="AC895" s="27">
        <v>0.12559999999999999</v>
      </c>
      <c r="AD895" s="30">
        <v>-1102.2960963696</v>
      </c>
      <c r="AE895" s="27">
        <v>-2.7170000000000001</v>
      </c>
      <c r="AF895" s="30">
        <v>0</v>
      </c>
      <c r="AG895" s="27" t="s">
        <v>1989</v>
      </c>
      <c r="AH895" s="25">
        <v>6.5462788999999999E-3</v>
      </c>
      <c r="AI895" s="25">
        <v>-9.0027934000000004E-3</v>
      </c>
      <c r="AJ895" s="25">
        <v>0</v>
      </c>
      <c r="AK895" s="25">
        <v>5.97704742E-2</v>
      </c>
      <c r="AL895" s="25">
        <v>-0.10239095870000001</v>
      </c>
      <c r="AM895" s="25">
        <v>0</v>
      </c>
      <c r="AN895" s="47">
        <v>3.4723416200000003E-2</v>
      </c>
      <c r="AO895" s="47">
        <v>-3.1139542400000001E-2</v>
      </c>
      <c r="AP895" s="47">
        <v>0</v>
      </c>
      <c r="AQ895" s="47">
        <v>9.1854397663185097</v>
      </c>
      <c r="AR895" s="47">
        <v>11.7719939789551</v>
      </c>
      <c r="AS895" s="47" t="s">
        <v>1989</v>
      </c>
      <c r="AT895" s="28">
        <v>0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2350</v>
      </c>
      <c r="C896" s="3" t="s">
        <v>2159</v>
      </c>
      <c r="D896" s="28">
        <v>6000</v>
      </c>
      <c r="E896" s="25">
        <v>50</v>
      </c>
      <c r="F896" s="25">
        <v>100</v>
      </c>
      <c r="G896" s="25">
        <v>9.0909089999999999</v>
      </c>
      <c r="H896" s="28">
        <v>258038196000</v>
      </c>
      <c r="I896" s="49">
        <v>43.006369999999997</v>
      </c>
      <c r="J896" s="49">
        <v>100</v>
      </c>
      <c r="K896" s="28">
        <v>300</v>
      </c>
      <c r="L896" s="28">
        <v>1310500</v>
      </c>
      <c r="M896" s="49">
        <v>13.698630136986301</v>
      </c>
      <c r="N896" s="49">
        <v>1.6432605622085996</v>
      </c>
      <c r="O896" s="49" t="s">
        <v>4501</v>
      </c>
      <c r="P896" s="30">
        <v>2183.6089487210002</v>
      </c>
      <c r="Q896" s="27">
        <v>2.8170999999999999</v>
      </c>
      <c r="R896" s="30">
        <v>1803.4328797610001</v>
      </c>
      <c r="S896" s="27">
        <v>-0.1741</v>
      </c>
      <c r="T896" s="30">
        <v>2118.2537073210001</v>
      </c>
      <c r="U896" s="27">
        <v>-2.7000000000000001E-3</v>
      </c>
      <c r="V896" s="30">
        <v>2.300349867</v>
      </c>
      <c r="W896" s="32">
        <v>-1.0093000000000001</v>
      </c>
      <c r="X896" s="30">
        <v>18.825080016000001</v>
      </c>
      <c r="Y896" s="32">
        <v>7.1836000000000002</v>
      </c>
      <c r="Z896" s="30">
        <v>-72.816738710999999</v>
      </c>
      <c r="AA896" s="32">
        <v>-2.8616999999999999</v>
      </c>
      <c r="AB896" s="30">
        <v>53.488589735799998</v>
      </c>
      <c r="AC896" s="27">
        <v>-1.0093000000000001</v>
      </c>
      <c r="AD896" s="30">
        <v>437.72775444450002</v>
      </c>
      <c r="AE896" s="27">
        <v>7.1840000000000002</v>
      </c>
      <c r="AF896" s="30">
        <v>-1693.1618614556</v>
      </c>
      <c r="AG896" s="27">
        <v>-1.86</v>
      </c>
      <c r="AH896" s="25">
        <v>9.5391650000000003E-4</v>
      </c>
      <c r="AI896" s="25">
        <v>7.7656744999999999E-3</v>
      </c>
      <c r="AJ896" s="25">
        <v>-2.9522956499999999E-2</v>
      </c>
      <c r="AK896" s="25">
        <v>1.6784392299999999E-2</v>
      </c>
      <c r="AL896" s="25">
        <v>0.12752768959999999</v>
      </c>
      <c r="AM896" s="25">
        <v>-0.577122739</v>
      </c>
      <c r="AN896" s="47">
        <v>6.9675083600000007E-2</v>
      </c>
      <c r="AO896" s="47">
        <v>9.7389143299999995E-2</v>
      </c>
      <c r="AP896" s="47">
        <v>3.2369116099999998E-2</v>
      </c>
      <c r="AQ896" s="47">
        <v>15.606113726397499</v>
      </c>
      <c r="AR896" s="47">
        <v>15.259905883742601</v>
      </c>
      <c r="AS896" s="47">
        <v>18.548270450660599</v>
      </c>
      <c r="AT896" s="28">
        <v>0</v>
      </c>
      <c r="AU896" s="28">
        <v>0</v>
      </c>
      <c r="AV896" s="28">
        <v>0</v>
      </c>
    </row>
    <row r="897" spans="1:48" x14ac:dyDescent="0.25">
      <c r="A897" s="159">
        <v>894</v>
      </c>
      <c r="B897" s="3" t="s">
        <v>4797</v>
      </c>
      <c r="C897" s="3" t="s">
        <v>2159</v>
      </c>
      <c r="D897" s="28" t="s">
        <v>4664</v>
      </c>
      <c r="E897" s="25" t="s">
        <v>4664</v>
      </c>
      <c r="F897" s="25" t="s">
        <v>4664</v>
      </c>
      <c r="G897" s="25" t="s">
        <v>4664</v>
      </c>
      <c r="H897" s="28" t="s">
        <v>4664</v>
      </c>
      <c r="I897" s="49" t="s">
        <v>4664</v>
      </c>
      <c r="J897" s="49" t="s">
        <v>4664</v>
      </c>
      <c r="K897" s="28" t="s">
        <v>4664</v>
      </c>
      <c r="L897" s="28" t="s">
        <v>4664</v>
      </c>
      <c r="M897" s="49" t="s">
        <v>4664</v>
      </c>
      <c r="N897" s="49" t="s">
        <v>4664</v>
      </c>
      <c r="O897" s="49" t="s">
        <v>4664</v>
      </c>
      <c r="P897" s="30">
        <v>0</v>
      </c>
      <c r="Q897" s="27" t="s">
        <v>1989</v>
      </c>
      <c r="R897" s="30">
        <v>0</v>
      </c>
      <c r="S897" s="27" t="s">
        <v>1989</v>
      </c>
      <c r="T897" s="30">
        <v>0</v>
      </c>
      <c r="U897" s="27" t="s">
        <v>1989</v>
      </c>
      <c r="V897" s="30">
        <v>0</v>
      </c>
      <c r="W897" s="32" t="s">
        <v>1989</v>
      </c>
      <c r="X897" s="30">
        <v>0</v>
      </c>
      <c r="Y897" s="32" t="s">
        <v>1989</v>
      </c>
      <c r="Z897" s="30">
        <v>0</v>
      </c>
      <c r="AA897" s="32" t="s">
        <v>1989</v>
      </c>
      <c r="AB897" s="30">
        <v>0</v>
      </c>
      <c r="AC897" s="27" t="s">
        <v>1989</v>
      </c>
      <c r="AD897" s="30">
        <v>0</v>
      </c>
      <c r="AE897" s="27" t="s">
        <v>1989</v>
      </c>
      <c r="AF897" s="30">
        <v>0</v>
      </c>
      <c r="AG897" s="27" t="s">
        <v>1989</v>
      </c>
      <c r="AH897" s="25">
        <v>0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47">
        <v>0</v>
      </c>
      <c r="AO897" s="47">
        <v>0</v>
      </c>
      <c r="AP897" s="47">
        <v>0</v>
      </c>
      <c r="AQ897" s="47" t="s">
        <v>1989</v>
      </c>
      <c r="AR897" s="47" t="s">
        <v>1989</v>
      </c>
      <c r="AS897" s="47" t="s">
        <v>1989</v>
      </c>
      <c r="AT897" s="28">
        <v>0</v>
      </c>
      <c r="AU897" s="28">
        <v>0</v>
      </c>
      <c r="AV897" s="28">
        <v>0</v>
      </c>
    </row>
    <row r="898" spans="1:48" x14ac:dyDescent="0.25">
      <c r="A898" s="159">
        <v>895</v>
      </c>
      <c r="B898" s="3" t="s">
        <v>2419</v>
      </c>
      <c r="C898" s="3" t="s">
        <v>2159</v>
      </c>
      <c r="D898" s="28">
        <v>13700</v>
      </c>
      <c r="E898" s="25">
        <v>-14.906829999999999</v>
      </c>
      <c r="F898" s="25">
        <v>-23.88889</v>
      </c>
      <c r="G898" s="25">
        <v>-12.738849999999999</v>
      </c>
      <c r="H898" s="28">
        <v>424700000000</v>
      </c>
      <c r="I898" s="49">
        <v>31</v>
      </c>
      <c r="J898" s="49">
        <v>98.338710000000006</v>
      </c>
      <c r="K898" s="28">
        <v>15</v>
      </c>
      <c r="L898" s="28">
        <v>205500</v>
      </c>
      <c r="M898" s="49">
        <v>3.8964732650739475</v>
      </c>
      <c r="N898" s="49">
        <v>0.97195064437088541</v>
      </c>
      <c r="O898" s="49" t="s">
        <v>4501</v>
      </c>
      <c r="P898" s="30">
        <v>1188.6956131889999</v>
      </c>
      <c r="Q898" s="27">
        <v>6.83E-2</v>
      </c>
      <c r="R898" s="30">
        <v>1262.0519028910001</v>
      </c>
      <c r="S898" s="27">
        <v>6.1699999999999998E-2</v>
      </c>
      <c r="T898" s="30">
        <v>1067.897752848</v>
      </c>
      <c r="U898" s="27">
        <v>-6.6500000000000004E-2</v>
      </c>
      <c r="V898" s="30">
        <v>89.533191301000002</v>
      </c>
      <c r="W898" s="32">
        <v>0.29749999999999999</v>
      </c>
      <c r="X898" s="30">
        <v>109.001054127</v>
      </c>
      <c r="Y898" s="32">
        <v>0.21740000000000001</v>
      </c>
      <c r="Z898" s="30">
        <v>67.609308412000004</v>
      </c>
      <c r="AA898" s="32">
        <v>-0.4073</v>
      </c>
      <c r="AB898" s="30">
        <v>2888.1674613226</v>
      </c>
      <c r="AC898" s="27">
        <v>0.44159999999999999</v>
      </c>
      <c r="AD898" s="30">
        <v>3164.5467327096999</v>
      </c>
      <c r="AE898" s="27">
        <v>9.6000000000000002E-2</v>
      </c>
      <c r="AF898" s="30">
        <v>2180.9454326452001</v>
      </c>
      <c r="AG898" s="27">
        <v>0.59</v>
      </c>
      <c r="AH898" s="25">
        <v>0.1039898519</v>
      </c>
      <c r="AI898" s="25">
        <v>0.11727679219999999</v>
      </c>
      <c r="AJ898" s="25">
        <v>7.3889149000000001E-2</v>
      </c>
      <c r="AK898" s="25">
        <v>0.23498509889999999</v>
      </c>
      <c r="AL898" s="25">
        <v>0.25410788210000002</v>
      </c>
      <c r="AM898" s="25">
        <v>0.15851526260000001</v>
      </c>
      <c r="AN898" s="47">
        <v>0.10936408409999999</v>
      </c>
      <c r="AO898" s="47">
        <v>9.7858866200000005E-2</v>
      </c>
      <c r="AP898" s="47">
        <v>7.3403463200000005E-2</v>
      </c>
      <c r="AQ898" s="47">
        <v>1.1679624867876499</v>
      </c>
      <c r="AR898" s="47">
        <v>1.1655550027858299</v>
      </c>
      <c r="AS898" s="47">
        <v>1.14531179146386</v>
      </c>
      <c r="AT898" s="28">
        <v>2000</v>
      </c>
      <c r="AU898" s="28">
        <v>1000</v>
      </c>
      <c r="AV898" s="28">
        <v>0</v>
      </c>
    </row>
    <row r="899" spans="1:48" x14ac:dyDescent="0.25">
      <c r="A899" s="159">
        <v>896</v>
      </c>
      <c r="B899" s="3" t="s">
        <v>2422</v>
      </c>
      <c r="C899" s="3" t="s">
        <v>2159</v>
      </c>
      <c r="D899" s="28" t="s">
        <v>4501</v>
      </c>
      <c r="E899" s="25" t="s">
        <v>4501</v>
      </c>
      <c r="F899" s="25" t="s">
        <v>4501</v>
      </c>
      <c r="G899" s="25" t="s">
        <v>4501</v>
      </c>
      <c r="H899" s="28" t="s">
        <v>4501</v>
      </c>
      <c r="I899" s="49">
        <v>1.03762</v>
      </c>
      <c r="J899" s="49">
        <v>78.479039999999998</v>
      </c>
      <c r="K899" s="28">
        <v>0</v>
      </c>
      <c r="L899" s="28" t="s">
        <v>4501</v>
      </c>
      <c r="M899" s="49" t="s">
        <v>4501</v>
      </c>
      <c r="N899" s="49" t="s">
        <v>4501</v>
      </c>
      <c r="O899" s="49" t="s">
        <v>4501</v>
      </c>
      <c r="P899" s="30">
        <v>45.273306650999999</v>
      </c>
      <c r="Q899" s="27">
        <v>-0.25669999999999998</v>
      </c>
      <c r="R899" s="30">
        <v>40.576142226999998</v>
      </c>
      <c r="S899" s="27">
        <v>-0.1038</v>
      </c>
      <c r="T899" s="30">
        <v>0</v>
      </c>
      <c r="U899" s="27" t="s">
        <v>1989</v>
      </c>
      <c r="V899" s="30">
        <v>28.960313566</v>
      </c>
      <c r="W899" s="32">
        <v>18.965399999999999</v>
      </c>
      <c r="X899" s="30">
        <v>2.9003926999999999E-2</v>
      </c>
      <c r="Y899" s="32">
        <v>-0.999</v>
      </c>
      <c r="Z899" s="30">
        <v>0</v>
      </c>
      <c r="AA899" s="32" t="s">
        <v>1989</v>
      </c>
      <c r="AB899" s="30">
        <v>27441.386151657702</v>
      </c>
      <c r="AC899" s="27">
        <v>26.441400000000002</v>
      </c>
      <c r="AD899" s="30">
        <v>-404.93928448209999</v>
      </c>
      <c r="AE899" s="27">
        <v>-1.0149999999999999</v>
      </c>
      <c r="AF899" s="30">
        <v>0</v>
      </c>
      <c r="AG899" s="27" t="s">
        <v>1989</v>
      </c>
      <c r="AH899" s="25">
        <v>0.48240433119999998</v>
      </c>
      <c r="AI899" s="25">
        <v>5.9957619999999995E-4</v>
      </c>
      <c r="AJ899" s="25">
        <v>0</v>
      </c>
      <c r="AK899" s="25">
        <v>0.97062287380000001</v>
      </c>
      <c r="AL899" s="25">
        <v>6.7696260000000002E-4</v>
      </c>
      <c r="AM899" s="25">
        <v>0</v>
      </c>
      <c r="AN899" s="47">
        <v>0.18649025729999999</v>
      </c>
      <c r="AO899" s="47">
        <v>0.18002825110000001</v>
      </c>
      <c r="AP899" s="47">
        <v>0</v>
      </c>
      <c r="AQ899" s="47">
        <v>0.11805974510767001</v>
      </c>
      <c r="AR899" s="47">
        <v>0.14046844775874001</v>
      </c>
      <c r="AS899" s="47" t="s">
        <v>1989</v>
      </c>
      <c r="AT899" s="28">
        <v>1000</v>
      </c>
      <c r="AU899" s="28">
        <v>1000</v>
      </c>
      <c r="AV899" s="28">
        <v>0</v>
      </c>
    </row>
    <row r="900" spans="1:48" x14ac:dyDescent="0.25">
      <c r="A900" s="159">
        <v>897</v>
      </c>
      <c r="B900" s="3" t="s">
        <v>2431</v>
      </c>
      <c r="C900" s="3" t="s">
        <v>2159</v>
      </c>
      <c r="D900" s="28" t="s">
        <v>4501</v>
      </c>
      <c r="E900" s="25" t="s">
        <v>4501</v>
      </c>
      <c r="F900" s="25" t="s">
        <v>4501</v>
      </c>
      <c r="G900" s="25" t="s">
        <v>4501</v>
      </c>
      <c r="H900" s="28" t="s">
        <v>4501</v>
      </c>
      <c r="I900" s="49">
        <v>1.4325699999999999</v>
      </c>
      <c r="J900" s="49">
        <v>60.610799999999998</v>
      </c>
      <c r="K900" s="28" t="s">
        <v>4501</v>
      </c>
      <c r="L900" s="28" t="s">
        <v>4501</v>
      </c>
      <c r="M900" s="49" t="s">
        <v>4501</v>
      </c>
      <c r="N900" s="49" t="s">
        <v>4501</v>
      </c>
      <c r="O900" s="49" t="s">
        <v>4501</v>
      </c>
      <c r="P900" s="30">
        <v>156.706107807</v>
      </c>
      <c r="Q900" s="27">
        <v>-0.23369999999999999</v>
      </c>
      <c r="R900" s="30">
        <v>210.447886595</v>
      </c>
      <c r="S900" s="27">
        <v>0.34289999999999998</v>
      </c>
      <c r="T900" s="30">
        <v>0</v>
      </c>
      <c r="U900" s="27" t="s">
        <v>1989</v>
      </c>
      <c r="V900" s="30">
        <v>0.90719342800000002</v>
      </c>
      <c r="W900" s="32">
        <v>-0.55000000000000004</v>
      </c>
      <c r="X900" s="30">
        <v>1.7526633149999999</v>
      </c>
      <c r="Y900" s="32">
        <v>0.93200000000000005</v>
      </c>
      <c r="Z900" s="30">
        <v>0</v>
      </c>
      <c r="AA900" s="32" t="s">
        <v>1989</v>
      </c>
      <c r="AB900" s="30">
        <v>500</v>
      </c>
      <c r="AC900" s="27">
        <v>-0.56020000000000003</v>
      </c>
      <c r="AD900" s="30">
        <v>820.59427130669997</v>
      </c>
      <c r="AE900" s="27">
        <v>0.64100000000000001</v>
      </c>
      <c r="AF900" s="30">
        <v>0</v>
      </c>
      <c r="AG900" s="27" t="s">
        <v>1989</v>
      </c>
      <c r="AH900" s="25">
        <v>5.1024232000000001E-3</v>
      </c>
      <c r="AI900" s="25">
        <v>1.01511407E-2</v>
      </c>
      <c r="AJ900" s="25">
        <v>0</v>
      </c>
      <c r="AK900" s="25">
        <v>4.6203955900000003E-2</v>
      </c>
      <c r="AL900" s="25">
        <v>8.9226196899999999E-2</v>
      </c>
      <c r="AM900" s="25">
        <v>0</v>
      </c>
      <c r="AN900" s="47">
        <v>0.16478786819999999</v>
      </c>
      <c r="AO900" s="47">
        <v>0.123550672</v>
      </c>
      <c r="AP900" s="47">
        <v>0</v>
      </c>
      <c r="AQ900" s="47">
        <v>7.6343973166295998</v>
      </c>
      <c r="AR900" s="47">
        <v>7.9427838490448099</v>
      </c>
      <c r="AS900" s="47" t="s">
        <v>1989</v>
      </c>
      <c r="AT900" s="28">
        <v>500</v>
      </c>
      <c r="AU900" s="28">
        <v>800</v>
      </c>
      <c r="AV900" s="28">
        <v>0</v>
      </c>
    </row>
    <row r="901" spans="1:48" x14ac:dyDescent="0.25">
      <c r="A901" s="159">
        <v>898</v>
      </c>
      <c r="B901" s="3" t="s">
        <v>2428</v>
      </c>
      <c r="C901" s="3" t="s">
        <v>2159</v>
      </c>
      <c r="D901" s="28">
        <v>130000</v>
      </c>
      <c r="E901" s="25">
        <v>-12.634410000000001</v>
      </c>
      <c r="F901" s="25">
        <v>4</v>
      </c>
      <c r="G901" s="25">
        <v>2.7667980000000001</v>
      </c>
      <c r="H901" s="28">
        <v>1053000000000</v>
      </c>
      <c r="I901" s="49">
        <v>8.1</v>
      </c>
      <c r="J901" s="49">
        <v>7.2158389999999999</v>
      </c>
      <c r="K901" s="28">
        <v>10</v>
      </c>
      <c r="L901" s="28">
        <v>1300000</v>
      </c>
      <c r="M901" s="49">
        <v>13.161891262529108</v>
      </c>
      <c r="N901" s="49">
        <v>3.1287484203137232</v>
      </c>
      <c r="O901" s="49" t="s">
        <v>4501</v>
      </c>
      <c r="P901" s="30">
        <v>1604.5227320439999</v>
      </c>
      <c r="Q901" s="27">
        <v>0.124</v>
      </c>
      <c r="R901" s="30">
        <v>1954.200548516</v>
      </c>
      <c r="S901" s="27">
        <v>0.21790000000000001</v>
      </c>
      <c r="T901" s="30">
        <v>0</v>
      </c>
      <c r="U901" s="27">
        <v>-1</v>
      </c>
      <c r="V901" s="30">
        <v>56.858988295000003</v>
      </c>
      <c r="W901" s="32">
        <v>0.1203</v>
      </c>
      <c r="X901" s="30">
        <v>100.002629829</v>
      </c>
      <c r="Y901" s="32">
        <v>0.75880000000000003</v>
      </c>
      <c r="Z901" s="30">
        <v>0</v>
      </c>
      <c r="AA901" s="32">
        <v>-1</v>
      </c>
      <c r="AB901" s="30">
        <v>5615.7025476543004</v>
      </c>
      <c r="AC901" s="27">
        <v>0.1198</v>
      </c>
      <c r="AD901" s="30">
        <v>9876.8678801235001</v>
      </c>
      <c r="AE901" s="27">
        <v>0.75900000000000001</v>
      </c>
      <c r="AF901" s="30">
        <v>0</v>
      </c>
      <c r="AG901" s="27">
        <v>0</v>
      </c>
      <c r="AH901" s="25">
        <v>9.5480594599999996E-2</v>
      </c>
      <c r="AI901" s="25">
        <v>0.14662642670000001</v>
      </c>
      <c r="AJ901" s="25">
        <v>0</v>
      </c>
      <c r="AK901" s="25">
        <v>0.22661720760000001</v>
      </c>
      <c r="AL901" s="25">
        <v>0.33204007460000001</v>
      </c>
      <c r="AM901" s="25">
        <v>0</v>
      </c>
      <c r="AN901" s="47">
        <v>0.22362539410000001</v>
      </c>
      <c r="AO901" s="47">
        <v>0.26926509999999998</v>
      </c>
      <c r="AP901" s="47">
        <v>0</v>
      </c>
      <c r="AQ901" s="47">
        <v>1.36383684973664</v>
      </c>
      <c r="AR901" s="47">
        <v>1.18610369996478</v>
      </c>
      <c r="AS901" s="47" t="s">
        <v>1989</v>
      </c>
      <c r="AT901" s="28">
        <v>2000</v>
      </c>
      <c r="AU901" s="28">
        <v>3000</v>
      </c>
      <c r="AV901" s="28">
        <v>0</v>
      </c>
    </row>
    <row r="902" spans="1:48" x14ac:dyDescent="0.25">
      <c r="A902" s="159">
        <v>899</v>
      </c>
      <c r="B902" s="3" t="s">
        <v>4798</v>
      </c>
      <c r="C902" s="3" t="s">
        <v>2159</v>
      </c>
      <c r="D902" s="28" t="s">
        <v>4501</v>
      </c>
      <c r="E902" s="25" t="s">
        <v>4501</v>
      </c>
      <c r="F902" s="25" t="s">
        <v>4501</v>
      </c>
      <c r="G902" s="25" t="s">
        <v>4501</v>
      </c>
      <c r="H902" s="28" t="s">
        <v>4501</v>
      </c>
      <c r="I902" s="49">
        <v>4.0039999999999996</v>
      </c>
      <c r="J902" s="49">
        <v>100</v>
      </c>
      <c r="K902" s="28">
        <v>0</v>
      </c>
      <c r="L902" s="28" t="s">
        <v>4501</v>
      </c>
      <c r="M902" s="49" t="s">
        <v>4501</v>
      </c>
      <c r="N902" s="49" t="s">
        <v>4501</v>
      </c>
      <c r="O902" s="49" t="s">
        <v>4501</v>
      </c>
      <c r="P902" s="30">
        <v>96.177645018999996</v>
      </c>
      <c r="Q902" s="27">
        <v>0.18290000000000001</v>
      </c>
      <c r="R902" s="30">
        <v>94.048439334999998</v>
      </c>
      <c r="S902" s="27">
        <v>-2.2100000000000002E-2</v>
      </c>
      <c r="T902" s="30">
        <v>0</v>
      </c>
      <c r="U902" s="27" t="s">
        <v>1989</v>
      </c>
      <c r="V902" s="30">
        <v>17.960000322999999</v>
      </c>
      <c r="W902" s="32">
        <v>-0.47710000000000002</v>
      </c>
      <c r="X902" s="30">
        <v>19.185468093000001</v>
      </c>
      <c r="Y902" s="32">
        <v>6.8199999999999997E-2</v>
      </c>
      <c r="Z902" s="30">
        <v>0</v>
      </c>
      <c r="AA902" s="32" t="s">
        <v>1989</v>
      </c>
      <c r="AB902" s="30">
        <v>4485.5145661837996</v>
      </c>
      <c r="AC902" s="27">
        <v>-0.47710000000000002</v>
      </c>
      <c r="AD902" s="30">
        <v>3402.0185679320998</v>
      </c>
      <c r="AE902" s="27">
        <v>-0.24199999999999999</v>
      </c>
      <c r="AF902" s="30">
        <v>0</v>
      </c>
      <c r="AG902" s="27" t="s">
        <v>1989</v>
      </c>
      <c r="AH902" s="25">
        <v>6.4431775100000005E-2</v>
      </c>
      <c r="AI902" s="25">
        <v>6.5933826099999995E-2</v>
      </c>
      <c r="AJ902" s="25">
        <v>0</v>
      </c>
      <c r="AK902" s="25">
        <v>0.2541080839</v>
      </c>
      <c r="AL902" s="25">
        <v>0.2601929724</v>
      </c>
      <c r="AM902" s="25">
        <v>0</v>
      </c>
      <c r="AN902" s="47">
        <v>0.38560427279999998</v>
      </c>
      <c r="AO902" s="47">
        <v>0.4129740522</v>
      </c>
      <c r="AP902" s="47">
        <v>0</v>
      </c>
      <c r="AQ902" s="47">
        <v>2.9944830587368498</v>
      </c>
      <c r="AR902" s="47">
        <v>2.9006079181537001</v>
      </c>
      <c r="AS902" s="47" t="s">
        <v>1989</v>
      </c>
      <c r="AT902" s="28">
        <v>2000</v>
      </c>
      <c r="AU902" s="28">
        <v>2191</v>
      </c>
      <c r="AV902" s="28">
        <v>0</v>
      </c>
    </row>
    <row r="903" spans="1:48" x14ac:dyDescent="0.25">
      <c r="A903" s="159">
        <v>900</v>
      </c>
      <c r="B903" s="3" t="s">
        <v>3018</v>
      </c>
      <c r="C903" s="3" t="s">
        <v>2159</v>
      </c>
      <c r="D903" s="28">
        <v>10000</v>
      </c>
      <c r="E903" s="25">
        <v>-13.043480000000001</v>
      </c>
      <c r="F903" s="25">
        <v>-38.271599999999999</v>
      </c>
      <c r="G903" s="25">
        <v>-38.271599999999999</v>
      </c>
      <c r="H903" s="28">
        <v>25000000000</v>
      </c>
      <c r="I903" s="49">
        <v>2.5</v>
      </c>
      <c r="J903" s="49">
        <v>100</v>
      </c>
      <c r="K903" s="28">
        <v>0</v>
      </c>
      <c r="L903" s="28" t="s">
        <v>4501</v>
      </c>
      <c r="M903" s="49">
        <v>18.281535648994517</v>
      </c>
      <c r="N903" s="49">
        <v>0.59178723689923873</v>
      </c>
      <c r="O903" s="49" t="s">
        <v>4501</v>
      </c>
      <c r="P903" s="30">
        <v>378.73443503300001</v>
      </c>
      <c r="Q903" s="27">
        <v>0.41410000000000002</v>
      </c>
      <c r="R903" s="30">
        <v>221.57551455999999</v>
      </c>
      <c r="S903" s="27">
        <v>-0.41499999999999998</v>
      </c>
      <c r="T903" s="30">
        <v>0</v>
      </c>
      <c r="U903" s="27">
        <v>-1</v>
      </c>
      <c r="V903" s="30">
        <v>2.0056281500000002</v>
      </c>
      <c r="W903" s="32">
        <v>8.9499999999999996E-2</v>
      </c>
      <c r="X903" s="30">
        <v>1.366976067</v>
      </c>
      <c r="Y903" s="32">
        <v>-0.31840000000000002</v>
      </c>
      <c r="Z903" s="30">
        <v>0</v>
      </c>
      <c r="AA903" s="32">
        <v>-1</v>
      </c>
      <c r="AB903" s="30">
        <v>802.25126</v>
      </c>
      <c r="AC903" s="27">
        <v>0.249</v>
      </c>
      <c r="AD903" s="30">
        <v>546.79042679999998</v>
      </c>
      <c r="AE903" s="27">
        <v>-0.318</v>
      </c>
      <c r="AF903" s="30">
        <v>0</v>
      </c>
      <c r="AG903" s="27" t="s">
        <v>1989</v>
      </c>
      <c r="AH903" s="25">
        <v>7.2989921000000003E-3</v>
      </c>
      <c r="AI903" s="25">
        <v>4.5132579000000004E-3</v>
      </c>
      <c r="AJ903" s="25">
        <v>0</v>
      </c>
      <c r="AK903" s="25">
        <v>4.7024869099999998E-2</v>
      </c>
      <c r="AL903" s="25">
        <v>3.2105842799999999E-2</v>
      </c>
      <c r="AM903" s="25">
        <v>0</v>
      </c>
      <c r="AN903" s="47">
        <v>7.0277952300000002E-2</v>
      </c>
      <c r="AO903" s="47">
        <v>2.1665569999999999E-2</v>
      </c>
      <c r="AP903" s="47">
        <v>0</v>
      </c>
      <c r="AQ903" s="47">
        <v>5.8322519851552599</v>
      </c>
      <c r="AR903" s="47">
        <v>6.3995217750295099</v>
      </c>
      <c r="AS903" s="47" t="s">
        <v>1989</v>
      </c>
      <c r="AT903" s="28">
        <v>800</v>
      </c>
      <c r="AU903" s="28">
        <v>600</v>
      </c>
      <c r="AV903" s="28">
        <v>0</v>
      </c>
    </row>
    <row r="904" spans="1:48" x14ac:dyDescent="0.25">
      <c r="A904" s="159">
        <v>901</v>
      </c>
      <c r="B904" s="3" t="s">
        <v>354</v>
      </c>
      <c r="C904" s="3" t="s">
        <v>2159</v>
      </c>
      <c r="D904" s="28">
        <v>2300</v>
      </c>
      <c r="E904" s="25">
        <v>-4.1666670000000003</v>
      </c>
      <c r="F904" s="25">
        <v>0</v>
      </c>
      <c r="G904" s="25">
        <v>91.666669999999996</v>
      </c>
      <c r="H904" s="28">
        <v>36800000000</v>
      </c>
      <c r="I904" s="49">
        <v>16</v>
      </c>
      <c r="J904" s="49">
        <v>87.415629999999993</v>
      </c>
      <c r="K904" s="28">
        <v>12695</v>
      </c>
      <c r="L904" s="28">
        <v>27637500</v>
      </c>
      <c r="M904" s="49" t="s">
        <v>4501</v>
      </c>
      <c r="N904" s="49" t="s">
        <v>4501</v>
      </c>
      <c r="O904" s="49">
        <v>0.32171110000000003</v>
      </c>
      <c r="P904" s="30">
        <v>27.887934057999999</v>
      </c>
      <c r="Q904" s="27">
        <v>5.9660000000000002</v>
      </c>
      <c r="R904" s="30">
        <v>7.3577491029999997</v>
      </c>
      <c r="S904" s="27">
        <v>-0.73619999999999997</v>
      </c>
      <c r="T904" s="30">
        <v>8.2200614640000005</v>
      </c>
      <c r="U904" s="27">
        <v>0.14649999999999999</v>
      </c>
      <c r="V904" s="30">
        <v>-118.60046551799999</v>
      </c>
      <c r="W904" s="32">
        <v>1.5084</v>
      </c>
      <c r="X904" s="30">
        <v>-123.92635903</v>
      </c>
      <c r="Y904" s="32">
        <v>4.4900000000000002E-2</v>
      </c>
      <c r="Z904" s="30">
        <v>-20.489401113</v>
      </c>
      <c r="AA904" s="32">
        <v>-0.90710000000000002</v>
      </c>
      <c r="AB904" s="30">
        <v>-7412.5290948749998</v>
      </c>
      <c r="AC904" s="27">
        <v>1.5084</v>
      </c>
      <c r="AD904" s="30">
        <v>-7745.3974393750004</v>
      </c>
      <c r="AE904" s="27">
        <v>4.4999999999999998E-2</v>
      </c>
      <c r="AF904" s="30">
        <v>0</v>
      </c>
      <c r="AG904" s="27">
        <v>0</v>
      </c>
      <c r="AH904" s="25">
        <v>-0.34551314440000003</v>
      </c>
      <c r="AI904" s="25">
        <v>-0.61718480730000003</v>
      </c>
      <c r="AJ904" s="25">
        <v>0</v>
      </c>
      <c r="AK904" s="25">
        <v>-1.6247993688</v>
      </c>
      <c r="AL904" s="25">
        <v>3.1190490130000001</v>
      </c>
      <c r="AM904" s="25">
        <v>0</v>
      </c>
      <c r="AN904" s="47">
        <v>0.1224991302</v>
      </c>
      <c r="AO904" s="47">
        <v>-2.3844244496</v>
      </c>
      <c r="AP904" s="47">
        <v>0</v>
      </c>
      <c r="AQ904" s="47">
        <v>17.820080809962999</v>
      </c>
      <c r="AR904" s="47">
        <v>-2.5443644707899602</v>
      </c>
      <c r="AS904" s="47">
        <v>-2.84266170140382</v>
      </c>
      <c r="AT904" s="28">
        <v>0</v>
      </c>
      <c r="AU904" s="28">
        <v>0</v>
      </c>
      <c r="AV904" s="28">
        <v>0</v>
      </c>
    </row>
    <row r="905" spans="1:48" x14ac:dyDescent="0.25">
      <c r="A905" s="159">
        <v>902</v>
      </c>
      <c r="B905" s="3" t="s">
        <v>4801</v>
      </c>
      <c r="C905" s="3" t="s">
        <v>2159</v>
      </c>
      <c r="D905" s="28">
        <v>19300</v>
      </c>
      <c r="E905" s="25">
        <v>28.66667</v>
      </c>
      <c r="F905" s="25">
        <v>20.625</v>
      </c>
      <c r="G905" s="25" t="s">
        <v>4501</v>
      </c>
      <c r="H905" s="28">
        <v>202650000000</v>
      </c>
      <c r="I905" s="49">
        <v>10.5</v>
      </c>
      <c r="J905" s="49">
        <v>99.954440000000005</v>
      </c>
      <c r="K905" s="28">
        <v>25</v>
      </c>
      <c r="L905" s="28">
        <v>414500</v>
      </c>
      <c r="M905" s="49">
        <v>6.0256009990633776</v>
      </c>
      <c r="N905" s="49">
        <v>1.0412649746278941</v>
      </c>
      <c r="O905" s="49" t="s">
        <v>4501</v>
      </c>
      <c r="P905" s="30">
        <v>1494.17687189</v>
      </c>
      <c r="Q905" s="27">
        <v>8.0699999999999994E-2</v>
      </c>
      <c r="R905" s="30">
        <v>1298.011899587</v>
      </c>
      <c r="S905" s="27">
        <v>-0.1313</v>
      </c>
      <c r="T905" s="30">
        <v>906.03686388300002</v>
      </c>
      <c r="U905" s="27">
        <v>-0.35370000000000001</v>
      </c>
      <c r="V905" s="30">
        <v>43.892571875000002</v>
      </c>
      <c r="W905" s="32">
        <v>0.13250000000000001</v>
      </c>
      <c r="X905" s="30">
        <v>35.848725622000003</v>
      </c>
      <c r="Y905" s="32">
        <v>-0.18329999999999999</v>
      </c>
      <c r="Z905" s="30">
        <v>31.071319446</v>
      </c>
      <c r="AA905" s="32">
        <v>-0.24690000000000001</v>
      </c>
      <c r="AB905" s="30">
        <v>2926.1714583333001</v>
      </c>
      <c r="AC905" s="27">
        <v>0.13250000000000001</v>
      </c>
      <c r="AD905" s="30">
        <v>2389.9150414667001</v>
      </c>
      <c r="AE905" s="27">
        <v>-0.183</v>
      </c>
      <c r="AF905" s="30">
        <v>0</v>
      </c>
      <c r="AG905" s="27" t="s">
        <v>1989</v>
      </c>
      <c r="AH905" s="25">
        <v>0.10961303259999999</v>
      </c>
      <c r="AI905" s="25">
        <v>8.6164691799999998E-2</v>
      </c>
      <c r="AJ905" s="25">
        <v>0</v>
      </c>
      <c r="AK905" s="25">
        <v>0.2223726711</v>
      </c>
      <c r="AL905" s="25">
        <v>0.18224450049999999</v>
      </c>
      <c r="AM905" s="25">
        <v>0</v>
      </c>
      <c r="AN905" s="47">
        <v>9.2811712500000004E-2</v>
      </c>
      <c r="AO905" s="47">
        <v>0.1001661745</v>
      </c>
      <c r="AP905" s="47">
        <v>0</v>
      </c>
      <c r="AQ905" s="47">
        <v>1.11002996310237</v>
      </c>
      <c r="AR905" s="47">
        <v>1.12022158743203</v>
      </c>
      <c r="AS905" s="47">
        <v>1.0560254886475899</v>
      </c>
      <c r="AT905" s="28">
        <v>0</v>
      </c>
      <c r="AU905" s="28">
        <v>1500</v>
      </c>
      <c r="AV905" s="28">
        <v>0</v>
      </c>
    </row>
    <row r="906" spans="1:48" x14ac:dyDescent="0.25">
      <c r="A906" s="159">
        <v>903</v>
      </c>
      <c r="B906" s="3" t="s">
        <v>2437</v>
      </c>
      <c r="C906" s="3" t="s">
        <v>2159</v>
      </c>
      <c r="D906" s="28" t="s">
        <v>4501</v>
      </c>
      <c r="E906" s="25" t="s">
        <v>4501</v>
      </c>
      <c r="F906" s="25" t="s">
        <v>4501</v>
      </c>
      <c r="G906" s="25" t="s">
        <v>4501</v>
      </c>
      <c r="H906" s="28" t="s">
        <v>4501</v>
      </c>
      <c r="I906" s="49">
        <v>32.405419999999999</v>
      </c>
      <c r="J906" s="49">
        <v>1.017423</v>
      </c>
      <c r="K906" s="28" t="s">
        <v>4501</v>
      </c>
      <c r="L906" s="28" t="s">
        <v>4501</v>
      </c>
      <c r="M906" s="49" t="s">
        <v>4501</v>
      </c>
      <c r="N906" s="49" t="s">
        <v>4501</v>
      </c>
      <c r="O906" s="49" t="s">
        <v>4501</v>
      </c>
      <c r="P906" s="30">
        <v>132.88668245299999</v>
      </c>
      <c r="Q906" s="27">
        <v>0.217</v>
      </c>
      <c r="R906" s="30">
        <v>145.905891424</v>
      </c>
      <c r="S906" s="27">
        <v>9.8000000000000004E-2</v>
      </c>
      <c r="T906" s="30">
        <v>162.91190708400001</v>
      </c>
      <c r="U906" s="27">
        <v>0.20200000000000001</v>
      </c>
      <c r="V906" s="30">
        <v>21.673886652</v>
      </c>
      <c r="W906" s="32">
        <v>0.1002</v>
      </c>
      <c r="X906" s="30">
        <v>22.469781154</v>
      </c>
      <c r="Y906" s="32">
        <v>3.6700000000000003E-2</v>
      </c>
      <c r="Z906" s="30">
        <v>24.534584131999999</v>
      </c>
      <c r="AA906" s="32">
        <v>0.17280000000000001</v>
      </c>
      <c r="AB906" s="30">
        <v>618.73830200910004</v>
      </c>
      <c r="AC906" s="27">
        <v>4.2299999999999997E-2</v>
      </c>
      <c r="AD906" s="30">
        <v>653.136236521</v>
      </c>
      <c r="AE906" s="27">
        <v>5.6000000000000001E-2</v>
      </c>
      <c r="AF906" s="30">
        <v>757.11371485289999</v>
      </c>
      <c r="AG906" s="27">
        <v>1.17</v>
      </c>
      <c r="AH906" s="25">
        <v>4.61910237E-2</v>
      </c>
      <c r="AI906" s="25">
        <v>4.5301792299999998E-2</v>
      </c>
      <c r="AJ906" s="25">
        <v>4.6566500500000003E-2</v>
      </c>
      <c r="AK906" s="25">
        <v>6.3824813300000005E-2</v>
      </c>
      <c r="AL906" s="25">
        <v>6.3894668700000004E-2</v>
      </c>
      <c r="AM906" s="25">
        <v>6.9580532E-2</v>
      </c>
      <c r="AN906" s="47">
        <v>0.36027368679999999</v>
      </c>
      <c r="AO906" s="47">
        <v>0.35941897020000002</v>
      </c>
      <c r="AP906" s="47">
        <v>0.3407918184</v>
      </c>
      <c r="AQ906" s="47">
        <v>0.402255681645448</v>
      </c>
      <c r="AR906" s="47">
        <v>0.41849219663888898</v>
      </c>
      <c r="AS906" s="47">
        <v>0.49421861766552699</v>
      </c>
      <c r="AT906" s="28">
        <v>500</v>
      </c>
      <c r="AU906" s="28">
        <v>430</v>
      </c>
      <c r="AV906" s="28">
        <v>0</v>
      </c>
    </row>
    <row r="907" spans="1:48" x14ac:dyDescent="0.25">
      <c r="A907" s="159">
        <v>904</v>
      </c>
      <c r="B907" s="3" t="s">
        <v>4283</v>
      </c>
      <c r="C907" s="3" t="s">
        <v>2159</v>
      </c>
      <c r="D907" s="6">
        <v>9400</v>
      </c>
      <c r="E907" s="168">
        <v>-12.14953</v>
      </c>
      <c r="F907" s="168">
        <v>-1.052632</v>
      </c>
      <c r="G907" s="168">
        <v>-12.962960000000001</v>
      </c>
      <c r="H907" s="6">
        <v>91636642599.999985</v>
      </c>
      <c r="I907" s="151">
        <v>9.7485699999999991</v>
      </c>
      <c r="J907" s="151">
        <v>100</v>
      </c>
      <c r="K907" s="6">
        <v>485.5</v>
      </c>
      <c r="L907" s="6">
        <v>4702000</v>
      </c>
      <c r="M907" s="151">
        <v>3.5646568069776259</v>
      </c>
      <c r="N907" s="151">
        <v>0.77727539688114522</v>
      </c>
      <c r="O907" s="151" t="s">
        <v>4501</v>
      </c>
      <c r="P907" s="169">
        <v>629.65077010300001</v>
      </c>
      <c r="Q907" s="165">
        <v>0.14849999999999999</v>
      </c>
      <c r="R907" s="169">
        <v>575.12749554699997</v>
      </c>
      <c r="S907" s="165">
        <v>-8.6599999999999996E-2</v>
      </c>
      <c r="T907" s="169">
        <v>0</v>
      </c>
      <c r="U907" s="165" t="s">
        <v>1989</v>
      </c>
      <c r="V907" s="169">
        <v>18.469523837000001</v>
      </c>
      <c r="W907" s="170">
        <v>9.3100000000000002E-2</v>
      </c>
      <c r="X907" s="169">
        <v>24.115355781000002</v>
      </c>
      <c r="Y907" s="170">
        <v>0.30570000000000003</v>
      </c>
      <c r="Z907" s="169">
        <v>0</v>
      </c>
      <c r="AA907" s="170" t="s">
        <v>1989</v>
      </c>
      <c r="AB907" s="169">
        <v>1866.889916674</v>
      </c>
      <c r="AC907" s="165">
        <v>7.7200000000000005E-2</v>
      </c>
      <c r="AD907" s="169">
        <v>2473.7303540342</v>
      </c>
      <c r="AE907" s="165">
        <v>0.32500000000000001</v>
      </c>
      <c r="AF907" s="169">
        <v>0</v>
      </c>
      <c r="AG907" s="165" t="s">
        <v>1989</v>
      </c>
      <c r="AH907" s="168">
        <v>5.3305829399999997E-2</v>
      </c>
      <c r="AI907" s="168">
        <v>7.9146392400000001E-2</v>
      </c>
      <c r="AJ907" s="168">
        <v>0</v>
      </c>
      <c r="AK907" s="168">
        <v>0.35074901679999998</v>
      </c>
      <c r="AL907" s="168">
        <v>0.25232746719999999</v>
      </c>
      <c r="AM907" s="168">
        <v>0</v>
      </c>
      <c r="AN907" s="167">
        <v>0.10579068899999999</v>
      </c>
      <c r="AO907" s="167">
        <v>0.1342625489</v>
      </c>
      <c r="AP907" s="167">
        <v>0</v>
      </c>
      <c r="AQ907" s="167">
        <v>2.5282592215075601</v>
      </c>
      <c r="AR907" s="167">
        <v>1.94042285254368</v>
      </c>
      <c r="AS907" s="167" t="s">
        <v>1989</v>
      </c>
      <c r="AT907" s="6">
        <v>0</v>
      </c>
      <c r="AU907" s="6">
        <v>1500</v>
      </c>
      <c r="AV907" s="6">
        <v>0</v>
      </c>
    </row>
    <row r="908" spans="1:48" x14ac:dyDescent="0.25">
      <c r="A908" s="159">
        <v>905</v>
      </c>
      <c r="B908" s="3" t="s">
        <v>61</v>
      </c>
      <c r="C908" s="3" t="s">
        <v>2159</v>
      </c>
      <c r="D908" s="28">
        <v>8600</v>
      </c>
      <c r="E908" s="25">
        <v>-18.09524</v>
      </c>
      <c r="F908" s="25">
        <v>-14.85149</v>
      </c>
      <c r="G908" s="25">
        <v>8.9987329999999996</v>
      </c>
      <c r="H908" s="28">
        <v>62588907999.999992</v>
      </c>
      <c r="I908" s="49">
        <v>7.2777799999999999</v>
      </c>
      <c r="J908" s="49">
        <v>55.24033</v>
      </c>
      <c r="K908" s="28">
        <v>2930</v>
      </c>
      <c r="L908" s="28">
        <v>28682500</v>
      </c>
      <c r="M908" s="49">
        <v>1.9847648068704984</v>
      </c>
      <c r="N908" s="49">
        <v>0.37485865499844201</v>
      </c>
      <c r="O908" s="49">
        <v>0.27204859999999997</v>
      </c>
      <c r="P908" s="30">
        <v>391.00463776200002</v>
      </c>
      <c r="Q908" s="27">
        <v>-0.1236</v>
      </c>
      <c r="R908" s="30">
        <v>543.69024857600004</v>
      </c>
      <c r="S908" s="27">
        <v>0.39050000000000001</v>
      </c>
      <c r="T908" s="30">
        <v>432.38591708500002</v>
      </c>
      <c r="U908" s="27">
        <v>8.6699999999999999E-2</v>
      </c>
      <c r="V908" s="30">
        <v>7.661468502</v>
      </c>
      <c r="W908" s="32">
        <v>5.7299999999999997E-2</v>
      </c>
      <c r="X908" s="30">
        <v>26.029855265999998</v>
      </c>
      <c r="Y908" s="32">
        <v>2.3975</v>
      </c>
      <c r="Z908" s="30">
        <v>21.889210918</v>
      </c>
      <c r="AA908" s="32">
        <v>1.5198</v>
      </c>
      <c r="AB908" s="30">
        <v>861.91520649999995</v>
      </c>
      <c r="AC908" s="27">
        <v>5.7299999999999997E-2</v>
      </c>
      <c r="AD908" s="30">
        <v>3019.330967375</v>
      </c>
      <c r="AE908" s="27">
        <v>2.5030000000000001</v>
      </c>
      <c r="AF908" s="30">
        <v>0</v>
      </c>
      <c r="AG908" s="27">
        <v>0</v>
      </c>
      <c r="AH908" s="25">
        <v>2.5642201699999999E-2</v>
      </c>
      <c r="AI908" s="25">
        <v>8.3777664500000001E-2</v>
      </c>
      <c r="AJ908" s="25">
        <v>0</v>
      </c>
      <c r="AK908" s="25">
        <v>5.4729183899999999E-2</v>
      </c>
      <c r="AL908" s="25">
        <v>0.16787819509999999</v>
      </c>
      <c r="AM908" s="25">
        <v>0</v>
      </c>
      <c r="AN908" s="47">
        <v>8.8140453399999999E-2</v>
      </c>
      <c r="AO908" s="47">
        <v>0.1348020757</v>
      </c>
      <c r="AP908" s="47">
        <v>0</v>
      </c>
      <c r="AQ908" s="47">
        <v>0.86954763114810396</v>
      </c>
      <c r="AR908" s="47">
        <v>1.1188005666560099</v>
      </c>
      <c r="AS908" s="47">
        <v>1.4819661351097</v>
      </c>
      <c r="AT908" s="28">
        <v>0</v>
      </c>
      <c r="AU908" s="28">
        <v>0</v>
      </c>
      <c r="AV908" s="28">
        <v>0</v>
      </c>
    </row>
    <row r="909" spans="1:48" x14ac:dyDescent="0.25">
      <c r="A909" s="159">
        <v>906</v>
      </c>
      <c r="B909" s="3" t="s">
        <v>4804</v>
      </c>
      <c r="C909" s="3" t="s">
        <v>2159</v>
      </c>
      <c r="D909" s="28" t="s">
        <v>4501</v>
      </c>
      <c r="E909" s="25" t="s">
        <v>4501</v>
      </c>
      <c r="F909" s="25" t="s">
        <v>4501</v>
      </c>
      <c r="G909" s="25" t="s">
        <v>4501</v>
      </c>
      <c r="H909" s="28" t="s">
        <v>4501</v>
      </c>
      <c r="I909" s="49">
        <v>1.44E-2</v>
      </c>
      <c r="J909" s="49">
        <v>100</v>
      </c>
      <c r="K909" s="28" t="s">
        <v>4501</v>
      </c>
      <c r="L909" s="28" t="s">
        <v>4501</v>
      </c>
      <c r="M909" s="49" t="s">
        <v>4501</v>
      </c>
      <c r="N909" s="49" t="s">
        <v>4501</v>
      </c>
      <c r="O909" s="49" t="s">
        <v>4501</v>
      </c>
      <c r="P909" s="30">
        <v>39.412207889999998</v>
      </c>
      <c r="Q909" s="27">
        <v>1.9699999999999999E-2</v>
      </c>
      <c r="R909" s="30">
        <v>41.929889879000001</v>
      </c>
      <c r="S909" s="27">
        <v>6.3899999999999998E-2</v>
      </c>
      <c r="T909" s="30">
        <v>11.515326447</v>
      </c>
      <c r="U909" s="27" t="s">
        <v>1989</v>
      </c>
      <c r="V909" s="30">
        <v>4.7030945270000002</v>
      </c>
      <c r="W909" s="32">
        <v>1.7999999999999999E-2</v>
      </c>
      <c r="X909" s="30">
        <v>4.7174348899999998</v>
      </c>
      <c r="Y909" s="32">
        <v>3.0000000000000001E-3</v>
      </c>
      <c r="Z909" s="30">
        <v>1.415190076</v>
      </c>
      <c r="AA909" s="32" t="s">
        <v>1989</v>
      </c>
      <c r="AB909" s="30">
        <v>3778.7392166389</v>
      </c>
      <c r="AC909" s="27">
        <v>8.6999999999999994E-3</v>
      </c>
      <c r="AD909" s="30">
        <v>2229.5435815645001</v>
      </c>
      <c r="AE909" s="27">
        <v>-0.41</v>
      </c>
      <c r="AF909" s="30">
        <v>0</v>
      </c>
      <c r="AG909" s="27" t="s">
        <v>1989</v>
      </c>
      <c r="AH909" s="25">
        <v>6.6900410300000004E-2</v>
      </c>
      <c r="AI909" s="25">
        <v>6.3966958099999999E-2</v>
      </c>
      <c r="AJ909" s="25">
        <v>0</v>
      </c>
      <c r="AK909" s="25">
        <v>0.33777046859999998</v>
      </c>
      <c r="AL909" s="25">
        <v>0.25726341200000002</v>
      </c>
      <c r="AM909" s="25">
        <v>0</v>
      </c>
      <c r="AN909" s="47">
        <v>0.36888000570000001</v>
      </c>
      <c r="AO909" s="47">
        <v>0.36618061819999997</v>
      </c>
      <c r="AP909" s="47">
        <v>0</v>
      </c>
      <c r="AQ909" s="47">
        <v>4.0828055473536704</v>
      </c>
      <c r="AR909" s="47">
        <v>2.3681705792134</v>
      </c>
      <c r="AS909" s="47">
        <v>2.4033868542206198</v>
      </c>
      <c r="AT909" s="28">
        <v>0</v>
      </c>
      <c r="AU909" s="28">
        <v>0</v>
      </c>
      <c r="AV909" s="28">
        <v>0</v>
      </c>
    </row>
    <row r="910" spans="1:48" x14ac:dyDescent="0.25">
      <c r="A910" s="159">
        <v>907</v>
      </c>
      <c r="B910" s="3" t="s">
        <v>2443</v>
      </c>
      <c r="C910" s="3" t="s">
        <v>2159</v>
      </c>
      <c r="D910" s="28">
        <v>21000</v>
      </c>
      <c r="E910" s="25">
        <v>6.0606059999999999</v>
      </c>
      <c r="F910" s="25">
        <v>0.96153849999999996</v>
      </c>
      <c r="G910" s="25">
        <v>-10.638299999999999</v>
      </c>
      <c r="H910" s="28">
        <v>238650824999.99997</v>
      </c>
      <c r="I910" s="49">
        <v>11.364329999999999</v>
      </c>
      <c r="J910" s="49">
        <v>39.648240000000001</v>
      </c>
      <c r="K910" s="28">
        <v>860</v>
      </c>
      <c r="L910" s="28">
        <v>17600000</v>
      </c>
      <c r="M910" s="49">
        <v>8.0831408775981526</v>
      </c>
      <c r="N910" s="49">
        <v>1.6731026249082008</v>
      </c>
      <c r="O910" s="49">
        <v>0.456372</v>
      </c>
      <c r="P910" s="30">
        <v>318.23293405800001</v>
      </c>
      <c r="Q910" s="27">
        <v>-1.9800000000000002E-2</v>
      </c>
      <c r="R910" s="30">
        <v>280.22436267900002</v>
      </c>
      <c r="S910" s="27">
        <v>-0.11940000000000001</v>
      </c>
      <c r="T910" s="30">
        <v>0</v>
      </c>
      <c r="U910" s="27" t="s">
        <v>1989</v>
      </c>
      <c r="V910" s="30">
        <v>33.782898613</v>
      </c>
      <c r="W910" s="32">
        <v>-5.3699999999999998E-2</v>
      </c>
      <c r="X910" s="30">
        <v>32.093289142000003</v>
      </c>
      <c r="Y910" s="32">
        <v>-0.05</v>
      </c>
      <c r="Z910" s="30">
        <v>0</v>
      </c>
      <c r="AA910" s="32" t="s">
        <v>1989</v>
      </c>
      <c r="AB910" s="30">
        <v>3246.1751693204001</v>
      </c>
      <c r="AC910" s="27">
        <v>-2.1399999999999999E-2</v>
      </c>
      <c r="AD910" s="30">
        <v>2569.8748601435</v>
      </c>
      <c r="AE910" s="27">
        <v>-0.20799999999999999</v>
      </c>
      <c r="AF910" s="30">
        <v>0</v>
      </c>
      <c r="AG910" s="27" t="s">
        <v>1989</v>
      </c>
      <c r="AH910" s="25">
        <v>0.17659324630000001</v>
      </c>
      <c r="AI910" s="25">
        <v>0.1726636943</v>
      </c>
      <c r="AJ910" s="25">
        <v>0</v>
      </c>
      <c r="AK910" s="25">
        <v>0.2328793576</v>
      </c>
      <c r="AL910" s="25">
        <v>0.22226010430000001</v>
      </c>
      <c r="AM910" s="25">
        <v>0</v>
      </c>
      <c r="AN910" s="47">
        <v>0.3416997953</v>
      </c>
      <c r="AO910" s="47">
        <v>0.35908692640000001</v>
      </c>
      <c r="AP910" s="47">
        <v>0</v>
      </c>
      <c r="AQ910" s="47">
        <v>0.32178451627575</v>
      </c>
      <c r="AR910" s="47">
        <v>0.25185093775844197</v>
      </c>
      <c r="AS910" s="47" t="s">
        <v>1989</v>
      </c>
      <c r="AT910" s="28">
        <v>3000</v>
      </c>
      <c r="AU910" s="28">
        <v>2500</v>
      </c>
      <c r="AV910" s="28">
        <v>0</v>
      </c>
    </row>
    <row r="911" spans="1:48" x14ac:dyDescent="0.25">
      <c r="A911" s="159">
        <v>908</v>
      </c>
      <c r="B911" s="3" t="s">
        <v>2446</v>
      </c>
      <c r="C911" s="3" t="s">
        <v>2159</v>
      </c>
      <c r="D911" s="28" t="s">
        <v>4501</v>
      </c>
      <c r="E911" s="25" t="s">
        <v>4501</v>
      </c>
      <c r="F911" s="25" t="s">
        <v>4501</v>
      </c>
      <c r="G911" s="25" t="s">
        <v>4501</v>
      </c>
      <c r="H911" s="28" t="s">
        <v>4501</v>
      </c>
      <c r="I911" s="49">
        <v>24.53905</v>
      </c>
      <c r="J911" s="49">
        <v>6.314997</v>
      </c>
      <c r="K911" s="28">
        <v>0</v>
      </c>
      <c r="L911" s="28" t="s">
        <v>4501</v>
      </c>
      <c r="M911" s="49" t="s">
        <v>4501</v>
      </c>
      <c r="N911" s="49" t="s">
        <v>4501</v>
      </c>
      <c r="O911" s="49" t="s">
        <v>4501</v>
      </c>
      <c r="P911" s="30">
        <v>53.206029764</v>
      </c>
      <c r="Q911" s="27">
        <v>5.74E-2</v>
      </c>
      <c r="R911" s="30">
        <v>17.212</v>
      </c>
      <c r="S911" s="27">
        <v>-0.67649999999999999</v>
      </c>
      <c r="T911" s="30">
        <v>17</v>
      </c>
      <c r="U911" s="27">
        <v>-0.49299999999999999</v>
      </c>
      <c r="V911" s="30">
        <v>-2.590487913</v>
      </c>
      <c r="W911" s="32">
        <v>-2.0139</v>
      </c>
      <c r="X911" s="30">
        <v>-8.6117442410000002</v>
      </c>
      <c r="Y911" s="32">
        <v>2.3243999999999998</v>
      </c>
      <c r="Z911" s="30">
        <v>-7.5167258019999998</v>
      </c>
      <c r="AA911" s="32">
        <v>2.6349</v>
      </c>
      <c r="AB911" s="30">
        <v>-105.5659456485</v>
      </c>
      <c r="AC911" s="27">
        <v>-2.0173999999999999</v>
      </c>
      <c r="AD911" s="30">
        <v>-350.94042320059998</v>
      </c>
      <c r="AE911" s="27">
        <v>2.3239999999999998</v>
      </c>
      <c r="AF911" s="30">
        <v>-306.31691562290001</v>
      </c>
      <c r="AG911" s="27">
        <v>3.63</v>
      </c>
      <c r="AH911" s="25">
        <v>-1.0249543999999999E-2</v>
      </c>
      <c r="AI911" s="25">
        <v>-3.5756349E-2</v>
      </c>
      <c r="AJ911" s="25">
        <v>-3.1810992099999998E-2</v>
      </c>
      <c r="AK911" s="25">
        <v>-1.0572945300000001E-2</v>
      </c>
      <c r="AL911" s="25">
        <v>-3.6941450600000002E-2</v>
      </c>
      <c r="AM911" s="25">
        <v>-3.2581180199999997E-2</v>
      </c>
      <c r="AN911" s="47">
        <v>0.21568641990000001</v>
      </c>
      <c r="AO911" s="47">
        <v>0.1211788467</v>
      </c>
      <c r="AP911" s="47">
        <v>0.17200900250000001</v>
      </c>
      <c r="AQ911" s="47">
        <v>2.77293204029843E-2</v>
      </c>
      <c r="AR911" s="47">
        <v>3.8762077628710298E-2</v>
      </c>
      <c r="AS911" s="47">
        <v>2.4211382784804399E-2</v>
      </c>
      <c r="AT911" s="28">
        <v>0</v>
      </c>
      <c r="AU911" s="28">
        <v>0</v>
      </c>
      <c r="AV911" s="28">
        <v>0</v>
      </c>
    </row>
    <row r="912" spans="1:48" x14ac:dyDescent="0.25">
      <c r="A912" s="159">
        <v>909</v>
      </c>
      <c r="B912" s="3" t="s">
        <v>2452</v>
      </c>
      <c r="C912" s="3" t="s">
        <v>2159</v>
      </c>
      <c r="D912" s="28">
        <v>4400</v>
      </c>
      <c r="E912" s="25">
        <v>57.142859999999999</v>
      </c>
      <c r="F912" s="25">
        <v>37.5</v>
      </c>
      <c r="G912" s="25">
        <v>25.714289999999998</v>
      </c>
      <c r="H912" s="28">
        <v>43626303600.000008</v>
      </c>
      <c r="I912" s="49">
        <v>9.9150600000000004</v>
      </c>
      <c r="J912" s="49">
        <v>30.68506</v>
      </c>
      <c r="K912" s="28">
        <v>1288</v>
      </c>
      <c r="L912" s="28">
        <v>4384000</v>
      </c>
      <c r="M912" s="49" t="s">
        <v>4501</v>
      </c>
      <c r="N912" s="49" t="s">
        <v>4501</v>
      </c>
      <c r="O912" s="49" t="s">
        <v>4501</v>
      </c>
      <c r="P912" s="30">
        <v>444.919291348</v>
      </c>
      <c r="Q912" s="27">
        <v>0.504</v>
      </c>
      <c r="R912" s="30">
        <v>347.31046963199998</v>
      </c>
      <c r="S912" s="27">
        <v>-0.21940000000000001</v>
      </c>
      <c r="T912" s="30">
        <v>0</v>
      </c>
      <c r="U912" s="27" t="s">
        <v>1989</v>
      </c>
      <c r="V912" s="30">
        <v>-151.85329558500001</v>
      </c>
      <c r="W912" s="32">
        <v>-0.32279999999999998</v>
      </c>
      <c r="X912" s="30">
        <v>-0.99317276300000001</v>
      </c>
      <c r="Y912" s="32">
        <v>-0.99350000000000005</v>
      </c>
      <c r="Z912" s="30">
        <v>0</v>
      </c>
      <c r="AA912" s="32" t="s">
        <v>1989</v>
      </c>
      <c r="AB912" s="30">
        <v>-15162.5569754936</v>
      </c>
      <c r="AC912" s="27">
        <v>-0.32279999999999998</v>
      </c>
      <c r="AD912" s="30">
        <v>-99.167840281500006</v>
      </c>
      <c r="AE912" s="27">
        <v>-0.99299999999999999</v>
      </c>
      <c r="AF912" s="30">
        <v>0</v>
      </c>
      <c r="AG912" s="27" t="s">
        <v>1989</v>
      </c>
      <c r="AH912" s="25">
        <v>-0.3235063607</v>
      </c>
      <c r="AI912" s="25">
        <v>-2.6401057E-3</v>
      </c>
      <c r="AJ912" s="25">
        <v>0</v>
      </c>
      <c r="AK912" s="25">
        <v>0.52884565670000006</v>
      </c>
      <c r="AL912" s="25">
        <v>2.7273444000000002E-3</v>
      </c>
      <c r="AM912" s="25">
        <v>0</v>
      </c>
      <c r="AN912" s="47">
        <v>-0.16967739209999999</v>
      </c>
      <c r="AO912" s="47">
        <v>8.09901502E-2</v>
      </c>
      <c r="AP912" s="47">
        <v>0</v>
      </c>
      <c r="AQ912" s="47">
        <v>-1.78633212541971</v>
      </c>
      <c r="AR912" s="47">
        <v>-2.2790832555898901</v>
      </c>
      <c r="AS912" s="47" t="s">
        <v>1989</v>
      </c>
      <c r="AT912" s="28">
        <v>0</v>
      </c>
      <c r="AU912" s="28">
        <v>0</v>
      </c>
      <c r="AV912" s="28">
        <v>0</v>
      </c>
    </row>
    <row r="913" spans="1:48" x14ac:dyDescent="0.25">
      <c r="A913" s="159">
        <v>910</v>
      </c>
      <c r="B913" s="3" t="s">
        <v>2356</v>
      </c>
      <c r="C913" s="3" t="s">
        <v>2159</v>
      </c>
      <c r="D913" s="28">
        <v>11000</v>
      </c>
      <c r="E913" s="25">
        <v>0</v>
      </c>
      <c r="F913" s="25">
        <v>-8.3333329999999997</v>
      </c>
      <c r="G913" s="25">
        <v>-38.202249999999999</v>
      </c>
      <c r="H913" s="28">
        <v>1206284200000</v>
      </c>
      <c r="I913" s="49">
        <v>109.6622</v>
      </c>
      <c r="J913" s="49">
        <v>100</v>
      </c>
      <c r="K913" s="28">
        <v>470</v>
      </c>
      <c r="L913" s="28">
        <v>6203000</v>
      </c>
      <c r="M913" s="49">
        <v>8.8495575221238933</v>
      </c>
      <c r="N913" s="49">
        <v>0.82095741780810816</v>
      </c>
      <c r="O913" s="49" t="s">
        <v>4501</v>
      </c>
      <c r="P913" s="30">
        <v>6096.021419957</v>
      </c>
      <c r="Q913" s="27">
        <v>-7.4200000000000002E-2</v>
      </c>
      <c r="R913" s="30">
        <v>5939.8300750890003</v>
      </c>
      <c r="S913" s="27">
        <v>-2.5600000000000001E-2</v>
      </c>
      <c r="T913" s="30">
        <v>6532.6779669090001</v>
      </c>
      <c r="U913" s="27">
        <v>4.7000000000000002E-3</v>
      </c>
      <c r="V913" s="30">
        <v>38.725679005000003</v>
      </c>
      <c r="W913" s="32">
        <v>-0.81659999999999999</v>
      </c>
      <c r="X913" s="30">
        <v>192.44731900400001</v>
      </c>
      <c r="Y913" s="32">
        <v>3.9695</v>
      </c>
      <c r="Z913" s="30">
        <v>205.58246292499999</v>
      </c>
      <c r="AA913" s="32">
        <v>-5.9648000000000003</v>
      </c>
      <c r="AB913" s="30">
        <v>185.82752693640001</v>
      </c>
      <c r="AC913" s="27">
        <v>-0.745</v>
      </c>
      <c r="AD913" s="30">
        <v>1194.6493458455</v>
      </c>
      <c r="AE913" s="27">
        <v>5.4290000000000003</v>
      </c>
      <c r="AF913" s="30">
        <v>1217.0451736979001</v>
      </c>
      <c r="AG913" s="27" t="s">
        <v>1989</v>
      </c>
      <c r="AH913" s="25">
        <v>3.3139293999999999E-3</v>
      </c>
      <c r="AI913" s="25">
        <v>1.54696711E-2</v>
      </c>
      <c r="AJ913" s="25">
        <v>1.4353599099999999E-2</v>
      </c>
      <c r="AK913" s="25">
        <v>1.7279336100000001E-2</v>
      </c>
      <c r="AL913" s="25">
        <v>7.8927783900000006E-2</v>
      </c>
      <c r="AM913" s="25">
        <v>7.2759491400000001E-2</v>
      </c>
      <c r="AN913" s="47">
        <v>6.8913819500000001E-2</v>
      </c>
      <c r="AO913" s="47">
        <v>7.4083117399999995E-2</v>
      </c>
      <c r="AP913" s="47">
        <v>8.3231385399999996E-2</v>
      </c>
      <c r="AQ913" s="47">
        <v>4.1073747053935703</v>
      </c>
      <c r="AR913" s="47">
        <v>4.0974431646963501</v>
      </c>
      <c r="AS913" s="47">
        <v>4.0690764853383197</v>
      </c>
      <c r="AT913" s="28">
        <v>0</v>
      </c>
      <c r="AU913" s="28">
        <v>400</v>
      </c>
      <c r="AV913" s="28">
        <v>0</v>
      </c>
    </row>
    <row r="914" spans="1:48" x14ac:dyDescent="0.25">
      <c r="A914" s="159">
        <v>911</v>
      </c>
      <c r="B914" s="3" t="s">
        <v>4421</v>
      </c>
      <c r="C914" s="3" t="s">
        <v>2159</v>
      </c>
      <c r="D914" s="28">
        <v>7300</v>
      </c>
      <c r="E914" s="25">
        <v>-8.75</v>
      </c>
      <c r="F914" s="25">
        <v>-15.11628</v>
      </c>
      <c r="G914" s="25">
        <v>-52.287579999999998</v>
      </c>
      <c r="H914" s="28">
        <v>132924239999.99998</v>
      </c>
      <c r="I914" s="49">
        <v>18.2088</v>
      </c>
      <c r="J914" s="49">
        <v>99.351420000000005</v>
      </c>
      <c r="K914" s="28">
        <v>3005</v>
      </c>
      <c r="L914" s="28">
        <v>23002000</v>
      </c>
      <c r="M914" s="49">
        <v>5.3795136330140014</v>
      </c>
      <c r="N914" s="49">
        <v>0.63892654062910548</v>
      </c>
      <c r="O914" s="49" t="s">
        <v>4501</v>
      </c>
      <c r="P914" s="30">
        <v>3689.3813121120002</v>
      </c>
      <c r="Q914" s="27">
        <v>0.12230000000000001</v>
      </c>
      <c r="R914" s="30">
        <v>3131.4883041789999</v>
      </c>
      <c r="S914" s="27">
        <v>-0.1512</v>
      </c>
      <c r="T914" s="30">
        <v>3040.6384127490001</v>
      </c>
      <c r="U914" s="27">
        <v>-0.1308</v>
      </c>
      <c r="V914" s="30">
        <v>31.873092832000001</v>
      </c>
      <c r="W914" s="32">
        <v>0.48820000000000002</v>
      </c>
      <c r="X914" s="30">
        <v>24.763137802999999</v>
      </c>
      <c r="Y914" s="32">
        <v>-0.22309999999999999</v>
      </c>
      <c r="Z914" s="30">
        <v>26.415024483</v>
      </c>
      <c r="AA914" s="32">
        <v>-8.2500000000000004E-2</v>
      </c>
      <c r="AB914" s="30">
        <v>1743.7855883963</v>
      </c>
      <c r="AC914" s="27">
        <v>0.4884</v>
      </c>
      <c r="AD914" s="30">
        <v>1054.3589383142</v>
      </c>
      <c r="AE914" s="27">
        <v>-0.39500000000000002</v>
      </c>
      <c r="AF914" s="30">
        <v>1446.4603620093001</v>
      </c>
      <c r="AG914" s="27" t="s">
        <v>1989</v>
      </c>
      <c r="AH914" s="25">
        <v>1.6384461499999999E-2</v>
      </c>
      <c r="AI914" s="25">
        <v>1.28700677E-2</v>
      </c>
      <c r="AJ914" s="25">
        <v>1.41886194E-2</v>
      </c>
      <c r="AK914" s="25">
        <v>0.16011402650000001</v>
      </c>
      <c r="AL914" s="25">
        <v>0.1195569736</v>
      </c>
      <c r="AM914" s="25">
        <v>0.1248466855</v>
      </c>
      <c r="AN914" s="47">
        <v>5.9071190000000003E-2</v>
      </c>
      <c r="AO914" s="47">
        <v>6.23856125E-2</v>
      </c>
      <c r="AP914" s="47">
        <v>6.2618408400000006E-2</v>
      </c>
      <c r="AQ914" s="47">
        <v>8.9143650967355601</v>
      </c>
      <c r="AR914" s="47">
        <v>7.6814364194493097</v>
      </c>
      <c r="AS914" s="47">
        <v>7.7990721154139004</v>
      </c>
      <c r="AT914" s="28">
        <v>1100</v>
      </c>
      <c r="AU914" s="28">
        <v>900</v>
      </c>
      <c r="AV914" s="28">
        <v>0</v>
      </c>
    </row>
    <row r="915" spans="1:48" x14ac:dyDescent="0.25">
      <c r="A915" s="159">
        <v>912</v>
      </c>
      <c r="B915" s="3" t="s">
        <v>3960</v>
      </c>
      <c r="C915" s="3" t="s">
        <v>2159</v>
      </c>
      <c r="D915" s="6" t="s">
        <v>4501</v>
      </c>
      <c r="E915" s="168" t="s">
        <v>4501</v>
      </c>
      <c r="F915" s="168" t="s">
        <v>4501</v>
      </c>
      <c r="G915" s="168" t="s">
        <v>4501</v>
      </c>
      <c r="H915" s="6" t="s">
        <v>4501</v>
      </c>
      <c r="I915" s="151">
        <v>23.849999999999998</v>
      </c>
      <c r="J915" s="151">
        <v>100</v>
      </c>
      <c r="K915" s="6" t="s">
        <v>4501</v>
      </c>
      <c r="L915" s="6" t="s">
        <v>4501</v>
      </c>
      <c r="M915" s="151" t="s">
        <v>4501</v>
      </c>
      <c r="N915" s="151" t="s">
        <v>4501</v>
      </c>
      <c r="O915" s="151" t="s">
        <v>4501</v>
      </c>
      <c r="P915" s="169">
        <v>447.13014102599999</v>
      </c>
      <c r="Q915" s="165">
        <v>-5.9799999999999999E-2</v>
      </c>
      <c r="R915" s="169">
        <v>0</v>
      </c>
      <c r="S915" s="165">
        <v>-1</v>
      </c>
      <c r="T915" s="169">
        <v>0</v>
      </c>
      <c r="U915" s="165">
        <v>-1</v>
      </c>
      <c r="V915" s="169">
        <v>-37.845498069999998</v>
      </c>
      <c r="W915" s="170">
        <v>-2.3252999999999999</v>
      </c>
      <c r="X915" s="169">
        <v>0</v>
      </c>
      <c r="Y915" s="170">
        <v>-1</v>
      </c>
      <c r="Z915" s="169">
        <v>0</v>
      </c>
      <c r="AA915" s="170">
        <v>-1</v>
      </c>
      <c r="AB915" s="169">
        <v>-1562.1188963940999</v>
      </c>
      <c r="AC915" s="165">
        <v>-2.2768000000000002</v>
      </c>
      <c r="AD915" s="169">
        <v>0</v>
      </c>
      <c r="AE915" s="165">
        <v>-1</v>
      </c>
      <c r="AF915" s="169">
        <v>0</v>
      </c>
      <c r="AG915" s="165">
        <v>0</v>
      </c>
      <c r="AH915" s="168">
        <v>-2.8855109699999999E-2</v>
      </c>
      <c r="AI915" s="168">
        <v>0</v>
      </c>
      <c r="AJ915" s="168">
        <v>0</v>
      </c>
      <c r="AK915" s="168">
        <v>-0.1721092192</v>
      </c>
      <c r="AL915" s="168">
        <v>0</v>
      </c>
      <c r="AM915" s="168">
        <v>0</v>
      </c>
      <c r="AN915" s="167">
        <v>9.8126263000000005E-2</v>
      </c>
      <c r="AO915" s="167">
        <v>0</v>
      </c>
      <c r="AP915" s="167">
        <v>0</v>
      </c>
      <c r="AQ915" s="167">
        <v>5.6883276075904501</v>
      </c>
      <c r="AR915" s="167" t="s">
        <v>1989</v>
      </c>
      <c r="AS915" s="167" t="s">
        <v>1989</v>
      </c>
      <c r="AT915" s="6">
        <v>0</v>
      </c>
      <c r="AU915" s="6">
        <v>0</v>
      </c>
      <c r="AV915" s="6">
        <v>0</v>
      </c>
    </row>
    <row r="916" spans="1:48" x14ac:dyDescent="0.25">
      <c r="A916" s="159">
        <v>913</v>
      </c>
      <c r="B916" s="3" t="s">
        <v>2434</v>
      </c>
      <c r="C916" s="3" t="s">
        <v>2159</v>
      </c>
      <c r="D916" s="28">
        <v>46100</v>
      </c>
      <c r="E916" s="25">
        <v>17.902809999999999</v>
      </c>
      <c r="F916" s="25">
        <v>15.25</v>
      </c>
      <c r="G916" s="25">
        <v>-1.9148940000000001</v>
      </c>
      <c r="H916" s="28">
        <v>221280000000</v>
      </c>
      <c r="I916" s="49">
        <v>4.8</v>
      </c>
      <c r="J916" s="49">
        <v>19.149999999999999</v>
      </c>
      <c r="K916" s="28">
        <v>115</v>
      </c>
      <c r="L916" s="28">
        <v>5786000</v>
      </c>
      <c r="M916" s="49">
        <v>8.5719598363703984</v>
      </c>
      <c r="N916" s="49">
        <v>1.6217658441875535</v>
      </c>
      <c r="O916" s="49" t="s">
        <v>4501</v>
      </c>
      <c r="P916" s="30">
        <v>556.41148646500005</v>
      </c>
      <c r="Q916" s="27">
        <v>0.2069</v>
      </c>
      <c r="R916" s="30">
        <v>601.82029436000005</v>
      </c>
      <c r="S916" s="27">
        <v>8.1600000000000006E-2</v>
      </c>
      <c r="T916" s="30">
        <v>0</v>
      </c>
      <c r="U916" s="27">
        <v>-1</v>
      </c>
      <c r="V916" s="30">
        <v>22.765763945</v>
      </c>
      <c r="W916" s="32">
        <v>0.15590000000000001</v>
      </c>
      <c r="X916" s="30">
        <v>25.813422748000001</v>
      </c>
      <c r="Y916" s="32">
        <v>0.13389999999999999</v>
      </c>
      <c r="Z916" s="30">
        <v>0</v>
      </c>
      <c r="AA916" s="32">
        <v>-1</v>
      </c>
      <c r="AB916" s="30">
        <v>4031.4373652083</v>
      </c>
      <c r="AC916" s="27">
        <v>-1.7500000000000002E-2</v>
      </c>
      <c r="AD916" s="30">
        <v>4560.5307808333</v>
      </c>
      <c r="AE916" s="27">
        <v>0.13100000000000001</v>
      </c>
      <c r="AF916" s="30">
        <v>0</v>
      </c>
      <c r="AG916" s="27" t="s">
        <v>1989</v>
      </c>
      <c r="AH916" s="25">
        <v>0.1088524506</v>
      </c>
      <c r="AI916" s="25">
        <v>0.1151434105</v>
      </c>
      <c r="AJ916" s="25">
        <v>0</v>
      </c>
      <c r="AK916" s="25">
        <v>0.1784954778</v>
      </c>
      <c r="AL916" s="25">
        <v>0.1929534286</v>
      </c>
      <c r="AM916" s="25">
        <v>0</v>
      </c>
      <c r="AN916" s="47">
        <v>0.25008203210000002</v>
      </c>
      <c r="AO916" s="47">
        <v>0.24421838169999999</v>
      </c>
      <c r="AP916" s="47">
        <v>0</v>
      </c>
      <c r="AQ916" s="47">
        <v>0.68946684280640202</v>
      </c>
      <c r="AR916" s="47">
        <v>0.66260029138407395</v>
      </c>
      <c r="AS916" s="47" t="s">
        <v>1989</v>
      </c>
      <c r="AT916" s="28">
        <v>3390</v>
      </c>
      <c r="AU916" s="28">
        <v>3300</v>
      </c>
      <c r="AV916" s="28">
        <v>0</v>
      </c>
    </row>
    <row r="917" spans="1:48" x14ac:dyDescent="0.25">
      <c r="A917" s="159">
        <v>914</v>
      </c>
      <c r="B917" s="3" t="s">
        <v>2886</v>
      </c>
      <c r="C917" s="3" t="s">
        <v>2159</v>
      </c>
      <c r="D917" s="6">
        <v>69000</v>
      </c>
      <c r="E917" s="168">
        <v>-31.34328</v>
      </c>
      <c r="F917" s="168">
        <v>-11.31105</v>
      </c>
      <c r="G917" s="168">
        <v>88.010900000000007</v>
      </c>
      <c r="H917" s="6">
        <v>345000000000</v>
      </c>
      <c r="I917" s="151">
        <v>5</v>
      </c>
      <c r="J917" s="151">
        <v>23.184999999999999</v>
      </c>
      <c r="K917" s="6">
        <v>75</v>
      </c>
      <c r="L917" s="6">
        <v>5001500</v>
      </c>
      <c r="M917" s="151">
        <v>11.802942182689018</v>
      </c>
      <c r="N917" s="151">
        <v>3.871281093222108</v>
      </c>
      <c r="O917" s="151" t="s">
        <v>4501</v>
      </c>
      <c r="P917" s="169">
        <v>301.74243687799998</v>
      </c>
      <c r="Q917" s="165">
        <v>5.3699999999999998E-2</v>
      </c>
      <c r="R917" s="169">
        <v>266.29986971900001</v>
      </c>
      <c r="S917" s="165">
        <v>-0.11749999999999999</v>
      </c>
      <c r="T917" s="169">
        <v>0</v>
      </c>
      <c r="U917" s="165" t="s">
        <v>1989</v>
      </c>
      <c r="V917" s="169">
        <v>20.162088276999999</v>
      </c>
      <c r="W917" s="170">
        <v>0.80969999999999998</v>
      </c>
      <c r="X917" s="169">
        <v>32.728706422000002</v>
      </c>
      <c r="Y917" s="170">
        <v>0.62329999999999997</v>
      </c>
      <c r="Z917" s="169">
        <v>0</v>
      </c>
      <c r="AA917" s="170" t="s">
        <v>1989</v>
      </c>
      <c r="AB917" s="169">
        <v>3633.7358898000002</v>
      </c>
      <c r="AC917" s="165">
        <v>0.75080000000000002</v>
      </c>
      <c r="AD917" s="169">
        <v>5895.7271559999999</v>
      </c>
      <c r="AE917" s="165">
        <v>0.622</v>
      </c>
      <c r="AF917" s="169">
        <v>0</v>
      </c>
      <c r="AG917" s="165" t="s">
        <v>1989</v>
      </c>
      <c r="AH917" s="168">
        <v>2.09665705E-2</v>
      </c>
      <c r="AI917" s="168">
        <v>3.1959245800000001E-2</v>
      </c>
      <c r="AJ917" s="168">
        <v>0</v>
      </c>
      <c r="AK917" s="168">
        <v>0.2680362986</v>
      </c>
      <c r="AL917" s="168">
        <v>0.38452726539999998</v>
      </c>
      <c r="AM917" s="168">
        <v>0</v>
      </c>
      <c r="AN917" s="167">
        <v>6.4738809300000005E-2</v>
      </c>
      <c r="AO917" s="167">
        <v>8.5656084499999993E-2</v>
      </c>
      <c r="AP917" s="167">
        <v>0</v>
      </c>
      <c r="AQ917" s="167">
        <v>11.6790810762886</v>
      </c>
      <c r="AR917" s="167">
        <v>10.4426782814412</v>
      </c>
      <c r="AS917" s="167" t="s">
        <v>1989</v>
      </c>
      <c r="AT917" s="6">
        <v>3000</v>
      </c>
      <c r="AU917" s="6">
        <v>3000</v>
      </c>
      <c r="AV917" s="6">
        <v>0</v>
      </c>
    </row>
    <row r="918" spans="1:48" x14ac:dyDescent="0.25">
      <c r="A918" s="159">
        <v>915</v>
      </c>
      <c r="B918" s="3" t="s">
        <v>2449</v>
      </c>
      <c r="C918" s="3" t="s">
        <v>2159</v>
      </c>
      <c r="D918" s="28" t="s">
        <v>4501</v>
      </c>
      <c r="E918" s="25" t="s">
        <v>4501</v>
      </c>
      <c r="F918" s="25" t="s">
        <v>4501</v>
      </c>
      <c r="G918" s="25" t="s">
        <v>4501</v>
      </c>
      <c r="H918" s="28" t="s">
        <v>4501</v>
      </c>
      <c r="I918" s="49">
        <v>8.7999999999999989</v>
      </c>
      <c r="J918" s="49">
        <v>35.703650000000003</v>
      </c>
      <c r="K918" s="28">
        <v>0</v>
      </c>
      <c r="L918" s="28" t="s">
        <v>4501</v>
      </c>
      <c r="M918" s="49" t="s">
        <v>4501</v>
      </c>
      <c r="N918" s="49" t="s">
        <v>4501</v>
      </c>
      <c r="O918" s="49" t="s">
        <v>4501</v>
      </c>
      <c r="P918" s="30">
        <v>354.858018958</v>
      </c>
      <c r="Q918" s="27">
        <v>6.6000000000000003E-2</v>
      </c>
      <c r="R918" s="30">
        <v>365.57425904899998</v>
      </c>
      <c r="S918" s="27">
        <v>3.0200000000000001E-2</v>
      </c>
      <c r="T918" s="30">
        <v>0</v>
      </c>
      <c r="U918" s="27" t="s">
        <v>1989</v>
      </c>
      <c r="V918" s="30">
        <v>12.166678421</v>
      </c>
      <c r="W918" s="32">
        <v>7.6700000000000004E-2</v>
      </c>
      <c r="X918" s="30">
        <v>12.492317569000001</v>
      </c>
      <c r="Y918" s="32">
        <v>2.6800000000000001E-2</v>
      </c>
      <c r="Z918" s="30">
        <v>0</v>
      </c>
      <c r="AA918" s="32" t="s">
        <v>1989</v>
      </c>
      <c r="AB918" s="30">
        <v>1789.2174148529</v>
      </c>
      <c r="AC918" s="27">
        <v>-0.19600000000000001</v>
      </c>
      <c r="AD918" s="30">
        <v>1064.6951782955</v>
      </c>
      <c r="AE918" s="27">
        <v>-0.40500000000000003</v>
      </c>
      <c r="AF918" s="30">
        <v>0</v>
      </c>
      <c r="AG918" s="27" t="s">
        <v>1989</v>
      </c>
      <c r="AH918" s="25">
        <v>2.9093431699999998E-2</v>
      </c>
      <c r="AI918" s="25">
        <v>2.46101328E-2</v>
      </c>
      <c r="AJ918" s="25">
        <v>0</v>
      </c>
      <c r="AK918" s="25">
        <v>0.12073995630000001</v>
      </c>
      <c r="AL918" s="25">
        <v>0.1014860937</v>
      </c>
      <c r="AM918" s="25">
        <v>0</v>
      </c>
      <c r="AN918" s="47">
        <v>0.13112732199999999</v>
      </c>
      <c r="AO918" s="47">
        <v>0.13124073950000001</v>
      </c>
      <c r="AP918" s="47">
        <v>0</v>
      </c>
      <c r="AQ918" s="47">
        <v>3.1753657686955199</v>
      </c>
      <c r="AR918" s="47">
        <v>3.0804183074929901</v>
      </c>
      <c r="AS918" s="47" t="s">
        <v>1989</v>
      </c>
      <c r="AT918" s="28">
        <v>898</v>
      </c>
      <c r="AU918" s="28">
        <v>923</v>
      </c>
      <c r="AV918" s="28">
        <v>0</v>
      </c>
    </row>
    <row r="919" spans="1:48" x14ac:dyDescent="0.25">
      <c r="A919" s="159">
        <v>916</v>
      </c>
      <c r="B919" s="3" t="s">
        <v>4381</v>
      </c>
      <c r="C919" s="3" t="s">
        <v>2159</v>
      </c>
      <c r="D919" s="28">
        <v>9900</v>
      </c>
      <c r="E919" s="25">
        <v>-31.724139999999998</v>
      </c>
      <c r="F919" s="25">
        <v>-28.776979999999998</v>
      </c>
      <c r="G919" s="25">
        <v>-23.846150000000002</v>
      </c>
      <c r="H919" s="28">
        <v>207692100000</v>
      </c>
      <c r="I919" s="49">
        <v>20.978999999999999</v>
      </c>
      <c r="J919" s="49">
        <v>100</v>
      </c>
      <c r="K919" s="28">
        <v>165</v>
      </c>
      <c r="L919" s="28">
        <v>2206000</v>
      </c>
      <c r="M919" s="49">
        <v>8.5344827586206904</v>
      </c>
      <c r="N919" s="49">
        <v>0.81267549180397203</v>
      </c>
      <c r="O919" s="49" t="s">
        <v>4501</v>
      </c>
      <c r="P919" s="30">
        <v>2392.7039660089999</v>
      </c>
      <c r="Q919" s="27">
        <v>6.7699999999999996E-2</v>
      </c>
      <c r="R919" s="30">
        <v>2619.7966240159999</v>
      </c>
      <c r="S919" s="27">
        <v>9.4899999999999998E-2</v>
      </c>
      <c r="T919" s="30">
        <v>2522.1141269240002</v>
      </c>
      <c r="U919" s="27">
        <v>-2.0199999999999999E-2</v>
      </c>
      <c r="V919" s="30">
        <v>34.560977805999997</v>
      </c>
      <c r="W919" s="32">
        <v>0.1986</v>
      </c>
      <c r="X919" s="30">
        <v>31.750696656999999</v>
      </c>
      <c r="Y919" s="32">
        <v>-8.1299999999999997E-2</v>
      </c>
      <c r="Z919" s="30">
        <v>31.346729691</v>
      </c>
      <c r="AA919" s="32">
        <v>-7.7799999999999994E-2</v>
      </c>
      <c r="AB919" s="30">
        <v>1361.4079701605999</v>
      </c>
      <c r="AC919" s="27">
        <v>-9.4999999999999998E-3</v>
      </c>
      <c r="AD919" s="30">
        <v>1203.6177442681001</v>
      </c>
      <c r="AE919" s="27">
        <v>-0.11600000000000001</v>
      </c>
      <c r="AF919" s="30">
        <v>1494.1956094666</v>
      </c>
      <c r="AG919" s="27">
        <v>0.92</v>
      </c>
      <c r="AH919" s="25">
        <v>2.0531451999999999E-2</v>
      </c>
      <c r="AI919" s="25">
        <v>1.8422075699999998E-2</v>
      </c>
      <c r="AJ919" s="25">
        <v>2.04549602E-2</v>
      </c>
      <c r="AK919" s="25">
        <v>0.1519540603</v>
      </c>
      <c r="AL919" s="25">
        <v>0.13289597689999999</v>
      </c>
      <c r="AM919" s="25">
        <v>0.1249074729</v>
      </c>
      <c r="AN919" s="47">
        <v>0.1122712674</v>
      </c>
      <c r="AO919" s="47">
        <v>0.1092655765</v>
      </c>
      <c r="AP919" s="47">
        <v>0.1087016321</v>
      </c>
      <c r="AQ919" s="47">
        <v>7.3836065190760003</v>
      </c>
      <c r="AR919" s="47">
        <v>5.1967209193276496</v>
      </c>
      <c r="AS919" s="47">
        <v>5.1064637339413999</v>
      </c>
      <c r="AT919" s="28">
        <v>1200</v>
      </c>
      <c r="AU919" s="28">
        <v>1500</v>
      </c>
      <c r="AV919" s="28">
        <v>0</v>
      </c>
    </row>
    <row r="920" spans="1:48" x14ac:dyDescent="0.25">
      <c r="A920" s="159">
        <v>917</v>
      </c>
      <c r="B920" s="3" t="s">
        <v>2455</v>
      </c>
      <c r="C920" s="3" t="s">
        <v>2159</v>
      </c>
      <c r="D920" s="28" t="s">
        <v>4501</v>
      </c>
      <c r="E920" s="25" t="s">
        <v>4501</v>
      </c>
      <c r="F920" s="25" t="s">
        <v>4501</v>
      </c>
      <c r="G920" s="25" t="s">
        <v>4501</v>
      </c>
      <c r="H920" s="28" t="s">
        <v>4501</v>
      </c>
      <c r="I920" s="49">
        <v>4.3999999999999995</v>
      </c>
      <c r="J920" s="49">
        <v>100</v>
      </c>
      <c r="K920" s="28" t="s">
        <v>4501</v>
      </c>
      <c r="L920" s="28" t="s">
        <v>4501</v>
      </c>
      <c r="M920" s="49" t="s">
        <v>4501</v>
      </c>
      <c r="N920" s="49" t="s">
        <v>4501</v>
      </c>
      <c r="O920" s="49" t="s">
        <v>4501</v>
      </c>
      <c r="P920" s="30">
        <v>101.896439989</v>
      </c>
      <c r="Q920" s="27">
        <v>7.1199999999999999E-2</v>
      </c>
      <c r="R920" s="30">
        <v>117.875167592</v>
      </c>
      <c r="S920" s="27">
        <v>0.15679999999999999</v>
      </c>
      <c r="T920" s="30">
        <v>0</v>
      </c>
      <c r="U920" s="27" t="s">
        <v>1989</v>
      </c>
      <c r="V920" s="30">
        <v>8.6417779600000006</v>
      </c>
      <c r="W920" s="32">
        <v>-5.7700000000000001E-2</v>
      </c>
      <c r="X920" s="30">
        <v>9.0266724840000006</v>
      </c>
      <c r="Y920" s="32">
        <v>4.4499999999999998E-2</v>
      </c>
      <c r="Z920" s="30">
        <v>0</v>
      </c>
      <c r="AA920" s="32" t="s">
        <v>1989</v>
      </c>
      <c r="AB920" s="30">
        <v>1668.1313545455</v>
      </c>
      <c r="AC920" s="27">
        <v>-5.8500000000000003E-2</v>
      </c>
      <c r="AD920" s="30">
        <v>1743.7892009090999</v>
      </c>
      <c r="AE920" s="27">
        <v>4.4999999999999998E-2</v>
      </c>
      <c r="AF920" s="30">
        <v>0</v>
      </c>
      <c r="AG920" s="27" t="s">
        <v>1989</v>
      </c>
      <c r="AH920" s="25">
        <v>9.3166763499999999E-2</v>
      </c>
      <c r="AI920" s="25">
        <v>9.5577856000000003E-2</v>
      </c>
      <c r="AJ920" s="25">
        <v>0</v>
      </c>
      <c r="AK920" s="25">
        <v>0.17033919929999999</v>
      </c>
      <c r="AL920" s="25">
        <v>0.1792923957</v>
      </c>
      <c r="AM920" s="25">
        <v>0</v>
      </c>
      <c r="AN920" s="47">
        <v>0.30722242319999998</v>
      </c>
      <c r="AO920" s="47">
        <v>0.304013694</v>
      </c>
      <c r="AP920" s="47">
        <v>0</v>
      </c>
      <c r="AQ920" s="47">
        <v>0.73788097615008996</v>
      </c>
      <c r="AR920" s="47">
        <v>1.01538828138796</v>
      </c>
      <c r="AS920" s="47" t="s">
        <v>1989</v>
      </c>
      <c r="AT920" s="28">
        <v>1570</v>
      </c>
      <c r="AU920" s="28">
        <v>1640</v>
      </c>
      <c r="AV920" s="28">
        <v>0</v>
      </c>
    </row>
    <row r="921" spans="1:48" x14ac:dyDescent="0.25">
      <c r="A921" s="159">
        <v>918</v>
      </c>
      <c r="B921" s="3" t="s">
        <v>2458</v>
      </c>
      <c r="C921" s="3" t="s">
        <v>2159</v>
      </c>
      <c r="D921" s="28">
        <v>1200</v>
      </c>
      <c r="E921" s="25">
        <v>-29.411760000000001</v>
      </c>
      <c r="F921" s="25">
        <v>-47.826090000000001</v>
      </c>
      <c r="G921" s="25">
        <v>-40</v>
      </c>
      <c r="H921" s="28">
        <v>43806000000</v>
      </c>
      <c r="I921" s="49">
        <v>36.504999999999995</v>
      </c>
      <c r="J921" s="49">
        <v>99.093459999999993</v>
      </c>
      <c r="K921" s="28">
        <v>295</v>
      </c>
      <c r="L921" s="28">
        <v>403000</v>
      </c>
      <c r="M921" s="49">
        <v>52.173913043478258</v>
      </c>
      <c r="N921" s="49" t="s">
        <v>4501</v>
      </c>
      <c r="O921" s="49" t="s">
        <v>4501</v>
      </c>
      <c r="P921" s="30">
        <v>81.593456993000004</v>
      </c>
      <c r="Q921" s="27">
        <v>0.58409999999999995</v>
      </c>
      <c r="R921" s="30">
        <v>88.405372064999995</v>
      </c>
      <c r="S921" s="27">
        <v>8.3500000000000005E-2</v>
      </c>
      <c r="T921" s="30">
        <v>68.467590940999997</v>
      </c>
      <c r="U921" s="27">
        <v>-0.19489999999999999</v>
      </c>
      <c r="V921" s="30">
        <v>1.034031189</v>
      </c>
      <c r="W921" s="32">
        <v>-1.7929999999999999</v>
      </c>
      <c r="X921" s="30">
        <v>0.82658331500000004</v>
      </c>
      <c r="Y921" s="32">
        <v>-0.2006</v>
      </c>
      <c r="Z921" s="30">
        <v>-0.40489812800000002</v>
      </c>
      <c r="AA921" s="32">
        <v>-11.2677</v>
      </c>
      <c r="AB921" s="30">
        <v>28.325741377899998</v>
      </c>
      <c r="AC921" s="27">
        <v>-1.7929999999999999</v>
      </c>
      <c r="AD921" s="30">
        <v>22.643016436100002</v>
      </c>
      <c r="AE921" s="27">
        <v>-0.20100000000000001</v>
      </c>
      <c r="AF921" s="30">
        <v>-11.091580002700001</v>
      </c>
      <c r="AG921" s="27">
        <v>-10.27</v>
      </c>
      <c r="AH921" s="25">
        <v>1.8022244100000001E-2</v>
      </c>
      <c r="AI921" s="25">
        <v>1.3567735900000001E-2</v>
      </c>
      <c r="AJ921" s="25">
        <v>-6.605685E-3</v>
      </c>
      <c r="AK921" s="25">
        <v>-2.2102888599999999E-2</v>
      </c>
      <c r="AL921" s="25">
        <v>-2.8514877899999999E-2</v>
      </c>
      <c r="AM921" s="25">
        <v>0</v>
      </c>
      <c r="AN921" s="47">
        <v>0.10273587100000001</v>
      </c>
      <c r="AO921" s="47">
        <v>7.7965633699999995E-2</v>
      </c>
      <c r="AP921" s="47">
        <v>7.7814881899999994E-2</v>
      </c>
      <c r="AQ921" s="47">
        <v>-3.0237719912087</v>
      </c>
      <c r="AR921" s="47">
        <v>-3.1818174780505699</v>
      </c>
      <c r="AS921" s="47">
        <v>-3.1158717273399898</v>
      </c>
      <c r="AT921" s="28">
        <v>0</v>
      </c>
      <c r="AU921" s="28">
        <v>0</v>
      </c>
      <c r="AV921" s="28">
        <v>0</v>
      </c>
    </row>
    <row r="922" spans="1:48" x14ac:dyDescent="0.25">
      <c r="A922" s="159">
        <v>919</v>
      </c>
      <c r="B922" s="3" t="s">
        <v>3108</v>
      </c>
      <c r="C922" s="3" t="s">
        <v>2159</v>
      </c>
      <c r="D922" s="28">
        <v>7900</v>
      </c>
      <c r="E922" s="25">
        <v>6.7567570000000003</v>
      </c>
      <c r="F922" s="25">
        <v>-5.9523809999999999</v>
      </c>
      <c r="G922" s="25">
        <v>75.55556</v>
      </c>
      <c r="H922" s="28">
        <v>1556146913800</v>
      </c>
      <c r="I922" s="49">
        <v>196.98059999999998</v>
      </c>
      <c r="J922" s="49">
        <v>100</v>
      </c>
      <c r="K922" s="28">
        <v>2970</v>
      </c>
      <c r="L922" s="28">
        <v>22897000</v>
      </c>
      <c r="M922" s="49" t="s">
        <v>4501</v>
      </c>
      <c r="N922" s="49">
        <v>1.7398549412625843</v>
      </c>
      <c r="O922" s="49" t="s">
        <v>4501</v>
      </c>
      <c r="P922" s="30">
        <v>3640.0311967299999</v>
      </c>
      <c r="Q922" s="27">
        <v>0.51370000000000005</v>
      </c>
      <c r="R922" s="30">
        <v>3205.2970716539999</v>
      </c>
      <c r="S922" s="27">
        <v>-0.11940000000000001</v>
      </c>
      <c r="T922" s="30">
        <v>3808.6144987419998</v>
      </c>
      <c r="U922" s="27">
        <v>6.2899999999999998E-2</v>
      </c>
      <c r="V922" s="30">
        <v>-102.102358</v>
      </c>
      <c r="W922" s="32">
        <v>-2.0285000000000002</v>
      </c>
      <c r="X922" s="30">
        <v>-414.02872065499997</v>
      </c>
      <c r="Y922" s="32">
        <v>3.0550000000000002</v>
      </c>
      <c r="Z922" s="30">
        <v>-139.059911153</v>
      </c>
      <c r="AA922" s="32">
        <v>-0.4234</v>
      </c>
      <c r="AB922" s="30">
        <v>-518.33706693550005</v>
      </c>
      <c r="AC922" s="27">
        <v>-2.0285000000000002</v>
      </c>
      <c r="AD922" s="30">
        <v>-2101.8753816771</v>
      </c>
      <c r="AE922" s="27">
        <v>3.0550000000000002</v>
      </c>
      <c r="AF922" s="30">
        <v>-705.95731467200005</v>
      </c>
      <c r="AG922" s="27">
        <v>0.57999999999999996</v>
      </c>
      <c r="AH922" s="25">
        <v>-1.34626967E-2</v>
      </c>
      <c r="AI922" s="25">
        <v>-5.6885531400000001E-2</v>
      </c>
      <c r="AJ922" s="25">
        <v>-1.96814274E-2</v>
      </c>
      <c r="AK922" s="25">
        <v>-7.5103329199999999E-2</v>
      </c>
      <c r="AL922" s="25">
        <v>-0.37590236069999999</v>
      </c>
      <c r="AM922" s="25">
        <v>-0.14750172789999999</v>
      </c>
      <c r="AN922" s="47">
        <v>0.10058995950000001</v>
      </c>
      <c r="AO922" s="47">
        <v>2.2117429399999999E-2</v>
      </c>
      <c r="AP922" s="47">
        <v>7.0072679099999993E-2</v>
      </c>
      <c r="AQ922" s="47">
        <v>4.6786130326294399</v>
      </c>
      <c r="AR922" s="47">
        <v>6.9677257796208103</v>
      </c>
      <c r="AS922" s="47">
        <v>6.4944629096851401</v>
      </c>
      <c r="AT922" s="28">
        <v>0</v>
      </c>
      <c r="AU922" s="28">
        <v>0</v>
      </c>
      <c r="AV922" s="28">
        <v>0</v>
      </c>
    </row>
    <row r="923" spans="1:48" x14ac:dyDescent="0.25">
      <c r="A923" s="159">
        <v>920</v>
      </c>
      <c r="B923" s="3" t="s">
        <v>4807</v>
      </c>
      <c r="C923" s="3" t="s">
        <v>2159</v>
      </c>
      <c r="D923" s="28">
        <v>4500</v>
      </c>
      <c r="E923" s="25">
        <v>-13.461539999999999</v>
      </c>
      <c r="F923" s="25" t="s">
        <v>4501</v>
      </c>
      <c r="G923" s="25" t="s">
        <v>4501</v>
      </c>
      <c r="H923" s="28">
        <v>120937500000</v>
      </c>
      <c r="I923" s="49">
        <v>26.875</v>
      </c>
      <c r="J923" s="49">
        <v>12.54926</v>
      </c>
      <c r="K923" s="28">
        <v>330</v>
      </c>
      <c r="L923" s="28">
        <v>1485000</v>
      </c>
      <c r="M923" s="49">
        <v>10.613207547169811</v>
      </c>
      <c r="N923" s="49">
        <v>0.42596121331297104</v>
      </c>
      <c r="O923" s="49" t="s">
        <v>4501</v>
      </c>
      <c r="P923" s="30">
        <v>603.74945112099999</v>
      </c>
      <c r="Q923" s="27">
        <v>3.2000000000000002E-3</v>
      </c>
      <c r="R923" s="30">
        <v>0</v>
      </c>
      <c r="S923" s="27">
        <v>-1</v>
      </c>
      <c r="T923" s="30">
        <v>71.415442686999995</v>
      </c>
      <c r="U923" s="27">
        <v>-0.80840000000000001</v>
      </c>
      <c r="V923" s="30">
        <v>14.182521524</v>
      </c>
      <c r="W923" s="32">
        <v>5.4100000000000002E-2</v>
      </c>
      <c r="X923" s="30">
        <v>0</v>
      </c>
      <c r="Y923" s="32">
        <v>-1</v>
      </c>
      <c r="Z923" s="30">
        <v>2.9166821870000001</v>
      </c>
      <c r="AA923" s="32">
        <v>-0.75700000000000001</v>
      </c>
      <c r="AB923" s="30">
        <v>527.72173112559994</v>
      </c>
      <c r="AC923" s="27">
        <v>5.4100000000000002E-2</v>
      </c>
      <c r="AD923" s="30">
        <v>0</v>
      </c>
      <c r="AE923" s="27">
        <v>-1</v>
      </c>
      <c r="AF923" s="30">
        <v>0</v>
      </c>
      <c r="AG923" s="27" t="s">
        <v>1989</v>
      </c>
      <c r="AH923" s="25">
        <v>1.4454934399999999E-2</v>
      </c>
      <c r="AI923" s="25">
        <v>0</v>
      </c>
      <c r="AJ923" s="25">
        <v>0</v>
      </c>
      <c r="AK923" s="25">
        <v>4.9548505899999998E-2</v>
      </c>
      <c r="AL923" s="25">
        <v>0</v>
      </c>
      <c r="AM923" s="25">
        <v>0</v>
      </c>
      <c r="AN923" s="47">
        <v>3.6421563800000001E-2</v>
      </c>
      <c r="AO923" s="47">
        <v>0</v>
      </c>
      <c r="AP923" s="47">
        <v>0</v>
      </c>
      <c r="AQ923" s="47">
        <v>2.55363379435896</v>
      </c>
      <c r="AR923" s="47" t="s">
        <v>1989</v>
      </c>
      <c r="AS923" s="47">
        <v>1.71296251004594</v>
      </c>
      <c r="AT923" s="28">
        <v>528</v>
      </c>
      <c r="AU923" s="28">
        <v>400</v>
      </c>
      <c r="AV923" s="28">
        <v>0</v>
      </c>
    </row>
    <row r="924" spans="1:48" x14ac:dyDescent="0.25">
      <c r="A924" s="159">
        <v>921</v>
      </c>
      <c r="B924" s="3" t="s">
        <v>3461</v>
      </c>
      <c r="C924" s="3" t="s">
        <v>2159</v>
      </c>
      <c r="D924" s="28">
        <v>8000</v>
      </c>
      <c r="E924" s="25">
        <v>-11.11111</v>
      </c>
      <c r="F924" s="25">
        <v>-42.02899</v>
      </c>
      <c r="G924" s="25">
        <v>-18.367349999999998</v>
      </c>
      <c r="H924" s="28">
        <v>1730359688000</v>
      </c>
      <c r="I924" s="49">
        <v>216.29499999999999</v>
      </c>
      <c r="J924" s="49">
        <v>24.71613</v>
      </c>
      <c r="K924" s="28">
        <v>43663.75</v>
      </c>
      <c r="L924" s="28">
        <v>362614500</v>
      </c>
      <c r="M924" s="49">
        <v>9.8280098280098276</v>
      </c>
      <c r="N924" s="49">
        <v>0.99112792226962021</v>
      </c>
      <c r="O924" s="49">
        <v>0.72406369999999998</v>
      </c>
      <c r="P924" s="30">
        <v>1160.875246285</v>
      </c>
      <c r="Q924" s="27">
        <v>-3.4200000000000001E-2</v>
      </c>
      <c r="R924" s="30">
        <v>1078.507044533</v>
      </c>
      <c r="S924" s="27">
        <v>-7.0999999999999994E-2</v>
      </c>
      <c r="T924" s="30">
        <v>1162.412845195</v>
      </c>
      <c r="U924" s="27">
        <v>6.0299999999999999E-2</v>
      </c>
      <c r="V924" s="30">
        <v>432.74686816100001</v>
      </c>
      <c r="W924" s="32">
        <v>15.0913</v>
      </c>
      <c r="X924" s="30">
        <v>181.52840572299999</v>
      </c>
      <c r="Y924" s="32">
        <v>-0.58050000000000002</v>
      </c>
      <c r="Z924" s="30">
        <v>202.623257868</v>
      </c>
      <c r="AA924" s="32">
        <v>5.7799999999999997E-2</v>
      </c>
      <c r="AB924" s="30">
        <v>1873.2405393992999</v>
      </c>
      <c r="AC924" s="27">
        <v>35.445099999999996</v>
      </c>
      <c r="AD924" s="30">
        <v>784.32908764340004</v>
      </c>
      <c r="AE924" s="27">
        <v>-0.58099999999999996</v>
      </c>
      <c r="AF924" s="30">
        <v>909.31842321659997</v>
      </c>
      <c r="AG924" s="27">
        <v>1.1599999999999999</v>
      </c>
      <c r="AH924" s="25">
        <v>0.105101713</v>
      </c>
      <c r="AI924" s="25">
        <v>3.9134425100000002E-2</v>
      </c>
      <c r="AJ924" s="25">
        <v>4.2533398600000001E-2</v>
      </c>
      <c r="AK924" s="25">
        <v>0.26174918200000002</v>
      </c>
      <c r="AL924" s="25">
        <v>9.6506624900000004E-2</v>
      </c>
      <c r="AM924" s="25">
        <v>0.10304248169999999</v>
      </c>
      <c r="AN924" s="47">
        <v>0.37733282569999999</v>
      </c>
      <c r="AO924" s="47">
        <v>0.42961820160000003</v>
      </c>
      <c r="AP924" s="47">
        <v>0.40464073340000001</v>
      </c>
      <c r="AQ924" s="47">
        <v>1.5025558732250499</v>
      </c>
      <c r="AR924" s="47">
        <v>1.4322773799625399</v>
      </c>
      <c r="AS924" s="47">
        <v>1.4226251618626999</v>
      </c>
      <c r="AT924" s="28">
        <v>0</v>
      </c>
      <c r="AU924" s="28">
        <v>0</v>
      </c>
      <c r="AV924" s="28">
        <v>0</v>
      </c>
    </row>
    <row r="925" spans="1:48" x14ac:dyDescent="0.25">
      <c r="A925" s="159">
        <v>922</v>
      </c>
      <c r="B925" s="3" t="s">
        <v>2464</v>
      </c>
      <c r="C925" s="3" t="s">
        <v>2159</v>
      </c>
      <c r="D925" s="28">
        <v>9500</v>
      </c>
      <c r="E925" s="25">
        <v>11.764709999999999</v>
      </c>
      <c r="F925" s="25">
        <v>18.75</v>
      </c>
      <c r="G925" s="25">
        <v>33.802819999999997</v>
      </c>
      <c r="H925" s="28">
        <v>75999116500</v>
      </c>
      <c r="I925" s="49">
        <v>7.9998999999999993</v>
      </c>
      <c r="J925" s="49">
        <v>2.3018139999999998</v>
      </c>
      <c r="K925" s="28">
        <v>17818.8</v>
      </c>
      <c r="L925" s="28">
        <v>2758000</v>
      </c>
      <c r="M925" s="49">
        <v>13.013698630136986</v>
      </c>
      <c r="N925" s="49">
        <v>0.63929882808262162</v>
      </c>
      <c r="O925" s="49" t="s">
        <v>4501</v>
      </c>
      <c r="P925" s="30">
        <v>175.496990393</v>
      </c>
      <c r="Q925" s="27">
        <v>-0.59109999999999996</v>
      </c>
      <c r="R925" s="30">
        <v>277.76242118900001</v>
      </c>
      <c r="S925" s="27">
        <v>0.5827</v>
      </c>
      <c r="T925" s="30">
        <v>0</v>
      </c>
      <c r="U925" s="27" t="s">
        <v>1989</v>
      </c>
      <c r="V925" s="30">
        <v>3.5434733820000002</v>
      </c>
      <c r="W925" s="32">
        <v>-0.67710000000000004</v>
      </c>
      <c r="X925" s="30">
        <v>5.7472974409999997</v>
      </c>
      <c r="Y925" s="32">
        <v>0.62190000000000001</v>
      </c>
      <c r="Z925" s="30">
        <v>0</v>
      </c>
      <c r="AA925" s="32" t="s">
        <v>1989</v>
      </c>
      <c r="AB925" s="30">
        <v>349.68570399999999</v>
      </c>
      <c r="AC925" s="27">
        <v>-0.68479999999999996</v>
      </c>
      <c r="AD925" s="30">
        <v>617.83718012500003</v>
      </c>
      <c r="AE925" s="27">
        <v>0.76700000000000002</v>
      </c>
      <c r="AF925" s="30">
        <v>0</v>
      </c>
      <c r="AG925" s="27" t="s">
        <v>1989</v>
      </c>
      <c r="AH925" s="25">
        <v>9.4297159999999994E-3</v>
      </c>
      <c r="AI925" s="25">
        <v>1.38786194E-2</v>
      </c>
      <c r="AJ925" s="25">
        <v>0</v>
      </c>
      <c r="AK925" s="25">
        <v>2.7721925099999999E-2</v>
      </c>
      <c r="AL925" s="25">
        <v>4.7678629700000003E-2</v>
      </c>
      <c r="AM925" s="25">
        <v>0</v>
      </c>
      <c r="AN925" s="47">
        <v>7.1891457199999995E-2</v>
      </c>
      <c r="AO925" s="47">
        <v>0.1031431084</v>
      </c>
      <c r="AP925" s="47">
        <v>0</v>
      </c>
      <c r="AQ925" s="47">
        <v>2.2188644871811301</v>
      </c>
      <c r="AR925" s="47">
        <v>2.6590724511196</v>
      </c>
      <c r="AS925" s="47" t="s">
        <v>1989</v>
      </c>
      <c r="AT925" s="28">
        <v>800</v>
      </c>
      <c r="AU925" s="28">
        <v>0</v>
      </c>
      <c r="AV925" s="28">
        <v>0</v>
      </c>
    </row>
    <row r="926" spans="1:48" x14ac:dyDescent="0.25">
      <c r="A926" s="159">
        <v>923</v>
      </c>
      <c r="B926" s="3" t="s">
        <v>2704</v>
      </c>
      <c r="C926" s="3" t="s">
        <v>2159</v>
      </c>
      <c r="D926" s="28">
        <v>13000</v>
      </c>
      <c r="E926" s="25">
        <v>18.181819999999998</v>
      </c>
      <c r="F926" s="25">
        <v>66.666669999999996</v>
      </c>
      <c r="G926" s="25">
        <v>71.052629999999994</v>
      </c>
      <c r="H926" s="28">
        <v>370496932000</v>
      </c>
      <c r="I926" s="49">
        <v>28.499759999999998</v>
      </c>
      <c r="J926" s="49">
        <v>70.517259999999993</v>
      </c>
      <c r="K926" s="28">
        <v>100576.5</v>
      </c>
      <c r="L926" s="28">
        <v>14266500</v>
      </c>
      <c r="M926" s="49">
        <v>11.00762066045724</v>
      </c>
      <c r="N926" s="49">
        <v>1.1819379375006174</v>
      </c>
      <c r="O926" s="49" t="s">
        <v>4501</v>
      </c>
      <c r="P926" s="30">
        <v>1173.252386696</v>
      </c>
      <c r="Q926" s="27">
        <v>0.30719999999999997</v>
      </c>
      <c r="R926" s="30">
        <v>1186.7605779749999</v>
      </c>
      <c r="S926" s="27">
        <v>1.15E-2</v>
      </c>
      <c r="T926" s="30">
        <v>1131.342836302</v>
      </c>
      <c r="U926" s="27">
        <v>-9.3299999999999994E-2</v>
      </c>
      <c r="V926" s="30">
        <v>34.935212043</v>
      </c>
      <c r="W926" s="32">
        <v>-3.4000000000000002E-2</v>
      </c>
      <c r="X926" s="30">
        <v>37.399599915000003</v>
      </c>
      <c r="Y926" s="32">
        <v>7.0499999999999993E-2</v>
      </c>
      <c r="Z926" s="30">
        <v>37.009331828000001</v>
      </c>
      <c r="AA926" s="32">
        <v>2.7799999999999998E-2</v>
      </c>
      <c r="AB926" s="30">
        <v>1027.530877168</v>
      </c>
      <c r="AC926" s="27">
        <v>-0.20449999999999999</v>
      </c>
      <c r="AD926" s="30">
        <v>1199.9958987380001</v>
      </c>
      <c r="AE926" s="27">
        <v>0.16800000000000001</v>
      </c>
      <c r="AF926" s="30">
        <v>1298.5837997816</v>
      </c>
      <c r="AG926" s="27">
        <v>1.03</v>
      </c>
      <c r="AH926" s="25">
        <v>4.0800129599999999E-2</v>
      </c>
      <c r="AI926" s="25">
        <v>4.3138483700000001E-2</v>
      </c>
      <c r="AJ926" s="25">
        <v>4.7358528300000001E-2</v>
      </c>
      <c r="AK926" s="25">
        <v>0.1153760702</v>
      </c>
      <c r="AL926" s="25">
        <v>0.1228732283</v>
      </c>
      <c r="AM926" s="25">
        <v>0.1174946444</v>
      </c>
      <c r="AN926" s="47">
        <v>7.7259765600000002E-2</v>
      </c>
      <c r="AO926" s="47">
        <v>7.7273195399999994E-2</v>
      </c>
      <c r="AP926" s="47">
        <v>7.7421190799999998E-2</v>
      </c>
      <c r="AQ926" s="47">
        <v>2.07557089176303</v>
      </c>
      <c r="AR926" s="47">
        <v>1.6342951609756899</v>
      </c>
      <c r="AS926" s="47">
        <v>1.48096063439965</v>
      </c>
      <c r="AT926" s="28">
        <v>750</v>
      </c>
      <c r="AU926" s="28">
        <v>780</v>
      </c>
      <c r="AV926" s="28">
        <v>0</v>
      </c>
    </row>
    <row r="927" spans="1:48" x14ac:dyDescent="0.25">
      <c r="A927" s="159">
        <v>924</v>
      </c>
      <c r="B927" s="3" t="s">
        <v>2467</v>
      </c>
      <c r="C927" s="3" t="s">
        <v>2159</v>
      </c>
      <c r="D927" s="28" t="s">
        <v>4501</v>
      </c>
      <c r="E927" s="25" t="s">
        <v>4501</v>
      </c>
      <c r="F927" s="25" t="s">
        <v>4501</v>
      </c>
      <c r="G927" s="25" t="s">
        <v>4501</v>
      </c>
      <c r="H927" s="28" t="s">
        <v>4501</v>
      </c>
      <c r="I927" s="49">
        <v>4.8708399999999994</v>
      </c>
      <c r="J927" s="49">
        <v>87.471789999999999</v>
      </c>
      <c r="K927" s="28">
        <v>0</v>
      </c>
      <c r="L927" s="28" t="s">
        <v>4501</v>
      </c>
      <c r="M927" s="49" t="s">
        <v>4501</v>
      </c>
      <c r="N927" s="49" t="s">
        <v>4501</v>
      </c>
      <c r="O927" s="49" t="s">
        <v>4501</v>
      </c>
      <c r="P927" s="30">
        <v>0</v>
      </c>
      <c r="Q927" s="27">
        <v>-1</v>
      </c>
      <c r="R927" s="30">
        <v>0</v>
      </c>
      <c r="S927" s="27" t="s">
        <v>1989</v>
      </c>
      <c r="T927" s="30">
        <v>0</v>
      </c>
      <c r="U927" s="27" t="s">
        <v>1989</v>
      </c>
      <c r="V927" s="30">
        <v>0</v>
      </c>
      <c r="W927" s="32">
        <v>-1</v>
      </c>
      <c r="X927" s="30">
        <v>0</v>
      </c>
      <c r="Y927" s="32" t="s">
        <v>1989</v>
      </c>
      <c r="Z927" s="30">
        <v>0</v>
      </c>
      <c r="AA927" s="32" t="s">
        <v>1989</v>
      </c>
      <c r="AB927" s="30">
        <v>0</v>
      </c>
      <c r="AC927" s="27">
        <v>-1</v>
      </c>
      <c r="AD927" s="30">
        <v>0</v>
      </c>
      <c r="AE927" s="27" t="s">
        <v>1989</v>
      </c>
      <c r="AF927" s="30">
        <v>0</v>
      </c>
      <c r="AG927" s="27" t="s">
        <v>1989</v>
      </c>
      <c r="AH927" s="25">
        <v>0</v>
      </c>
      <c r="AI927" s="25">
        <v>0</v>
      </c>
      <c r="AJ927" s="25">
        <v>0</v>
      </c>
      <c r="AK927" s="25">
        <v>0</v>
      </c>
      <c r="AL927" s="25">
        <v>0</v>
      </c>
      <c r="AM927" s="25">
        <v>0</v>
      </c>
      <c r="AN927" s="47">
        <v>0</v>
      </c>
      <c r="AO927" s="47">
        <v>0</v>
      </c>
      <c r="AP927" s="47">
        <v>0</v>
      </c>
      <c r="AQ927" s="47" t="s">
        <v>1989</v>
      </c>
      <c r="AR927" s="47" t="s">
        <v>1989</v>
      </c>
      <c r="AS927" s="47" t="s">
        <v>1989</v>
      </c>
      <c r="AT927" s="28">
        <v>0</v>
      </c>
      <c r="AU927" s="28">
        <v>0</v>
      </c>
      <c r="AV927" s="28">
        <v>0</v>
      </c>
    </row>
    <row r="928" spans="1:48" x14ac:dyDescent="0.25">
      <c r="A928" s="159">
        <v>925</v>
      </c>
      <c r="B928" s="3" t="s">
        <v>3943</v>
      </c>
      <c r="C928" s="3" t="s">
        <v>2159</v>
      </c>
      <c r="D928" s="28">
        <v>46600</v>
      </c>
      <c r="E928" s="25">
        <v>-7.1713149999999999</v>
      </c>
      <c r="F928" s="25">
        <v>-23.481120000000001</v>
      </c>
      <c r="G928" s="25">
        <v>138.9744</v>
      </c>
      <c r="H928" s="28">
        <v>2828503919400</v>
      </c>
      <c r="I928" s="49">
        <v>60.697509999999994</v>
      </c>
      <c r="J928" s="49">
        <v>37.322040000000001</v>
      </c>
      <c r="K928" s="28">
        <v>219315.1</v>
      </c>
      <c r="L928" s="28">
        <v>10641390000</v>
      </c>
      <c r="M928" s="49">
        <v>16.443189837685249</v>
      </c>
      <c r="N928" s="49">
        <v>3.1145914197914877</v>
      </c>
      <c r="O928" s="49">
        <v>0.52962070000000006</v>
      </c>
      <c r="P928" s="30">
        <v>3251.4305262890002</v>
      </c>
      <c r="Q928" s="27">
        <v>0.93710000000000004</v>
      </c>
      <c r="R928" s="30">
        <v>4276.7311912969999</v>
      </c>
      <c r="S928" s="27">
        <v>0.31530000000000002</v>
      </c>
      <c r="T928" s="30">
        <v>4701.314163858</v>
      </c>
      <c r="U928" s="27">
        <v>0.17460000000000001</v>
      </c>
      <c r="V928" s="30">
        <v>110.887949694</v>
      </c>
      <c r="W928" s="32">
        <v>0.1109</v>
      </c>
      <c r="X928" s="30">
        <v>146.957864524</v>
      </c>
      <c r="Y928" s="32">
        <v>0.32529999999999998</v>
      </c>
      <c r="Z928" s="30">
        <v>158.753827895</v>
      </c>
      <c r="AA928" s="32">
        <v>0.26700000000000002</v>
      </c>
      <c r="AB928" s="30">
        <v>2351.6524743650998</v>
      </c>
      <c r="AC928" s="27">
        <v>9.9000000000000008E-3</v>
      </c>
      <c r="AD928" s="30">
        <v>2389.0220661146</v>
      </c>
      <c r="AE928" s="27">
        <v>1.6E-2</v>
      </c>
      <c r="AF928" s="30">
        <v>2615.0932917905002</v>
      </c>
      <c r="AG928" s="27">
        <v>0.98</v>
      </c>
      <c r="AH928" s="25">
        <v>7.1083888600000006E-2</v>
      </c>
      <c r="AI928" s="25">
        <v>7.0905772199999995E-2</v>
      </c>
      <c r="AJ928" s="25">
        <v>6.7550766100000006E-2</v>
      </c>
      <c r="AK928" s="25">
        <v>0.16560019679999999</v>
      </c>
      <c r="AL928" s="25">
        <v>0.2000626834</v>
      </c>
      <c r="AM928" s="25">
        <v>0.19895470970000001</v>
      </c>
      <c r="AN928" s="47">
        <v>6.3198527899999996E-2</v>
      </c>
      <c r="AO928" s="47">
        <v>6.0503943400000003E-2</v>
      </c>
      <c r="AP928" s="47">
        <v>6.2716455599999998E-2</v>
      </c>
      <c r="AQ928" s="47">
        <v>1.6312142845936399</v>
      </c>
      <c r="AR928" s="47">
        <v>1.99147916718504</v>
      </c>
      <c r="AS928" s="47">
        <v>1.9452620756289301</v>
      </c>
      <c r="AT928" s="28">
        <v>1000</v>
      </c>
      <c r="AU928" s="28">
        <v>1000</v>
      </c>
      <c r="AV928" s="28">
        <v>0</v>
      </c>
    </row>
    <row r="929" spans="1:48" x14ac:dyDescent="0.25">
      <c r="A929" s="159">
        <v>926</v>
      </c>
      <c r="B929" s="3" t="s">
        <v>3671</v>
      </c>
      <c r="C929" s="3" t="s">
        <v>2159</v>
      </c>
      <c r="D929" s="28" t="s">
        <v>4501</v>
      </c>
      <c r="E929" s="25" t="s">
        <v>4501</v>
      </c>
      <c r="F929" s="25" t="s">
        <v>4501</v>
      </c>
      <c r="G929" s="25" t="s">
        <v>4501</v>
      </c>
      <c r="H929" s="28" t="s">
        <v>4501</v>
      </c>
      <c r="I929" s="49">
        <v>50.8</v>
      </c>
      <c r="J929" s="49">
        <v>6.2851319999999999</v>
      </c>
      <c r="K929" s="28" t="s">
        <v>4501</v>
      </c>
      <c r="L929" s="28" t="s">
        <v>4501</v>
      </c>
      <c r="M929" s="49" t="s">
        <v>4501</v>
      </c>
      <c r="N929" s="49" t="s">
        <v>4501</v>
      </c>
      <c r="O929" s="49" t="s">
        <v>4501</v>
      </c>
      <c r="P929" s="30">
        <v>1200.8029574740001</v>
      </c>
      <c r="Q929" s="27">
        <v>1.3662000000000001</v>
      </c>
      <c r="R929" s="30">
        <v>2504.5638091430001</v>
      </c>
      <c r="S929" s="27">
        <v>1.0857000000000001</v>
      </c>
      <c r="T929" s="30">
        <v>4128.4156677800001</v>
      </c>
      <c r="U929" s="27">
        <v>3.4220999999999999</v>
      </c>
      <c r="V929" s="30">
        <v>23.419602506</v>
      </c>
      <c r="W929" s="32">
        <v>-0.46789999999999998</v>
      </c>
      <c r="X929" s="30">
        <v>6.0736698389999999</v>
      </c>
      <c r="Y929" s="32">
        <v>-0.74070000000000003</v>
      </c>
      <c r="Z929" s="30">
        <v>-1.0218303129999999</v>
      </c>
      <c r="AA929" s="32">
        <v>-1.0385</v>
      </c>
      <c r="AB929" s="30">
        <v>461.01579603089999</v>
      </c>
      <c r="AC929" s="27">
        <v>-0.46789999999999998</v>
      </c>
      <c r="AD929" s="30">
        <v>119.56042955629999</v>
      </c>
      <c r="AE929" s="27">
        <v>-0.74099999999999999</v>
      </c>
      <c r="AF929" s="30">
        <v>-20.114769882899999</v>
      </c>
      <c r="AG929" s="27">
        <v>-0.04</v>
      </c>
      <c r="AH929" s="25">
        <v>1.8464768900000001E-2</v>
      </c>
      <c r="AI929" s="25">
        <v>3.7820507000000001E-3</v>
      </c>
      <c r="AJ929" s="25">
        <v>-6.3833729999999999E-4</v>
      </c>
      <c r="AK929" s="25">
        <v>0.10706690689999999</v>
      </c>
      <c r="AL929" s="25">
        <v>2.6012014100000001E-2</v>
      </c>
      <c r="AM929" s="25">
        <v>-4.3577075999999999E-3</v>
      </c>
      <c r="AN929" s="47">
        <v>8.6296003199999999E-2</v>
      </c>
      <c r="AO929" s="47">
        <v>3.4290076000000003E-2</v>
      </c>
      <c r="AP929" s="47">
        <v>1.8825020899999999E-2</v>
      </c>
      <c r="AQ929" s="47">
        <v>4.0804636687337004</v>
      </c>
      <c r="AR929" s="47">
        <v>7.6287413445057197</v>
      </c>
      <c r="AS929" s="47">
        <v>5.82665331492987</v>
      </c>
      <c r="AT929" s="28">
        <v>0</v>
      </c>
      <c r="AU929" s="28">
        <v>0</v>
      </c>
      <c r="AV929" s="28">
        <v>0</v>
      </c>
    </row>
    <row r="930" spans="1:48" x14ac:dyDescent="0.25">
      <c r="A930" s="159">
        <v>927</v>
      </c>
      <c r="B930" s="3" t="s">
        <v>2470</v>
      </c>
      <c r="C930" s="3" t="s">
        <v>2159</v>
      </c>
      <c r="D930" s="28">
        <v>22700</v>
      </c>
      <c r="E930" s="25">
        <v>278.33330000000001</v>
      </c>
      <c r="F930" s="25">
        <v>136.45830000000001</v>
      </c>
      <c r="G930" s="25">
        <v>278.33330000000001</v>
      </c>
      <c r="H930" s="28">
        <v>635568220000</v>
      </c>
      <c r="I930" s="49">
        <v>27.9986</v>
      </c>
      <c r="J930" s="49">
        <v>23.807259999999999</v>
      </c>
      <c r="K930" s="28">
        <v>120</v>
      </c>
      <c r="L930" s="28">
        <v>2070000</v>
      </c>
      <c r="M930" s="49">
        <v>20.749542961608775</v>
      </c>
      <c r="N930" s="49">
        <v>1.781215575520968</v>
      </c>
      <c r="O930" s="49" t="s">
        <v>4501</v>
      </c>
      <c r="P930" s="30">
        <v>226.48202240500001</v>
      </c>
      <c r="Q930" s="27">
        <v>6.0699999999999997E-2</v>
      </c>
      <c r="R930" s="30">
        <v>238.85727891799999</v>
      </c>
      <c r="S930" s="27">
        <v>5.4600000000000003E-2</v>
      </c>
      <c r="T930" s="30">
        <v>279.602645962</v>
      </c>
      <c r="U930" s="27">
        <v>0.22850000000000001</v>
      </c>
      <c r="V930" s="30">
        <v>40.635233696</v>
      </c>
      <c r="W930" s="32">
        <v>-1.0200000000000001E-2</v>
      </c>
      <c r="X930" s="30">
        <v>37.642953435000003</v>
      </c>
      <c r="Y930" s="32">
        <v>-7.3599999999999999E-2</v>
      </c>
      <c r="Z930" s="30">
        <v>44.089784166000001</v>
      </c>
      <c r="AA930" s="32">
        <v>8.9399999999999993E-2</v>
      </c>
      <c r="AB930" s="30">
        <v>1223.8246614285999</v>
      </c>
      <c r="AC930" s="27">
        <v>0.315</v>
      </c>
      <c r="AD930" s="30">
        <v>1126.1254652857001</v>
      </c>
      <c r="AE930" s="27">
        <v>-0.08</v>
      </c>
      <c r="AF930" s="30">
        <v>1349.3689015165</v>
      </c>
      <c r="AG930" s="27">
        <v>1.23</v>
      </c>
      <c r="AH930" s="25">
        <v>4.8532524200000003E-2</v>
      </c>
      <c r="AI930" s="25">
        <v>4.0465986299999999E-2</v>
      </c>
      <c r="AJ930" s="25">
        <v>4.5730017999999997E-2</v>
      </c>
      <c r="AK930" s="25">
        <v>9.0261341199999998E-2</v>
      </c>
      <c r="AL930" s="25">
        <v>8.0194009999999996E-2</v>
      </c>
      <c r="AM930" s="25">
        <v>9.4283330999999998E-2</v>
      </c>
      <c r="AN930" s="47">
        <v>0.38119279169999998</v>
      </c>
      <c r="AO930" s="47">
        <v>0.38778780530000001</v>
      </c>
      <c r="AP930" s="47">
        <v>0.40478773210000002</v>
      </c>
      <c r="AQ930" s="47">
        <v>0.91833090737384104</v>
      </c>
      <c r="AR930" s="47">
        <v>1.0432198490125799</v>
      </c>
      <c r="AS930" s="47">
        <v>1.06173833381967</v>
      </c>
      <c r="AT930" s="28">
        <v>576</v>
      </c>
      <c r="AU930" s="28">
        <v>573</v>
      </c>
      <c r="AV930" s="28">
        <v>0</v>
      </c>
    </row>
    <row r="931" spans="1:48" x14ac:dyDescent="0.25">
      <c r="A931" s="159">
        <v>928</v>
      </c>
      <c r="B931" s="3" t="s">
        <v>2217</v>
      </c>
      <c r="C931" s="3" t="s">
        <v>2159</v>
      </c>
      <c r="D931" s="28" t="s">
        <v>4501</v>
      </c>
      <c r="E931" s="25" t="s">
        <v>4501</v>
      </c>
      <c r="F931" s="25" t="s">
        <v>4501</v>
      </c>
      <c r="G931" s="25" t="s">
        <v>4501</v>
      </c>
      <c r="H931" s="28" t="s">
        <v>4501</v>
      </c>
      <c r="I931" s="49">
        <v>1</v>
      </c>
      <c r="J931" s="49">
        <v>100</v>
      </c>
      <c r="K931" s="28" t="s">
        <v>4501</v>
      </c>
      <c r="L931" s="28" t="s">
        <v>4501</v>
      </c>
      <c r="M931" s="49" t="s">
        <v>4501</v>
      </c>
      <c r="N931" s="49" t="s">
        <v>4501</v>
      </c>
      <c r="O931" s="49" t="s">
        <v>4501</v>
      </c>
      <c r="P931" s="30">
        <v>14.189626386</v>
      </c>
      <c r="Q931" s="27">
        <v>-0.28029999999999999</v>
      </c>
      <c r="R931" s="30">
        <v>12.44339768</v>
      </c>
      <c r="S931" s="27">
        <v>-0.1231</v>
      </c>
      <c r="T931" s="30">
        <v>0</v>
      </c>
      <c r="U931" s="27" t="s">
        <v>1989</v>
      </c>
      <c r="V931" s="30">
        <v>0.162840665</v>
      </c>
      <c r="W931" s="32">
        <v>-0.3241</v>
      </c>
      <c r="X931" s="30">
        <v>3.9837069000000003E-2</v>
      </c>
      <c r="Y931" s="32">
        <v>-0.75539999999999996</v>
      </c>
      <c r="Z931" s="30">
        <v>0</v>
      </c>
      <c r="AA931" s="32" t="s">
        <v>1989</v>
      </c>
      <c r="AB931" s="30">
        <v>146.55659800000001</v>
      </c>
      <c r="AC931" s="27">
        <v>-0.3241</v>
      </c>
      <c r="AD931" s="30">
        <v>39.837069</v>
      </c>
      <c r="AE931" s="27">
        <v>-0.72799999999999998</v>
      </c>
      <c r="AF931" s="30">
        <v>0</v>
      </c>
      <c r="AG931" s="27" t="s">
        <v>1989</v>
      </c>
      <c r="AH931" s="25">
        <v>1.1507772600000001E-2</v>
      </c>
      <c r="AI931" s="25">
        <v>2.9025727000000002E-3</v>
      </c>
      <c r="AJ931" s="25">
        <v>0</v>
      </c>
      <c r="AK931" s="25">
        <v>1.51049597E-2</v>
      </c>
      <c r="AL931" s="25">
        <v>3.7157079999999999E-3</v>
      </c>
      <c r="AM931" s="25">
        <v>0</v>
      </c>
      <c r="AN931" s="47">
        <v>4.8098070899999998E-2</v>
      </c>
      <c r="AO931" s="47">
        <v>1.9988629000000001E-2</v>
      </c>
      <c r="AP931" s="47">
        <v>0</v>
      </c>
      <c r="AQ931" s="47">
        <v>0.28248140177611902</v>
      </c>
      <c r="AR931" s="47">
        <v>0.27778494641079099</v>
      </c>
      <c r="AS931" s="47" t="s">
        <v>1989</v>
      </c>
      <c r="AT931" s="28">
        <v>113</v>
      </c>
      <c r="AU931" s="28">
        <v>0</v>
      </c>
      <c r="AV931" s="28">
        <v>0</v>
      </c>
    </row>
    <row r="932" spans="1:48" x14ac:dyDescent="0.25">
      <c r="A932" s="159">
        <v>929</v>
      </c>
      <c r="B932" s="3" t="s">
        <v>2479</v>
      </c>
      <c r="C932" s="3" t="s">
        <v>2159</v>
      </c>
      <c r="D932" s="28" t="s">
        <v>4501</v>
      </c>
      <c r="E932" s="25" t="s">
        <v>4501</v>
      </c>
      <c r="F932" s="25" t="s">
        <v>4501</v>
      </c>
      <c r="G932" s="25" t="s">
        <v>4501</v>
      </c>
      <c r="H932" s="28" t="s">
        <v>4501</v>
      </c>
      <c r="I932" s="49">
        <v>1.8853</v>
      </c>
      <c r="J932" s="49">
        <v>99.755420000000001</v>
      </c>
      <c r="K932" s="28" t="s">
        <v>4501</v>
      </c>
      <c r="L932" s="28" t="s">
        <v>4501</v>
      </c>
      <c r="M932" s="49" t="s">
        <v>4501</v>
      </c>
      <c r="N932" s="49" t="s">
        <v>4501</v>
      </c>
      <c r="O932" s="49" t="s">
        <v>4501</v>
      </c>
      <c r="P932" s="30">
        <v>62.161160608000003</v>
      </c>
      <c r="Q932" s="27">
        <v>0.37990000000000002</v>
      </c>
      <c r="R932" s="30">
        <v>88.560507913999999</v>
      </c>
      <c r="S932" s="27">
        <v>0.42470000000000002</v>
      </c>
      <c r="T932" s="30">
        <v>0</v>
      </c>
      <c r="U932" s="27" t="s">
        <v>1989</v>
      </c>
      <c r="V932" s="30">
        <v>0.61614027500000002</v>
      </c>
      <c r="W932" s="32">
        <v>0.28160000000000002</v>
      </c>
      <c r="X932" s="30">
        <v>0.84692199999999995</v>
      </c>
      <c r="Y932" s="32">
        <v>0.37459999999999999</v>
      </c>
      <c r="Z932" s="30">
        <v>0</v>
      </c>
      <c r="AA932" s="32" t="s">
        <v>1989</v>
      </c>
      <c r="AB932" s="30">
        <v>375.81903492610002</v>
      </c>
      <c r="AC932" s="27">
        <v>0.50780000000000003</v>
      </c>
      <c r="AD932" s="30">
        <v>490.75665158039999</v>
      </c>
      <c r="AE932" s="27">
        <v>0.30599999999999999</v>
      </c>
      <c r="AF932" s="30">
        <v>0</v>
      </c>
      <c r="AG932" s="27" t="s">
        <v>1989</v>
      </c>
      <c r="AH932" s="25">
        <v>1.16002204E-2</v>
      </c>
      <c r="AI932" s="25">
        <v>1.60317746E-2</v>
      </c>
      <c r="AJ932" s="25">
        <v>0</v>
      </c>
      <c r="AK932" s="25">
        <v>3.3107745799999998E-2</v>
      </c>
      <c r="AL932" s="25">
        <v>4.4083445499999999E-2</v>
      </c>
      <c r="AM932" s="25">
        <v>0</v>
      </c>
      <c r="AN932" s="47">
        <v>8.0082637400000004E-2</v>
      </c>
      <c r="AO932" s="47">
        <v>6.1468638200000002E-2</v>
      </c>
      <c r="AP932" s="47">
        <v>0</v>
      </c>
      <c r="AQ932" s="47">
        <v>1.7968678756092</v>
      </c>
      <c r="AR932" s="47">
        <v>1.7044396703389499</v>
      </c>
      <c r="AS932" s="47" t="s">
        <v>1989</v>
      </c>
      <c r="AT932" s="28">
        <v>0</v>
      </c>
      <c r="AU932" s="28">
        <v>0</v>
      </c>
      <c r="AV932" s="28">
        <v>0</v>
      </c>
    </row>
    <row r="933" spans="1:48" x14ac:dyDescent="0.25">
      <c r="A933" s="159">
        <v>930</v>
      </c>
      <c r="B933" s="3" t="s">
        <v>71</v>
      </c>
      <c r="C933" s="3" t="s">
        <v>2159</v>
      </c>
      <c r="D933" s="28">
        <v>700</v>
      </c>
      <c r="E933" s="25">
        <v>-22.22222</v>
      </c>
      <c r="F933" s="25">
        <v>-22.22222</v>
      </c>
      <c r="G933" s="25">
        <v>-36.363639999999997</v>
      </c>
      <c r="H933" s="28">
        <v>1393370999.9999998</v>
      </c>
      <c r="I933" s="49">
        <v>1.9905299999999999</v>
      </c>
      <c r="J933" s="49">
        <v>72.781109999999998</v>
      </c>
      <c r="K933" s="28">
        <v>30</v>
      </c>
      <c r="L933" s="28">
        <v>21500</v>
      </c>
      <c r="M933" s="49" t="s">
        <v>4501</v>
      </c>
      <c r="N933" s="49">
        <v>0.11403896033008923</v>
      </c>
      <c r="O933" s="49" t="s">
        <v>4501</v>
      </c>
      <c r="P933" s="30">
        <v>303.40162674099997</v>
      </c>
      <c r="Q933" s="27">
        <v>3.7100000000000001E-2</v>
      </c>
      <c r="R933" s="30">
        <v>260.19366080499998</v>
      </c>
      <c r="S933" s="27">
        <v>-0.1424</v>
      </c>
      <c r="T933" s="30">
        <v>0</v>
      </c>
      <c r="U933" s="27">
        <v>-1</v>
      </c>
      <c r="V933" s="30">
        <v>-13.101226840000001</v>
      </c>
      <c r="W933" s="32">
        <v>0.46839999999999998</v>
      </c>
      <c r="X933" s="30">
        <v>-51.545791514000001</v>
      </c>
      <c r="Y933" s="32">
        <v>2.9344000000000001</v>
      </c>
      <c r="Z933" s="30">
        <v>0</v>
      </c>
      <c r="AA933" s="32">
        <v>-1</v>
      </c>
      <c r="AB933" s="30">
        <v>-1447.9925728252999</v>
      </c>
      <c r="AC933" s="27">
        <v>0.46839999999999998</v>
      </c>
      <c r="AD933" s="30">
        <v>-5697.0178582659</v>
      </c>
      <c r="AE933" s="27">
        <v>2.9340000000000002</v>
      </c>
      <c r="AF933" s="30">
        <v>0</v>
      </c>
      <c r="AG933" s="27">
        <v>0</v>
      </c>
      <c r="AH933" s="25">
        <v>-4.2473659300000001E-2</v>
      </c>
      <c r="AI933" s="25">
        <v>-0.18622893800000001</v>
      </c>
      <c r="AJ933" s="25">
        <v>0</v>
      </c>
      <c r="AK933" s="25">
        <v>-0.26134981229999998</v>
      </c>
      <c r="AL933" s="25">
        <v>-2.9690304651999999</v>
      </c>
      <c r="AM933" s="25">
        <v>0</v>
      </c>
      <c r="AN933" s="47">
        <v>5.1405801000000001E-2</v>
      </c>
      <c r="AO933" s="47">
        <v>-4.1939651500000001E-2</v>
      </c>
      <c r="AP933" s="47">
        <v>0</v>
      </c>
      <c r="AQ933" s="47">
        <v>6.1493394759728801</v>
      </c>
      <c r="AR933" s="47">
        <v>-28.327534679326799</v>
      </c>
      <c r="AS933" s="47" t="s">
        <v>1989</v>
      </c>
      <c r="AT933" s="28">
        <v>0</v>
      </c>
      <c r="AU933" s="28">
        <v>0</v>
      </c>
      <c r="AV933" s="28">
        <v>0</v>
      </c>
    </row>
    <row r="934" spans="1:48" x14ac:dyDescent="0.25">
      <c r="A934" s="159">
        <v>931</v>
      </c>
      <c r="B934" s="3" t="s">
        <v>2482</v>
      </c>
      <c r="C934" s="3" t="s">
        <v>2159</v>
      </c>
      <c r="D934" s="28">
        <v>7800</v>
      </c>
      <c r="E934" s="25" t="s">
        <v>4501</v>
      </c>
      <c r="F934" s="25" t="s">
        <v>4501</v>
      </c>
      <c r="G934" s="25" t="s">
        <v>4501</v>
      </c>
      <c r="H934" s="28">
        <v>7838797200</v>
      </c>
      <c r="I934" s="49">
        <v>1.0049699999999999</v>
      </c>
      <c r="J934" s="49">
        <v>48.99868</v>
      </c>
      <c r="K934" s="28" t="s">
        <v>4501</v>
      </c>
      <c r="L934" s="28" t="s">
        <v>4501</v>
      </c>
      <c r="M934" s="49">
        <v>24</v>
      </c>
      <c r="N934" s="49">
        <v>0.63961926583834405</v>
      </c>
      <c r="O934" s="49" t="s">
        <v>4501</v>
      </c>
      <c r="P934" s="30">
        <v>58.909662195000003</v>
      </c>
      <c r="Q934" s="27">
        <v>-5.11E-2</v>
      </c>
      <c r="R934" s="30">
        <v>49.616805065999998</v>
      </c>
      <c r="S934" s="27">
        <v>-0.15770000000000001</v>
      </c>
      <c r="T934" s="30">
        <v>0</v>
      </c>
      <c r="U934" s="27" t="s">
        <v>1989</v>
      </c>
      <c r="V934" s="30">
        <v>4.0316391119999997</v>
      </c>
      <c r="W934" s="32">
        <v>2.0383</v>
      </c>
      <c r="X934" s="30">
        <v>0.32630820599999999</v>
      </c>
      <c r="Y934" s="32">
        <v>-0.91910000000000003</v>
      </c>
      <c r="Z934" s="30">
        <v>0</v>
      </c>
      <c r="AA934" s="32" t="s">
        <v>1989</v>
      </c>
      <c r="AB934" s="30">
        <v>4011.6849908555</v>
      </c>
      <c r="AC934" s="27">
        <v>2.0383</v>
      </c>
      <c r="AD934" s="30">
        <v>324.69318211220002</v>
      </c>
      <c r="AE934" s="27">
        <v>-0.91900000000000004</v>
      </c>
      <c r="AF934" s="30">
        <v>0</v>
      </c>
      <c r="AG934" s="27" t="s">
        <v>1989</v>
      </c>
      <c r="AH934" s="25">
        <v>0.13324387679999999</v>
      </c>
      <c r="AI934" s="25">
        <v>1.0906775699999999E-2</v>
      </c>
      <c r="AJ934" s="25">
        <v>0</v>
      </c>
      <c r="AK934" s="25">
        <v>0.40669058670000002</v>
      </c>
      <c r="AL934" s="25">
        <v>2.6984887900000001E-2</v>
      </c>
      <c r="AM934" s="25">
        <v>0</v>
      </c>
      <c r="AN934" s="47">
        <v>0.1237068586</v>
      </c>
      <c r="AO934" s="47">
        <v>0.1282222331</v>
      </c>
      <c r="AP934" s="47">
        <v>0</v>
      </c>
      <c r="AQ934" s="47">
        <v>1.40000470050425</v>
      </c>
      <c r="AR934" s="47">
        <v>1.5463010158970201</v>
      </c>
      <c r="AS934" s="47" t="s">
        <v>1989</v>
      </c>
      <c r="AT934" s="28">
        <v>0</v>
      </c>
      <c r="AU934" s="28">
        <v>0</v>
      </c>
      <c r="AV934" s="28">
        <v>0</v>
      </c>
    </row>
    <row r="935" spans="1:48" x14ac:dyDescent="0.25">
      <c r="A935" s="159">
        <v>932</v>
      </c>
      <c r="B935" s="3" t="s">
        <v>4557</v>
      </c>
      <c r="C935" s="3" t="s">
        <v>2159</v>
      </c>
      <c r="D935" s="28">
        <v>2300</v>
      </c>
      <c r="E935" s="25" t="s">
        <v>4501</v>
      </c>
      <c r="F935" s="25" t="s">
        <v>4501</v>
      </c>
      <c r="G935" s="25" t="s">
        <v>4501</v>
      </c>
      <c r="H935" s="28">
        <v>14950000000</v>
      </c>
      <c r="I935" s="49">
        <v>6.5</v>
      </c>
      <c r="J935" s="49">
        <v>15.58769</v>
      </c>
      <c r="K935" s="28" t="s">
        <v>4501</v>
      </c>
      <c r="L935" s="28" t="s">
        <v>4501</v>
      </c>
      <c r="M935" s="49">
        <v>50</v>
      </c>
      <c r="N935" s="49">
        <v>0.23796097484749162</v>
      </c>
      <c r="O935" s="49" t="s">
        <v>4501</v>
      </c>
      <c r="P935" s="30">
        <v>210.44936283499999</v>
      </c>
      <c r="Q935" s="27">
        <v>-7.2099999999999997E-2</v>
      </c>
      <c r="R935" s="30">
        <v>165.79639291199999</v>
      </c>
      <c r="S935" s="27">
        <v>-0.2122</v>
      </c>
      <c r="T935" s="30">
        <v>0</v>
      </c>
      <c r="U935" s="27" t="s">
        <v>1989</v>
      </c>
      <c r="V935" s="30">
        <v>0.47230094099999997</v>
      </c>
      <c r="W935" s="32">
        <v>-0.81699999999999995</v>
      </c>
      <c r="X935" s="30">
        <v>0.29585742100000001</v>
      </c>
      <c r="Y935" s="32">
        <v>-0.37359999999999999</v>
      </c>
      <c r="Z935" s="30">
        <v>0</v>
      </c>
      <c r="AA935" s="32" t="s">
        <v>1989</v>
      </c>
      <c r="AB935" s="30">
        <v>72.661683230799994</v>
      </c>
      <c r="AC935" s="27">
        <v>-0.81699999999999995</v>
      </c>
      <c r="AD935" s="30">
        <v>45.516526307699998</v>
      </c>
      <c r="AE935" s="27">
        <v>-0.374</v>
      </c>
      <c r="AF935" s="30">
        <v>0</v>
      </c>
      <c r="AG935" s="27" t="s">
        <v>1989</v>
      </c>
      <c r="AH935" s="25">
        <v>3.1099394000000001E-3</v>
      </c>
      <c r="AI935" s="25">
        <v>1.6915897000000001E-3</v>
      </c>
      <c r="AJ935" s="25">
        <v>0</v>
      </c>
      <c r="AK935" s="25">
        <v>7.5818752999999997E-3</v>
      </c>
      <c r="AL935" s="25">
        <v>4.7203130999999999E-3</v>
      </c>
      <c r="AM935" s="25">
        <v>0</v>
      </c>
      <c r="AN935" s="47">
        <v>0.2146614187</v>
      </c>
      <c r="AO935" s="47">
        <v>0.2584469116</v>
      </c>
      <c r="AP935" s="47">
        <v>0</v>
      </c>
      <c r="AQ935" s="47">
        <v>1.6849875347852601</v>
      </c>
      <c r="AR935" s="47">
        <v>1.89543531320684</v>
      </c>
      <c r="AS935" s="47" t="s">
        <v>1989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4810</v>
      </c>
      <c r="C936" s="3" t="s">
        <v>2159</v>
      </c>
      <c r="D936" s="28">
        <v>21500</v>
      </c>
      <c r="E936" s="25">
        <v>7.0881189999999998</v>
      </c>
      <c r="F936" s="25">
        <v>7.0881189999999998</v>
      </c>
      <c r="G936" s="25" t="s">
        <v>4501</v>
      </c>
      <c r="H936" s="28">
        <v>146737500000</v>
      </c>
      <c r="I936" s="49">
        <v>6.8249999999999993</v>
      </c>
      <c r="J936" s="49">
        <v>100</v>
      </c>
      <c r="K936" s="28">
        <v>10</v>
      </c>
      <c r="L936" s="28">
        <v>215000</v>
      </c>
      <c r="M936" s="49">
        <v>4.9173117522871213</v>
      </c>
      <c r="N936" s="49">
        <v>1.6153232454068214</v>
      </c>
      <c r="O936" s="49" t="s">
        <v>4501</v>
      </c>
      <c r="P936" s="30">
        <v>758.693871532</v>
      </c>
      <c r="Q936" s="27">
        <v>-0.1138</v>
      </c>
      <c r="R936" s="30">
        <v>659.87902773799999</v>
      </c>
      <c r="S936" s="27">
        <v>-0.13020000000000001</v>
      </c>
      <c r="T936" s="30">
        <v>0</v>
      </c>
      <c r="U936" s="27" t="s">
        <v>1989</v>
      </c>
      <c r="V936" s="30">
        <v>38.519824542999999</v>
      </c>
      <c r="W936" s="32">
        <v>1.3038000000000001</v>
      </c>
      <c r="X936" s="30">
        <v>47.959396265999999</v>
      </c>
      <c r="Y936" s="32">
        <v>0.24510000000000001</v>
      </c>
      <c r="Z936" s="30">
        <v>0</v>
      </c>
      <c r="AA936" s="32" t="s">
        <v>1989</v>
      </c>
      <c r="AB936" s="30">
        <v>4743.2559163810001</v>
      </c>
      <c r="AC936" s="27">
        <v>0.2959</v>
      </c>
      <c r="AD936" s="30">
        <v>4837.7614706667</v>
      </c>
      <c r="AE936" s="27">
        <v>0.02</v>
      </c>
      <c r="AF936" s="30">
        <v>0</v>
      </c>
      <c r="AG936" s="27" t="s">
        <v>1989</v>
      </c>
      <c r="AH936" s="25">
        <v>8.0067611699999999E-2</v>
      </c>
      <c r="AI936" s="25">
        <v>9.3181191499999996E-2</v>
      </c>
      <c r="AJ936" s="25">
        <v>0</v>
      </c>
      <c r="AK936" s="25">
        <v>0.22890232169999999</v>
      </c>
      <c r="AL936" s="25">
        <v>0.24618579039999999</v>
      </c>
      <c r="AM936" s="25">
        <v>0</v>
      </c>
      <c r="AN936" s="47">
        <v>0.17844258599999999</v>
      </c>
      <c r="AO936" s="47">
        <v>0.22756650619999999</v>
      </c>
      <c r="AP936" s="47">
        <v>0</v>
      </c>
      <c r="AQ936" s="47">
        <v>1.77587078541688</v>
      </c>
      <c r="AR936" s="47">
        <v>1.52692749150889</v>
      </c>
      <c r="AS936" s="47" t="s">
        <v>1989</v>
      </c>
      <c r="AT936" s="28">
        <v>3000</v>
      </c>
      <c r="AU936" s="28">
        <v>3000</v>
      </c>
      <c r="AV936" s="28">
        <v>0</v>
      </c>
    </row>
    <row r="937" spans="1:48" x14ac:dyDescent="0.25">
      <c r="A937" s="159">
        <v>934</v>
      </c>
      <c r="B937" s="3" t="s">
        <v>2587</v>
      </c>
      <c r="C937" s="3" t="s">
        <v>2159</v>
      </c>
      <c r="D937" s="28">
        <v>5600</v>
      </c>
      <c r="E937" s="25">
        <v>9.803922</v>
      </c>
      <c r="F937" s="25">
        <v>-5.084746</v>
      </c>
      <c r="G937" s="25">
        <v>1.818182</v>
      </c>
      <c r="H937" s="28">
        <v>409920000000</v>
      </c>
      <c r="I937" s="49">
        <v>73.2</v>
      </c>
      <c r="J937" s="49">
        <v>31.398240000000001</v>
      </c>
      <c r="K937" s="28">
        <v>35175.35</v>
      </c>
      <c r="L937" s="28">
        <v>192016500</v>
      </c>
      <c r="M937" s="49">
        <v>8.4464555052790349</v>
      </c>
      <c r="N937" s="49">
        <v>0.47397868645968316</v>
      </c>
      <c r="O937" s="49">
        <v>0.67617579999999999</v>
      </c>
      <c r="P937" s="30">
        <v>582.54683634399998</v>
      </c>
      <c r="Q937" s="27">
        <v>0.45369999999999999</v>
      </c>
      <c r="R937" s="30">
        <v>514.16146969099998</v>
      </c>
      <c r="S937" s="27">
        <v>-0.1174</v>
      </c>
      <c r="T937" s="30">
        <v>493.49962180599999</v>
      </c>
      <c r="U937" s="27">
        <v>-0.15240000000000001</v>
      </c>
      <c r="V937" s="30">
        <v>144.50994093</v>
      </c>
      <c r="W937" s="32">
        <v>5.6779000000000002</v>
      </c>
      <c r="X937" s="30">
        <v>48.545640718999998</v>
      </c>
      <c r="Y937" s="32">
        <v>-0.66410000000000002</v>
      </c>
      <c r="Z937" s="30">
        <v>39.963928539000001</v>
      </c>
      <c r="AA937" s="32">
        <v>-0.50249999999999995</v>
      </c>
      <c r="AB937" s="30">
        <v>1974.1795209016</v>
      </c>
      <c r="AC937" s="27">
        <v>5.6779000000000002</v>
      </c>
      <c r="AD937" s="30">
        <v>596.04010348359998</v>
      </c>
      <c r="AE937" s="27">
        <v>-0.69799999999999995</v>
      </c>
      <c r="AF937" s="30">
        <v>546.04317229510002</v>
      </c>
      <c r="AG937" s="27">
        <v>0.5</v>
      </c>
      <c r="AH937" s="25">
        <v>9.9485971699999995E-2</v>
      </c>
      <c r="AI937" s="25">
        <v>3.2915939399999997E-2</v>
      </c>
      <c r="AJ937" s="25">
        <v>2.7720794100000001E-2</v>
      </c>
      <c r="AK937" s="25">
        <v>0.17767937010000001</v>
      </c>
      <c r="AL937" s="25">
        <v>5.5302048100000001E-2</v>
      </c>
      <c r="AM937" s="25">
        <v>4.62064409E-2</v>
      </c>
      <c r="AN937" s="47">
        <v>0.4447606898</v>
      </c>
      <c r="AO937" s="47">
        <v>0.34353973519999997</v>
      </c>
      <c r="AP937" s="47">
        <v>0.31500667329999998</v>
      </c>
      <c r="AQ937" s="47">
        <v>0.68268804926816296</v>
      </c>
      <c r="AR937" s="47">
        <v>0.67746784928785997</v>
      </c>
      <c r="AS937" s="47">
        <v>0.66685127224321095</v>
      </c>
      <c r="AT937" s="28">
        <v>1000</v>
      </c>
      <c r="AU937" s="28">
        <v>500</v>
      </c>
      <c r="AV937" s="28">
        <v>0</v>
      </c>
    </row>
    <row r="938" spans="1:48" x14ac:dyDescent="0.25">
      <c r="A938" s="159">
        <v>935</v>
      </c>
      <c r="B938" s="3" t="s">
        <v>2536</v>
      </c>
      <c r="C938" s="3" t="s">
        <v>2159</v>
      </c>
      <c r="D938" s="28">
        <v>7200</v>
      </c>
      <c r="E938" s="25">
        <v>0</v>
      </c>
      <c r="F938" s="25">
        <v>-27.272729999999999</v>
      </c>
      <c r="G938" s="25">
        <v>12.5</v>
      </c>
      <c r="H938" s="28">
        <v>1959840000000</v>
      </c>
      <c r="I938" s="49">
        <v>272.2</v>
      </c>
      <c r="J938" s="49">
        <v>100</v>
      </c>
      <c r="K938" s="28">
        <v>0</v>
      </c>
      <c r="L938" s="28" t="s">
        <v>4501</v>
      </c>
      <c r="M938" s="49" t="s">
        <v>4501</v>
      </c>
      <c r="N938" s="49">
        <v>24.111786956255404</v>
      </c>
      <c r="O938" s="49" t="s">
        <v>4501</v>
      </c>
      <c r="P938" s="30">
        <v>2552.7625343750001</v>
      </c>
      <c r="Q938" s="27">
        <v>0.18340000000000001</v>
      </c>
      <c r="R938" s="30">
        <v>3222.7658153520001</v>
      </c>
      <c r="S938" s="27">
        <v>0.26250000000000001</v>
      </c>
      <c r="T938" s="30">
        <v>3257.0555296520001</v>
      </c>
      <c r="U938" s="27">
        <v>0.12330000000000001</v>
      </c>
      <c r="V938" s="30">
        <v>-606.21578715199996</v>
      </c>
      <c r="W938" s="32">
        <v>-0.41749999999999998</v>
      </c>
      <c r="X938" s="30">
        <v>-313.34800142199998</v>
      </c>
      <c r="Y938" s="32">
        <v>-0.48309999999999997</v>
      </c>
      <c r="Z938" s="30">
        <v>-364.58144902399999</v>
      </c>
      <c r="AA938" s="32">
        <v>-0.1983</v>
      </c>
      <c r="AB938" s="30">
        <v>-2236.6435984312998</v>
      </c>
      <c r="AC938" s="27">
        <v>-0.4158</v>
      </c>
      <c r="AD938" s="30">
        <v>-1177.3817271418</v>
      </c>
      <c r="AE938" s="27">
        <v>-0.47399999999999998</v>
      </c>
      <c r="AF938" s="30">
        <v>-1363.2511273217999</v>
      </c>
      <c r="AG938" s="27">
        <v>0.81</v>
      </c>
      <c r="AH938" s="25">
        <v>-6.2065996700000001E-2</v>
      </c>
      <c r="AI938" s="25">
        <v>-3.3219371599999999E-2</v>
      </c>
      <c r="AJ938" s="25">
        <v>-3.9041989899999997E-2</v>
      </c>
      <c r="AK938" s="25">
        <v>-0.82683265890000002</v>
      </c>
      <c r="AL938" s="25">
        <v>-1.1608962995000001</v>
      </c>
      <c r="AM938" s="25">
        <v>-6.4448492893999996</v>
      </c>
      <c r="AN938" s="47">
        <v>8.2199533800000002E-2</v>
      </c>
      <c r="AO938" s="47">
        <v>0.2036279943</v>
      </c>
      <c r="AP938" s="47">
        <v>0.18819016050000001</v>
      </c>
      <c r="AQ938" s="47">
        <v>21.424816584382601</v>
      </c>
      <c r="AR938" s="47">
        <v>79.4397176677641</v>
      </c>
      <c r="AS938" s="47">
        <v>164.074815865045</v>
      </c>
      <c r="AT938" s="28">
        <v>0</v>
      </c>
      <c r="AU938" s="28">
        <v>0</v>
      </c>
      <c r="AV938" s="28">
        <v>0</v>
      </c>
    </row>
    <row r="939" spans="1:48" x14ac:dyDescent="0.25">
      <c r="A939" s="159">
        <v>936</v>
      </c>
      <c r="B939" s="3" t="s">
        <v>2551</v>
      </c>
      <c r="C939" s="3" t="s">
        <v>2159</v>
      </c>
      <c r="D939" s="6">
        <v>9000</v>
      </c>
      <c r="E939" s="168">
        <v>-2.1739130000000002</v>
      </c>
      <c r="F939" s="168">
        <v>-18.181819999999998</v>
      </c>
      <c r="G939" s="168">
        <v>28.571429999999999</v>
      </c>
      <c r="H939" s="6">
        <v>51962400000</v>
      </c>
      <c r="I939" s="151">
        <v>5.7736000000000001</v>
      </c>
      <c r="J939" s="151">
        <v>28.543209999999998</v>
      </c>
      <c r="K939" s="6">
        <v>180</v>
      </c>
      <c r="L939" s="6">
        <v>1688500</v>
      </c>
      <c r="M939" s="151">
        <v>6.2717770034843205</v>
      </c>
      <c r="N939" s="151">
        <v>0.74086706902725974</v>
      </c>
      <c r="O939" s="151" t="s">
        <v>4501</v>
      </c>
      <c r="P939" s="169">
        <v>212.356946515</v>
      </c>
      <c r="Q939" s="165">
        <v>6.4000000000000001E-2</v>
      </c>
      <c r="R939" s="169">
        <v>246.43630961100001</v>
      </c>
      <c r="S939" s="165">
        <v>0.1605</v>
      </c>
      <c r="T939" s="169">
        <v>0</v>
      </c>
      <c r="U939" s="165" t="s">
        <v>1989</v>
      </c>
      <c r="V939" s="169">
        <v>7.3596923050000003</v>
      </c>
      <c r="W939" s="170">
        <v>-0.1424</v>
      </c>
      <c r="X939" s="169">
        <v>8.2844460449999993</v>
      </c>
      <c r="Y939" s="170">
        <v>0.12570000000000001</v>
      </c>
      <c r="Z939" s="169">
        <v>0</v>
      </c>
      <c r="AA939" s="170" t="s">
        <v>1989</v>
      </c>
      <c r="AB939" s="169">
        <v>954.29061677289997</v>
      </c>
      <c r="AC939" s="165">
        <v>-0.19350000000000001</v>
      </c>
      <c r="AD939" s="169">
        <v>904.19253931690002</v>
      </c>
      <c r="AE939" s="165">
        <v>-5.1999999999999998E-2</v>
      </c>
      <c r="AF939" s="169">
        <v>0</v>
      </c>
      <c r="AG939" s="165" t="s">
        <v>1989</v>
      </c>
      <c r="AH939" s="168">
        <v>4.89140297E-2</v>
      </c>
      <c r="AI939" s="168">
        <v>5.8786212599999998E-2</v>
      </c>
      <c r="AJ939" s="168">
        <v>0</v>
      </c>
      <c r="AK939" s="168">
        <v>0.10486313799999999</v>
      </c>
      <c r="AL939" s="168">
        <v>0.11546406789999999</v>
      </c>
      <c r="AM939" s="168">
        <v>0</v>
      </c>
      <c r="AN939" s="167">
        <v>8.7332179999999995E-2</v>
      </c>
      <c r="AO939" s="167">
        <v>9.4370109300000005E-2</v>
      </c>
      <c r="AP939" s="167">
        <v>0</v>
      </c>
      <c r="AQ939" s="167">
        <v>0.853357538733023</v>
      </c>
      <c r="AR939" s="167">
        <v>1.08000444654835</v>
      </c>
      <c r="AS939" s="167" t="s">
        <v>1989</v>
      </c>
      <c r="AT939" s="6">
        <v>804</v>
      </c>
      <c r="AU939" s="6">
        <v>1100</v>
      </c>
      <c r="AV939" s="6">
        <v>0</v>
      </c>
    </row>
    <row r="940" spans="1:48" x14ac:dyDescent="0.25">
      <c r="A940" s="159">
        <v>937</v>
      </c>
      <c r="B940" s="3" t="s">
        <v>2485</v>
      </c>
      <c r="C940" s="3" t="s">
        <v>2159</v>
      </c>
      <c r="D940" s="28" t="s">
        <v>4501</v>
      </c>
      <c r="E940" s="25" t="s">
        <v>4501</v>
      </c>
      <c r="F940" s="25" t="s">
        <v>4501</v>
      </c>
      <c r="G940" s="25" t="s">
        <v>4501</v>
      </c>
      <c r="H940" s="28" t="s">
        <v>4501</v>
      </c>
      <c r="I940" s="49">
        <v>1.68</v>
      </c>
      <c r="J940" s="49">
        <v>49.350119999999997</v>
      </c>
      <c r="K940" s="28">
        <v>0</v>
      </c>
      <c r="L940" s="28" t="s">
        <v>4501</v>
      </c>
      <c r="M940" s="49" t="s">
        <v>4501</v>
      </c>
      <c r="N940" s="49" t="s">
        <v>4501</v>
      </c>
      <c r="O940" s="49" t="s">
        <v>4501</v>
      </c>
      <c r="P940" s="30">
        <v>325.02396083299999</v>
      </c>
      <c r="Q940" s="27">
        <v>7.1300000000000002E-2</v>
      </c>
      <c r="R940" s="30">
        <v>340.49747762999999</v>
      </c>
      <c r="S940" s="27">
        <v>4.7600000000000003E-2</v>
      </c>
      <c r="T940" s="30">
        <v>0</v>
      </c>
      <c r="U940" s="27" t="s">
        <v>1989</v>
      </c>
      <c r="V940" s="30">
        <v>14.014448298</v>
      </c>
      <c r="W940" s="32">
        <v>2.3800000000000002E-2</v>
      </c>
      <c r="X940" s="30">
        <v>11.480086441999999</v>
      </c>
      <c r="Y940" s="32">
        <v>-0.18079999999999999</v>
      </c>
      <c r="Z940" s="30">
        <v>0</v>
      </c>
      <c r="AA940" s="32" t="s">
        <v>1989</v>
      </c>
      <c r="AB940" s="30">
        <v>7507.7401595237998</v>
      </c>
      <c r="AC940" s="27">
        <v>2.3800000000000002E-2</v>
      </c>
      <c r="AD940" s="30">
        <v>6150.0463083332997</v>
      </c>
      <c r="AE940" s="27">
        <v>-0.18099999999999999</v>
      </c>
      <c r="AF940" s="30">
        <v>0</v>
      </c>
      <c r="AG940" s="27" t="s">
        <v>1989</v>
      </c>
      <c r="AH940" s="25">
        <v>7.9418352600000006E-2</v>
      </c>
      <c r="AI940" s="25">
        <v>5.61726403E-2</v>
      </c>
      <c r="AJ940" s="25">
        <v>0</v>
      </c>
      <c r="AK940" s="25">
        <v>0.17937695349999999</v>
      </c>
      <c r="AL940" s="25">
        <v>0.13200540420000001</v>
      </c>
      <c r="AM940" s="25">
        <v>0</v>
      </c>
      <c r="AN940" s="47">
        <v>0.1468081987</v>
      </c>
      <c r="AO940" s="47">
        <v>0.1411305186</v>
      </c>
      <c r="AP940" s="47">
        <v>0</v>
      </c>
      <c r="AQ940" s="47">
        <v>1.3676310859662999</v>
      </c>
      <c r="AR940" s="47">
        <v>1.33387069731208</v>
      </c>
      <c r="AS940" s="47" t="s">
        <v>1989</v>
      </c>
      <c r="AT940" s="28">
        <v>1500</v>
      </c>
      <c r="AU940" s="28">
        <v>1000</v>
      </c>
      <c r="AV940" s="28">
        <v>0</v>
      </c>
    </row>
    <row r="941" spans="1:48" x14ac:dyDescent="0.25">
      <c r="A941" s="159">
        <v>938</v>
      </c>
      <c r="B941" s="3" t="s">
        <v>2491</v>
      </c>
      <c r="C941" s="3" t="s">
        <v>2159</v>
      </c>
      <c r="D941" s="28">
        <v>9000</v>
      </c>
      <c r="E941" s="25">
        <v>5.8823530000000002</v>
      </c>
      <c r="F941" s="25">
        <v>-16.66667</v>
      </c>
      <c r="G941" s="25">
        <v>100</v>
      </c>
      <c r="H941" s="28">
        <v>37800000000</v>
      </c>
      <c r="I941" s="49">
        <v>4.2</v>
      </c>
      <c r="J941" s="49">
        <v>34.654829999999997</v>
      </c>
      <c r="K941" s="28">
        <v>435</v>
      </c>
      <c r="L941" s="28">
        <v>3582000</v>
      </c>
      <c r="M941" s="49">
        <v>30.303030303030305</v>
      </c>
      <c r="N941" s="49">
        <v>0.75732809037473869</v>
      </c>
      <c r="O941" s="49" t="s">
        <v>4501</v>
      </c>
      <c r="P941" s="30">
        <v>189.69085871799999</v>
      </c>
      <c r="Q941" s="27">
        <v>0.21740000000000001</v>
      </c>
      <c r="R941" s="30">
        <v>324.66566642200002</v>
      </c>
      <c r="S941" s="27">
        <v>0.71160000000000001</v>
      </c>
      <c r="T941" s="30">
        <v>0</v>
      </c>
      <c r="U941" s="27" t="s">
        <v>1989</v>
      </c>
      <c r="V941" s="30">
        <v>1.2858438059999999</v>
      </c>
      <c r="W941" s="32">
        <v>-0.20319999999999999</v>
      </c>
      <c r="X941" s="30">
        <v>1.2459551200000001</v>
      </c>
      <c r="Y941" s="32">
        <v>-3.1E-2</v>
      </c>
      <c r="Z941" s="30">
        <v>0</v>
      </c>
      <c r="AA941" s="32" t="s">
        <v>1989</v>
      </c>
      <c r="AB941" s="30">
        <v>275.5379585714</v>
      </c>
      <c r="AC941" s="27">
        <v>-0.28289999999999998</v>
      </c>
      <c r="AD941" s="30">
        <v>266.99038285709997</v>
      </c>
      <c r="AE941" s="27">
        <v>-3.1E-2</v>
      </c>
      <c r="AF941" s="30">
        <v>0</v>
      </c>
      <c r="AG941" s="27" t="s">
        <v>1989</v>
      </c>
      <c r="AH941" s="25">
        <v>1.8726820000000002E-2</v>
      </c>
      <c r="AI941" s="25">
        <v>1.1973678600000001E-2</v>
      </c>
      <c r="AJ941" s="25">
        <v>0</v>
      </c>
      <c r="AK941" s="25">
        <v>2.6245982099999999E-2</v>
      </c>
      <c r="AL941" s="25">
        <v>2.5032433199999999E-2</v>
      </c>
      <c r="AM941" s="25">
        <v>0</v>
      </c>
      <c r="AN941" s="47">
        <v>4.0971850300000001E-2</v>
      </c>
      <c r="AO941" s="47">
        <v>2.7485562099999999E-2</v>
      </c>
      <c r="AP941" s="47">
        <v>0</v>
      </c>
      <c r="AQ941" s="47">
        <v>0.50642905304963404</v>
      </c>
      <c r="AR941" s="47">
        <v>1.6715680661653101</v>
      </c>
      <c r="AS941" s="47">
        <v>1.6715680661653101</v>
      </c>
      <c r="AT941" s="28">
        <v>200</v>
      </c>
      <c r="AU941" s="28">
        <v>300</v>
      </c>
      <c r="AV941" s="28">
        <v>0</v>
      </c>
    </row>
    <row r="942" spans="1:48" x14ac:dyDescent="0.25">
      <c r="A942" s="159">
        <v>939</v>
      </c>
      <c r="B942" s="3" t="s">
        <v>2494</v>
      </c>
      <c r="C942" s="3" t="s">
        <v>2159</v>
      </c>
      <c r="D942" s="28" t="s">
        <v>4501</v>
      </c>
      <c r="E942" s="25" t="s">
        <v>4501</v>
      </c>
      <c r="F942" s="25" t="s">
        <v>4501</v>
      </c>
      <c r="G942" s="25" t="s">
        <v>4501</v>
      </c>
      <c r="H942" s="28" t="s">
        <v>4501</v>
      </c>
      <c r="I942" s="49">
        <v>2.1999999999999997</v>
      </c>
      <c r="J942" s="49">
        <v>22.92</v>
      </c>
      <c r="K942" s="28" t="s">
        <v>4501</v>
      </c>
      <c r="L942" s="28" t="s">
        <v>4501</v>
      </c>
      <c r="M942" s="49" t="s">
        <v>4501</v>
      </c>
      <c r="N942" s="49" t="s">
        <v>4501</v>
      </c>
      <c r="O942" s="49" t="s">
        <v>4501</v>
      </c>
      <c r="P942" s="30">
        <v>47.850015288999998</v>
      </c>
      <c r="Q942" s="27">
        <v>-0.26069999999999999</v>
      </c>
      <c r="R942" s="30">
        <v>39.846447323</v>
      </c>
      <c r="S942" s="27">
        <v>-0.1673</v>
      </c>
      <c r="T942" s="30">
        <v>0</v>
      </c>
      <c r="U942" s="27" t="s">
        <v>1989</v>
      </c>
      <c r="V942" s="30">
        <v>0.795279823</v>
      </c>
      <c r="W942" s="32">
        <v>1.0936999999999999</v>
      </c>
      <c r="X942" s="30">
        <v>0.80332432899999995</v>
      </c>
      <c r="Y942" s="32">
        <v>1.01E-2</v>
      </c>
      <c r="Z942" s="30">
        <v>0</v>
      </c>
      <c r="AA942" s="32" t="s">
        <v>1989</v>
      </c>
      <c r="AB942" s="30">
        <v>361.49082863640001</v>
      </c>
      <c r="AC942" s="27">
        <v>1.0936999999999999</v>
      </c>
      <c r="AD942" s="30">
        <v>365.1474222727</v>
      </c>
      <c r="AE942" s="27">
        <v>0.01</v>
      </c>
      <c r="AF942" s="30">
        <v>0</v>
      </c>
      <c r="AG942" s="27" t="s">
        <v>1989</v>
      </c>
      <c r="AH942" s="25">
        <v>3.5586050799999998E-2</v>
      </c>
      <c r="AI942" s="25">
        <v>4.02661354E-2</v>
      </c>
      <c r="AJ942" s="25">
        <v>0</v>
      </c>
      <c r="AK942" s="25">
        <v>8.6061296900000001E-2</v>
      </c>
      <c r="AL942" s="25">
        <v>0.1563263932</v>
      </c>
      <c r="AM942" s="25">
        <v>0</v>
      </c>
      <c r="AN942" s="47">
        <v>-0.30061852880000001</v>
      </c>
      <c r="AO942" s="47">
        <v>-0.62148224159999998</v>
      </c>
      <c r="AP942" s="47">
        <v>0</v>
      </c>
      <c r="AQ942" s="47">
        <v>2.4012996495069099</v>
      </c>
      <c r="AR942" s="47">
        <v>3.7489032711720398</v>
      </c>
      <c r="AS942" s="47" t="s">
        <v>1989</v>
      </c>
      <c r="AT942" s="28">
        <v>270</v>
      </c>
      <c r="AU942" s="28">
        <v>290</v>
      </c>
      <c r="AV942" s="28">
        <v>0</v>
      </c>
    </row>
    <row r="943" spans="1:48" x14ac:dyDescent="0.25">
      <c r="A943" s="159">
        <v>940</v>
      </c>
      <c r="B943" s="3" t="s">
        <v>3572</v>
      </c>
      <c r="C943" s="3" t="s">
        <v>2159</v>
      </c>
      <c r="D943" s="28">
        <v>36000</v>
      </c>
      <c r="E943" s="25">
        <v>-0.27700829999999999</v>
      </c>
      <c r="F943" s="25">
        <v>-2.7027030000000001</v>
      </c>
      <c r="G943" s="25">
        <v>-1.3698630000000001</v>
      </c>
      <c r="H943" s="28">
        <v>296280000000</v>
      </c>
      <c r="I943" s="49">
        <v>8.23</v>
      </c>
      <c r="J943" s="49">
        <v>79.796539999999993</v>
      </c>
      <c r="K943" s="28">
        <v>55</v>
      </c>
      <c r="L943" s="28">
        <v>1945000</v>
      </c>
      <c r="M943" s="49">
        <v>11.531069827033953</v>
      </c>
      <c r="N943" s="49">
        <v>3.5540397795067871</v>
      </c>
      <c r="O943" s="49" t="s">
        <v>4501</v>
      </c>
      <c r="P943" s="30">
        <v>63.10150462</v>
      </c>
      <c r="Q943" s="27">
        <v>5.4800000000000001E-2</v>
      </c>
      <c r="R943" s="30">
        <v>55.730164567000003</v>
      </c>
      <c r="S943" s="27">
        <v>-0.1168</v>
      </c>
      <c r="T943" s="30">
        <v>0</v>
      </c>
      <c r="U943" s="27" t="s">
        <v>1989</v>
      </c>
      <c r="V943" s="30">
        <v>30.666175990999999</v>
      </c>
      <c r="W943" s="32">
        <v>-1.5299999999999999E-2</v>
      </c>
      <c r="X943" s="30">
        <v>27.050390584999999</v>
      </c>
      <c r="Y943" s="32">
        <v>-0.1179</v>
      </c>
      <c r="Z943" s="30">
        <v>0</v>
      </c>
      <c r="AA943" s="32" t="s">
        <v>1989</v>
      </c>
      <c r="AB943" s="30">
        <v>3726.1453208991002</v>
      </c>
      <c r="AC943" s="27">
        <v>-1.5299999999999999E-2</v>
      </c>
      <c r="AD943" s="30">
        <v>3286.8032302552001</v>
      </c>
      <c r="AE943" s="27">
        <v>-0.11799999999999999</v>
      </c>
      <c r="AF943" s="30">
        <v>0</v>
      </c>
      <c r="AG943" s="27" t="s">
        <v>1989</v>
      </c>
      <c r="AH943" s="25">
        <v>0.29583009069999999</v>
      </c>
      <c r="AI943" s="25">
        <v>0.29215839910000002</v>
      </c>
      <c r="AJ943" s="25">
        <v>0</v>
      </c>
      <c r="AK943" s="25">
        <v>0.3132654439</v>
      </c>
      <c r="AL943" s="25">
        <v>0.31213002239999998</v>
      </c>
      <c r="AM943" s="25">
        <v>0</v>
      </c>
      <c r="AN943" s="47">
        <v>0.57280894400000004</v>
      </c>
      <c r="AO943" s="47">
        <v>0.58260969389999995</v>
      </c>
      <c r="AP943" s="47">
        <v>0</v>
      </c>
      <c r="AQ943" s="47">
        <v>6.20132854689237E-2</v>
      </c>
      <c r="AR943" s="47">
        <v>7.5206809586165296E-2</v>
      </c>
      <c r="AS943" s="47" t="s">
        <v>1989</v>
      </c>
      <c r="AT943" s="28">
        <v>1800</v>
      </c>
      <c r="AU943" s="28">
        <v>3000</v>
      </c>
      <c r="AV943" s="28">
        <v>1500</v>
      </c>
    </row>
    <row r="944" spans="1:48" x14ac:dyDescent="0.25">
      <c r="A944" s="159">
        <v>941</v>
      </c>
      <c r="B944" s="3" t="s">
        <v>2497</v>
      </c>
      <c r="C944" s="3" t="s">
        <v>2159</v>
      </c>
      <c r="D944" s="28">
        <v>23600</v>
      </c>
      <c r="E944" s="25">
        <v>-31.594200000000001</v>
      </c>
      <c r="F944" s="25">
        <v>-47.55556</v>
      </c>
      <c r="G944" s="25">
        <v>42.168669999999999</v>
      </c>
      <c r="H944" s="28">
        <v>45821382400</v>
      </c>
      <c r="I944" s="49">
        <v>1.9415799999999999</v>
      </c>
      <c r="J944" s="49">
        <v>39.558210000000003</v>
      </c>
      <c r="K944" s="28">
        <v>167.85</v>
      </c>
      <c r="L944" s="28">
        <v>3641000</v>
      </c>
      <c r="M944" s="49">
        <v>7.375</v>
      </c>
      <c r="N944" s="49">
        <v>0.82769809390172433</v>
      </c>
      <c r="O944" s="49" t="s">
        <v>4501</v>
      </c>
      <c r="P944" s="30">
        <v>271.94052837100003</v>
      </c>
      <c r="Q944" s="27">
        <v>-2.7000000000000001E-3</v>
      </c>
      <c r="R944" s="30">
        <v>261.44203422999999</v>
      </c>
      <c r="S944" s="27">
        <v>-3.8600000000000002E-2</v>
      </c>
      <c r="T944" s="30">
        <v>0</v>
      </c>
      <c r="U944" s="27" t="s">
        <v>1989</v>
      </c>
      <c r="V944" s="30">
        <v>6.8317084330000002</v>
      </c>
      <c r="W944" s="32">
        <v>6.7199999999999996E-2</v>
      </c>
      <c r="X944" s="30">
        <v>6.5135697480000001</v>
      </c>
      <c r="Y944" s="32">
        <v>-4.6600000000000003E-2</v>
      </c>
      <c r="Z944" s="30">
        <v>0</v>
      </c>
      <c r="AA944" s="32" t="s">
        <v>1989</v>
      </c>
      <c r="AB944" s="30">
        <v>3106.585142162</v>
      </c>
      <c r="AC944" s="27">
        <v>7.6799999999999993E-2</v>
      </c>
      <c r="AD944" s="30">
        <v>-765.57449469200003</v>
      </c>
      <c r="AE944" s="27">
        <v>-1.246</v>
      </c>
      <c r="AF944" s="30">
        <v>0</v>
      </c>
      <c r="AG944" s="27" t="s">
        <v>1989</v>
      </c>
      <c r="AH944" s="25">
        <v>7.2213959100000003E-2</v>
      </c>
      <c r="AI944" s="25">
        <v>6.5639623600000002E-2</v>
      </c>
      <c r="AJ944" s="25">
        <v>0</v>
      </c>
      <c r="AK944" s="25">
        <v>0.12811486759999999</v>
      </c>
      <c r="AL944" s="25">
        <v>0.11809971869999999</v>
      </c>
      <c r="AM944" s="25">
        <v>0</v>
      </c>
      <c r="AN944" s="47">
        <v>0.11562662930000001</v>
      </c>
      <c r="AO944" s="47">
        <v>0.1175391613</v>
      </c>
      <c r="AP944" s="47">
        <v>0</v>
      </c>
      <c r="AQ944" s="47">
        <v>0.874246533054026</v>
      </c>
      <c r="AR944" s="47">
        <v>0.72474193520347097</v>
      </c>
      <c r="AS944" s="47" t="s">
        <v>1989</v>
      </c>
      <c r="AT944" s="28">
        <v>1200</v>
      </c>
      <c r="AU944" s="28">
        <v>1700</v>
      </c>
      <c r="AV944" s="28">
        <v>0</v>
      </c>
    </row>
    <row r="945" spans="1:48" x14ac:dyDescent="0.25">
      <c r="A945" s="159">
        <v>942</v>
      </c>
      <c r="B945" s="3" t="s">
        <v>2500</v>
      </c>
      <c r="C945" s="3" t="s">
        <v>2159</v>
      </c>
      <c r="D945" s="28" t="s">
        <v>4501</v>
      </c>
      <c r="E945" s="25" t="s">
        <v>4501</v>
      </c>
      <c r="F945" s="25" t="s">
        <v>4501</v>
      </c>
      <c r="G945" s="25" t="s">
        <v>4501</v>
      </c>
      <c r="H945" s="28" t="s">
        <v>4501</v>
      </c>
      <c r="I945" s="49">
        <v>39.320099999999996</v>
      </c>
      <c r="J945" s="49">
        <v>0.49058879999999999</v>
      </c>
      <c r="K945" s="28" t="s">
        <v>4501</v>
      </c>
      <c r="L945" s="28" t="s">
        <v>4501</v>
      </c>
      <c r="M945" s="49" t="s">
        <v>4501</v>
      </c>
      <c r="N945" s="49" t="s">
        <v>4501</v>
      </c>
      <c r="O945" s="49" t="s">
        <v>4501</v>
      </c>
      <c r="P945" s="30">
        <v>55.688320912000002</v>
      </c>
      <c r="Q945" s="27">
        <v>0.1171</v>
      </c>
      <c r="R945" s="30">
        <v>55.858872028</v>
      </c>
      <c r="S945" s="27">
        <v>3.0999999999999999E-3</v>
      </c>
      <c r="T945" s="30">
        <v>56.542079414</v>
      </c>
      <c r="U945" s="27">
        <v>1.47E-2</v>
      </c>
      <c r="V945" s="30">
        <v>1.0648193459999999</v>
      </c>
      <c r="W945" s="32">
        <v>0.72599999999999998</v>
      </c>
      <c r="X945" s="30">
        <v>1.1958209909999999</v>
      </c>
      <c r="Y945" s="32">
        <v>0.123</v>
      </c>
      <c r="Z945" s="30">
        <v>1.2348559210000001</v>
      </c>
      <c r="AA945" s="32">
        <v>1.9300000000000001E-2</v>
      </c>
      <c r="AB945" s="30">
        <v>27.0807893673</v>
      </c>
      <c r="AC945" s="27">
        <v>5.6384999999999996</v>
      </c>
      <c r="AD945" s="30">
        <v>9.1200317367999997</v>
      </c>
      <c r="AE945" s="27">
        <v>-0.66300000000000003</v>
      </c>
      <c r="AF945" s="30">
        <v>31.3924499086</v>
      </c>
      <c r="AG945" s="27">
        <v>1.02</v>
      </c>
      <c r="AH945" s="25">
        <v>2.5035785E-3</v>
      </c>
      <c r="AI945" s="25">
        <v>2.8265092000000001E-3</v>
      </c>
      <c r="AJ945" s="25">
        <v>2.9140121000000001E-3</v>
      </c>
      <c r="AK945" s="25">
        <v>2.7076658E-3</v>
      </c>
      <c r="AL945" s="25">
        <v>3.0288929999999999E-3</v>
      </c>
      <c r="AM945" s="25">
        <v>3.1052696000000001E-3</v>
      </c>
      <c r="AN945" s="47">
        <v>0.2058406633</v>
      </c>
      <c r="AO945" s="47">
        <v>0.19097677090000001</v>
      </c>
      <c r="AP945" s="47">
        <v>0.19214048810000001</v>
      </c>
      <c r="AQ945" s="47">
        <v>7.4674031106907596E-2</v>
      </c>
      <c r="AR945" s="47">
        <v>6.85529946058763E-2</v>
      </c>
      <c r="AS945" s="47">
        <v>6.5633749012878204E-2</v>
      </c>
      <c r="AT945" s="28">
        <v>0</v>
      </c>
      <c r="AU945" s="28">
        <v>0</v>
      </c>
      <c r="AV945" s="28">
        <v>0</v>
      </c>
    </row>
    <row r="946" spans="1:48" x14ac:dyDescent="0.25">
      <c r="A946" s="159">
        <v>943</v>
      </c>
      <c r="B946" s="3" t="s">
        <v>374</v>
      </c>
      <c r="C946" s="3" t="s">
        <v>2159</v>
      </c>
      <c r="D946" s="28">
        <v>500</v>
      </c>
      <c r="E946" s="25">
        <v>25</v>
      </c>
      <c r="F946" s="25">
        <v>25</v>
      </c>
      <c r="G946" s="25">
        <v>-44.44444</v>
      </c>
      <c r="H946" s="28">
        <v>30155494000.000004</v>
      </c>
      <c r="I946" s="49">
        <v>60.310989999999997</v>
      </c>
      <c r="J946" s="49">
        <v>94.781149999999997</v>
      </c>
      <c r="K946" s="28">
        <v>40200</v>
      </c>
      <c r="L946" s="28">
        <v>16490500</v>
      </c>
      <c r="M946" s="49" t="s">
        <v>4501</v>
      </c>
      <c r="N946" s="49">
        <v>4.7724829685816046E-2</v>
      </c>
      <c r="O946" s="49">
        <v>0.52482470000000003</v>
      </c>
      <c r="P946" s="30">
        <v>149.66582951300001</v>
      </c>
      <c r="Q946" s="27">
        <v>-0.25829999999999997</v>
      </c>
      <c r="R946" s="30">
        <v>56.465828403000003</v>
      </c>
      <c r="S946" s="27">
        <v>-0.62270000000000003</v>
      </c>
      <c r="T946" s="30">
        <v>30.008186321</v>
      </c>
      <c r="U946" s="27">
        <v>-0.77290000000000003</v>
      </c>
      <c r="V946" s="30">
        <v>-2.7062858099999998</v>
      </c>
      <c r="W946" s="32">
        <v>-1.238</v>
      </c>
      <c r="X946" s="30">
        <v>-0.7157268</v>
      </c>
      <c r="Y946" s="32">
        <v>-0.73550000000000004</v>
      </c>
      <c r="Z946" s="30">
        <v>-0.75268735899999994</v>
      </c>
      <c r="AA946" s="32">
        <v>-1.2061999999999999</v>
      </c>
      <c r="AB946" s="30">
        <v>-44.872184982299999</v>
      </c>
      <c r="AC946" s="27">
        <v>-1.2427999999999999</v>
      </c>
      <c r="AD946" s="30">
        <v>-11.867270355400001</v>
      </c>
      <c r="AE946" s="27">
        <v>-0.73599999999999999</v>
      </c>
      <c r="AF946" s="30">
        <v>-12.4801032774</v>
      </c>
      <c r="AG946" s="27">
        <v>-0.21</v>
      </c>
      <c r="AH946" s="25">
        <v>-3.9178742000000001E-3</v>
      </c>
      <c r="AI946" s="25">
        <v>-1.0584841E-3</v>
      </c>
      <c r="AJ946" s="25">
        <v>-1.1021191E-3</v>
      </c>
      <c r="AK946" s="25">
        <v>-4.2699575999999998E-3</v>
      </c>
      <c r="AL946" s="25">
        <v>-1.1323252000000001E-3</v>
      </c>
      <c r="AM946" s="25">
        <v>-1.1898763E-3</v>
      </c>
      <c r="AN946" s="47">
        <v>-5.1577278499999997E-2</v>
      </c>
      <c r="AO946" s="47">
        <v>-5.1520512800000001E-2</v>
      </c>
      <c r="AP946" s="47">
        <v>0.28388283800000003</v>
      </c>
      <c r="AQ946" s="47">
        <v>5.81988520621948E-2</v>
      </c>
      <c r="AR946" s="47">
        <v>8.1336791713141607E-2</v>
      </c>
      <c r="AS946" s="47">
        <v>7.9625889405017594E-2</v>
      </c>
      <c r="AT946" s="28">
        <v>0</v>
      </c>
      <c r="AU946" s="28">
        <v>0</v>
      </c>
      <c r="AV946" s="28">
        <v>0</v>
      </c>
    </row>
    <row r="947" spans="1:48" x14ac:dyDescent="0.25">
      <c r="A947" s="159">
        <v>944</v>
      </c>
      <c r="B947" s="3" t="s">
        <v>2515</v>
      </c>
      <c r="C947" s="3" t="s">
        <v>2159</v>
      </c>
      <c r="D947" s="28">
        <v>1000</v>
      </c>
      <c r="E947" s="25">
        <v>-16.66667</v>
      </c>
      <c r="F947" s="25">
        <v>42.857140000000001</v>
      </c>
      <c r="G947" s="25">
        <v>-16.66667</v>
      </c>
      <c r="H947" s="28">
        <v>27223647000</v>
      </c>
      <c r="I947" s="49">
        <v>27.223649999999999</v>
      </c>
      <c r="J947" s="49">
        <v>36.26352</v>
      </c>
      <c r="K947" s="28">
        <v>900</v>
      </c>
      <c r="L947" s="28">
        <v>947000</v>
      </c>
      <c r="M947" s="49" t="s">
        <v>4501</v>
      </c>
      <c r="N947" s="49" t="s">
        <v>4501</v>
      </c>
      <c r="O947" s="49" t="s">
        <v>4501</v>
      </c>
      <c r="P947" s="30">
        <v>338.88189608599998</v>
      </c>
      <c r="Q947" s="27">
        <v>0.19939999999999999</v>
      </c>
      <c r="R947" s="30">
        <v>394.16266854999998</v>
      </c>
      <c r="S947" s="27">
        <v>0.16309999999999999</v>
      </c>
      <c r="T947" s="30">
        <v>399.55739545400002</v>
      </c>
      <c r="U947" s="27">
        <v>0.14430000000000001</v>
      </c>
      <c r="V947" s="30">
        <v>-156.04647258400001</v>
      </c>
      <c r="W947" s="32">
        <v>5.5510000000000002</v>
      </c>
      <c r="X947" s="30">
        <v>-1.1557069900000001</v>
      </c>
      <c r="Y947" s="32">
        <v>-0.99260000000000004</v>
      </c>
      <c r="Z947" s="30">
        <v>29.251715226000002</v>
      </c>
      <c r="AA947" s="32">
        <v>-1.2195</v>
      </c>
      <c r="AB947" s="30">
        <v>-5732.0193941686002</v>
      </c>
      <c r="AC947" s="27">
        <v>5.5510000000000002</v>
      </c>
      <c r="AD947" s="30">
        <v>-42.452320587300001</v>
      </c>
      <c r="AE947" s="27">
        <v>-0.99299999999999999</v>
      </c>
      <c r="AF947" s="30">
        <v>1074.4965663858</v>
      </c>
      <c r="AG947" s="27">
        <v>-0.22</v>
      </c>
      <c r="AH947" s="25">
        <v>-0.1923008007</v>
      </c>
      <c r="AI947" s="25">
        <v>-1.638788E-3</v>
      </c>
      <c r="AJ947" s="25">
        <v>4.1543441E-2</v>
      </c>
      <c r="AK947" s="25">
        <v>1.7254047497</v>
      </c>
      <c r="AL947" s="25">
        <v>7.0544320000000002E-3</v>
      </c>
      <c r="AM947" s="25">
        <v>0</v>
      </c>
      <c r="AN947" s="47">
        <v>-7.9552575400000006E-2</v>
      </c>
      <c r="AO947" s="47">
        <v>0.1646717546</v>
      </c>
      <c r="AP947" s="47">
        <v>0.22551346280000001</v>
      </c>
      <c r="AQ947" s="47">
        <v>-5.2827080427036996</v>
      </c>
      <c r="AR947" s="47">
        <v>-5.3278990740672301</v>
      </c>
      <c r="AS947" s="47">
        <v>-5.3813437309515804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3734</v>
      </c>
      <c r="C948" s="3" t="s">
        <v>2159</v>
      </c>
      <c r="D948" s="28" t="s">
        <v>4501</v>
      </c>
      <c r="E948" s="25" t="s">
        <v>4501</v>
      </c>
      <c r="F948" s="25" t="s">
        <v>4501</v>
      </c>
      <c r="G948" s="25" t="s">
        <v>4501</v>
      </c>
      <c r="H948" s="28" t="s">
        <v>4501</v>
      </c>
      <c r="I948" s="49">
        <v>8.6</v>
      </c>
      <c r="J948" s="49">
        <v>100</v>
      </c>
      <c r="K948" s="28" t="s">
        <v>4501</v>
      </c>
      <c r="L948" s="28" t="s">
        <v>4501</v>
      </c>
      <c r="M948" s="49" t="s">
        <v>4501</v>
      </c>
      <c r="N948" s="49" t="s">
        <v>4501</v>
      </c>
      <c r="O948" s="49" t="s">
        <v>4501</v>
      </c>
      <c r="P948" s="30">
        <v>187.02914675700001</v>
      </c>
      <c r="Q948" s="27">
        <v>-0.20069999999999999</v>
      </c>
      <c r="R948" s="30">
        <v>127.889614827</v>
      </c>
      <c r="S948" s="27">
        <v>-0.31619999999999998</v>
      </c>
      <c r="T948" s="30">
        <v>0</v>
      </c>
      <c r="U948" s="27" t="s">
        <v>1989</v>
      </c>
      <c r="V948" s="30">
        <v>5.1583649899999999</v>
      </c>
      <c r="W948" s="32">
        <v>5.5999999999999999E-3</v>
      </c>
      <c r="X948" s="30">
        <v>0.45307256299999998</v>
      </c>
      <c r="Y948" s="32">
        <v>-0.91220000000000001</v>
      </c>
      <c r="Z948" s="30">
        <v>0</v>
      </c>
      <c r="AA948" s="32" t="s">
        <v>1989</v>
      </c>
      <c r="AB948" s="30">
        <v>511.62790697669999</v>
      </c>
      <c r="AC948" s="27">
        <v>4.4600000000000001E-2</v>
      </c>
      <c r="AD948" s="30">
        <v>0</v>
      </c>
      <c r="AE948" s="27">
        <v>-1</v>
      </c>
      <c r="AF948" s="30">
        <v>0</v>
      </c>
      <c r="AG948" s="27" t="s">
        <v>1989</v>
      </c>
      <c r="AH948" s="25">
        <v>2.59035723E-2</v>
      </c>
      <c r="AI948" s="25">
        <v>2.6449046000000002E-3</v>
      </c>
      <c r="AJ948" s="25">
        <v>0</v>
      </c>
      <c r="AK948" s="25">
        <v>5.6429560699999999E-2</v>
      </c>
      <c r="AL948" s="25">
        <v>5.0781326999999998E-3</v>
      </c>
      <c r="AM948" s="25">
        <v>0</v>
      </c>
      <c r="AN948" s="47">
        <v>0.13954687930000001</v>
      </c>
      <c r="AO948" s="47">
        <v>0.10595762810000001</v>
      </c>
      <c r="AP948" s="47">
        <v>0</v>
      </c>
      <c r="AQ948" s="47">
        <v>1.0996450309530199</v>
      </c>
      <c r="AR948" s="47">
        <v>0.73055897497901001</v>
      </c>
      <c r="AS948" s="47" t="s">
        <v>1989</v>
      </c>
      <c r="AT948" s="28">
        <v>500</v>
      </c>
      <c r="AU948" s="28">
        <v>0</v>
      </c>
      <c r="AV948" s="28">
        <v>0</v>
      </c>
    </row>
    <row r="949" spans="1:48" x14ac:dyDescent="0.25">
      <c r="A949" s="159">
        <v>946</v>
      </c>
      <c r="B949" s="3" t="s">
        <v>2521</v>
      </c>
      <c r="C949" s="3" t="s">
        <v>2159</v>
      </c>
      <c r="D949" s="28">
        <v>800</v>
      </c>
      <c r="E949" s="25">
        <v>33.333329999999997</v>
      </c>
      <c r="F949" s="25">
        <v>60</v>
      </c>
      <c r="G949" s="25">
        <v>-20</v>
      </c>
      <c r="H949" s="28">
        <v>9795593600</v>
      </c>
      <c r="I949" s="49">
        <v>12.244489999999999</v>
      </c>
      <c r="J949" s="49">
        <v>81.530950000000004</v>
      </c>
      <c r="K949" s="28">
        <v>520</v>
      </c>
      <c r="L949" s="28">
        <v>327000</v>
      </c>
      <c r="M949" s="49" t="s">
        <v>4501</v>
      </c>
      <c r="N949" s="49" t="s">
        <v>4501</v>
      </c>
      <c r="O949" s="49" t="s">
        <v>4501</v>
      </c>
      <c r="P949" s="30">
        <v>246.14121419899999</v>
      </c>
      <c r="Q949" s="27">
        <v>3.7000000000000002E-3</v>
      </c>
      <c r="R949" s="30">
        <v>222.537614547</v>
      </c>
      <c r="S949" s="27">
        <v>-9.5899999999999999E-2</v>
      </c>
      <c r="T949" s="30">
        <v>219.68092511699999</v>
      </c>
      <c r="U949" s="27">
        <v>-3.49E-2</v>
      </c>
      <c r="V949" s="30">
        <v>-88.259300018999994</v>
      </c>
      <c r="W949" s="32">
        <v>-0.2462</v>
      </c>
      <c r="X949" s="30">
        <v>-63.581073650999997</v>
      </c>
      <c r="Y949" s="32">
        <v>-0.27960000000000002</v>
      </c>
      <c r="Z949" s="30">
        <v>-49.390426239</v>
      </c>
      <c r="AA949" s="32">
        <v>-0.38109999999999999</v>
      </c>
      <c r="AB949" s="30">
        <v>-7211.0315945247003</v>
      </c>
      <c r="AC949" s="27">
        <v>-0.24590000000000001</v>
      </c>
      <c r="AD949" s="30">
        <v>-5213.9080510874001</v>
      </c>
      <c r="AE949" s="27">
        <v>-0.27700000000000002</v>
      </c>
      <c r="AF949" s="30">
        <v>-4082.3530684654002</v>
      </c>
      <c r="AG949" s="27">
        <v>0.63</v>
      </c>
      <c r="AH949" s="25">
        <v>-0.107098071</v>
      </c>
      <c r="AI949" s="25">
        <v>-8.8743385100000002E-2</v>
      </c>
      <c r="AJ949" s="25">
        <v>-7.2952038799999994E-2</v>
      </c>
      <c r="AK949" s="25">
        <v>0.1501751341</v>
      </c>
      <c r="AL949" s="25">
        <v>9.6114744799999999E-2</v>
      </c>
      <c r="AM949" s="25">
        <v>0</v>
      </c>
      <c r="AN949" s="47">
        <v>-0.102475733</v>
      </c>
      <c r="AO949" s="47">
        <v>6.9012055000000003E-3</v>
      </c>
      <c r="AP949" s="47">
        <v>6.2553610699999998E-2</v>
      </c>
      <c r="AQ949" s="47">
        <v>-2.1907941177832901</v>
      </c>
      <c r="AR949" s="47">
        <v>-1.98526452728891</v>
      </c>
      <c r="AS949" s="47">
        <v>-1.9757889019250601</v>
      </c>
      <c r="AT949" s="28">
        <v>0</v>
      </c>
      <c r="AU949" s="28">
        <v>0</v>
      </c>
      <c r="AV949" s="28">
        <v>0</v>
      </c>
    </row>
    <row r="950" spans="1:48" x14ac:dyDescent="0.25">
      <c r="A950" s="159">
        <v>947</v>
      </c>
      <c r="B950" s="3" t="s">
        <v>2524</v>
      </c>
      <c r="C950" s="3" t="s">
        <v>2159</v>
      </c>
      <c r="D950" s="28">
        <v>9500</v>
      </c>
      <c r="E950" s="25">
        <v>0</v>
      </c>
      <c r="F950" s="25">
        <v>1.0638300000000001</v>
      </c>
      <c r="G950" s="25">
        <v>-15.961539999999999</v>
      </c>
      <c r="H950" s="28">
        <v>129688043500</v>
      </c>
      <c r="I950" s="49">
        <v>13.65137</v>
      </c>
      <c r="J950" s="49">
        <v>33.729730000000004</v>
      </c>
      <c r="K950" s="28">
        <v>25</v>
      </c>
      <c r="L950" s="28">
        <v>237500</v>
      </c>
      <c r="M950" s="49">
        <v>6.9630337794773727</v>
      </c>
      <c r="N950" s="49">
        <v>0.69377229826509468</v>
      </c>
      <c r="O950" s="49" t="s">
        <v>4501</v>
      </c>
      <c r="P950" s="30">
        <v>1814.473492437</v>
      </c>
      <c r="Q950" s="27">
        <v>4.7000000000000002E-3</v>
      </c>
      <c r="R950" s="30">
        <v>1597.2235788569999</v>
      </c>
      <c r="S950" s="27">
        <v>-0.1197</v>
      </c>
      <c r="T950" s="30">
        <v>0</v>
      </c>
      <c r="U950" s="27" t="s">
        <v>1989</v>
      </c>
      <c r="V950" s="30">
        <v>17.658257766999998</v>
      </c>
      <c r="W950" s="32">
        <v>3.3700000000000001E-2</v>
      </c>
      <c r="X950" s="30">
        <v>15.86810071</v>
      </c>
      <c r="Y950" s="32">
        <v>-0.1014</v>
      </c>
      <c r="Z950" s="30">
        <v>0</v>
      </c>
      <c r="AA950" s="32" t="s">
        <v>1989</v>
      </c>
      <c r="AB950" s="30">
        <v>1907.61238011</v>
      </c>
      <c r="AC950" s="27">
        <v>-0.40770000000000001</v>
      </c>
      <c r="AD950" s="30">
        <v>1569.1319169967001</v>
      </c>
      <c r="AE950" s="27">
        <v>-0.17699999999999999</v>
      </c>
      <c r="AF950" s="30">
        <v>0</v>
      </c>
      <c r="AG950" s="27" t="s">
        <v>1989</v>
      </c>
      <c r="AH950" s="25">
        <v>1.9918563800000001E-2</v>
      </c>
      <c r="AI950" s="25">
        <v>1.82038006E-2</v>
      </c>
      <c r="AJ950" s="25">
        <v>0</v>
      </c>
      <c r="AK950" s="25">
        <v>0.14258754109999999</v>
      </c>
      <c r="AL950" s="25">
        <v>0.10456521269999999</v>
      </c>
      <c r="AM950" s="25">
        <v>0</v>
      </c>
      <c r="AN950" s="47">
        <v>4.8723941700000002E-2</v>
      </c>
      <c r="AO950" s="47">
        <v>5.2382229699999998E-2</v>
      </c>
      <c r="AP950" s="47">
        <v>0</v>
      </c>
      <c r="AQ950" s="47">
        <v>5.0076240693212997</v>
      </c>
      <c r="AR950" s="47">
        <v>4.5054560372005499</v>
      </c>
      <c r="AS950" s="47" t="s">
        <v>1989</v>
      </c>
      <c r="AT950" s="28">
        <v>0</v>
      </c>
      <c r="AU950" s="28">
        <v>0</v>
      </c>
      <c r="AV950" s="28">
        <v>0</v>
      </c>
    </row>
    <row r="951" spans="1:48" x14ac:dyDescent="0.25">
      <c r="A951" s="159">
        <v>948</v>
      </c>
      <c r="B951" s="3" t="s">
        <v>2527</v>
      </c>
      <c r="C951" s="3" t="s">
        <v>2159</v>
      </c>
      <c r="D951" s="28">
        <v>7400</v>
      </c>
      <c r="E951" s="25">
        <v>29.824560000000002</v>
      </c>
      <c r="F951" s="25">
        <v>5.7142860000000004</v>
      </c>
      <c r="G951" s="25">
        <v>-25.25253</v>
      </c>
      <c r="H951" s="28">
        <v>1081213260000</v>
      </c>
      <c r="I951" s="49">
        <v>146.10989999999998</v>
      </c>
      <c r="J951" s="49">
        <v>20.13175</v>
      </c>
      <c r="K951" s="28">
        <v>17615</v>
      </c>
      <c r="L951" s="28">
        <v>107969500</v>
      </c>
      <c r="M951" s="49">
        <v>5.3609980149818162</v>
      </c>
      <c r="N951" s="49">
        <v>0.88374861465987409</v>
      </c>
      <c r="O951" s="49">
        <v>0.32681890000000002</v>
      </c>
      <c r="P951" s="30">
        <v>2010.965734975</v>
      </c>
      <c r="Q951" s="27">
        <v>0.52659999999999996</v>
      </c>
      <c r="R951" s="30">
        <v>2345.9206540919999</v>
      </c>
      <c r="S951" s="27">
        <v>0.1666</v>
      </c>
      <c r="T951" s="30">
        <v>1812.44743412</v>
      </c>
      <c r="U951" s="27">
        <v>-0.23319999999999999</v>
      </c>
      <c r="V951" s="30">
        <v>14.760669800000001</v>
      </c>
      <c r="W951" s="32">
        <v>-1.0314000000000001</v>
      </c>
      <c r="X951" s="30">
        <v>201.68127719399999</v>
      </c>
      <c r="Y951" s="32">
        <v>12.663399999999999</v>
      </c>
      <c r="Z951" s="30">
        <v>72.591135625000007</v>
      </c>
      <c r="AA951" s="32">
        <v>-0.63839999999999997</v>
      </c>
      <c r="AB951" s="30">
        <v>101.0244329782</v>
      </c>
      <c r="AC951" s="27">
        <v>-1.0314000000000001</v>
      </c>
      <c r="AD951" s="30">
        <v>1380.3395744847001</v>
      </c>
      <c r="AE951" s="27">
        <v>12.663</v>
      </c>
      <c r="AF951" s="30">
        <v>496.82557872529998</v>
      </c>
      <c r="AG951" s="27">
        <v>0.36</v>
      </c>
      <c r="AH951" s="25">
        <v>7.0031972000000001E-3</v>
      </c>
      <c r="AI951" s="25">
        <v>0.1008156597</v>
      </c>
      <c r="AJ951" s="25">
        <v>3.7323510499999997E-2</v>
      </c>
      <c r="AK951" s="25">
        <v>1.46066106E-2</v>
      </c>
      <c r="AL951" s="25">
        <v>0.17965564000000001</v>
      </c>
      <c r="AM951" s="25">
        <v>5.95692824E-2</v>
      </c>
      <c r="AN951" s="47">
        <v>9.2258443400000001E-2</v>
      </c>
      <c r="AO951" s="47">
        <v>0.1553372683</v>
      </c>
      <c r="AP951" s="47">
        <v>0.14520003980000001</v>
      </c>
      <c r="AQ951" s="47">
        <v>1.0066439022535001</v>
      </c>
      <c r="AR951" s="47">
        <v>0.59442698774460601</v>
      </c>
      <c r="AS951" s="47">
        <v>0.59602571175597496</v>
      </c>
      <c r="AT951" s="28">
        <v>0</v>
      </c>
      <c r="AU951" s="28">
        <v>0</v>
      </c>
      <c r="AV951" s="28">
        <v>0</v>
      </c>
    </row>
    <row r="952" spans="1:48" x14ac:dyDescent="0.25">
      <c r="A952" s="159">
        <v>949</v>
      </c>
      <c r="B952" s="3" t="s">
        <v>2509</v>
      </c>
      <c r="C952" s="3" t="s">
        <v>2159</v>
      </c>
      <c r="D952" s="28">
        <v>9300</v>
      </c>
      <c r="E952" s="25">
        <v>16.25</v>
      </c>
      <c r="F952" s="25">
        <v>116.2791</v>
      </c>
      <c r="G952" s="25">
        <v>29.16667</v>
      </c>
      <c r="H952" s="28">
        <v>45388929000</v>
      </c>
      <c r="I952" s="49">
        <v>4.8805299999999994</v>
      </c>
      <c r="J952" s="49">
        <v>84.565640000000002</v>
      </c>
      <c r="K952" s="28">
        <v>6940</v>
      </c>
      <c r="L952" s="28">
        <v>61105000</v>
      </c>
      <c r="M952" s="49" t="s">
        <v>4501</v>
      </c>
      <c r="N952" s="49">
        <v>0.62335941751232538</v>
      </c>
      <c r="O952" s="49" t="s">
        <v>4501</v>
      </c>
      <c r="P952" s="30">
        <v>99.730043729000002</v>
      </c>
      <c r="Q952" s="27">
        <v>-0.71560000000000001</v>
      </c>
      <c r="R952" s="30">
        <v>156.93028046800001</v>
      </c>
      <c r="S952" s="27">
        <v>0.5736</v>
      </c>
      <c r="T952" s="30">
        <v>0</v>
      </c>
      <c r="U952" s="27" t="s">
        <v>1989</v>
      </c>
      <c r="V952" s="30">
        <v>0.21211722</v>
      </c>
      <c r="W952" s="32">
        <v>-0.97240000000000004</v>
      </c>
      <c r="X952" s="30">
        <v>-7.0680200470000001</v>
      </c>
      <c r="Y952" s="32">
        <v>-34.321300000000001</v>
      </c>
      <c r="Z952" s="30">
        <v>0</v>
      </c>
      <c r="AA952" s="32" t="s">
        <v>1989</v>
      </c>
      <c r="AB952" s="30">
        <v>0</v>
      </c>
      <c r="AC952" s="27">
        <v>-1</v>
      </c>
      <c r="AD952" s="30">
        <v>-1448.2074789009</v>
      </c>
      <c r="AE952" s="27" t="s">
        <v>1989</v>
      </c>
      <c r="AF952" s="30">
        <v>0</v>
      </c>
      <c r="AG952" s="27" t="s">
        <v>1989</v>
      </c>
      <c r="AH952" s="25">
        <v>1.3612113999999999E-3</v>
      </c>
      <c r="AI952" s="25">
        <v>-5.7832655699999999E-2</v>
      </c>
      <c r="AJ952" s="25">
        <v>0</v>
      </c>
      <c r="AK952" s="25">
        <v>2.4150083999999999E-3</v>
      </c>
      <c r="AL952" s="25">
        <v>-8.9565372500000004E-2</v>
      </c>
      <c r="AM952" s="25">
        <v>0</v>
      </c>
      <c r="AN952" s="47">
        <v>0.123734893</v>
      </c>
      <c r="AO952" s="47">
        <v>6.9994620199999996E-2</v>
      </c>
      <c r="AP952" s="47">
        <v>0</v>
      </c>
      <c r="AQ952" s="47">
        <v>0.65814999139567898</v>
      </c>
      <c r="AR952" s="47">
        <v>0.42090548480347301</v>
      </c>
      <c r="AS952" s="47" t="s">
        <v>1989</v>
      </c>
      <c r="AT952" s="28">
        <v>1000</v>
      </c>
      <c r="AU952" s="28">
        <v>0</v>
      </c>
      <c r="AV952" s="28">
        <v>0</v>
      </c>
    </row>
    <row r="953" spans="1:48" x14ac:dyDescent="0.25">
      <c r="A953" s="159">
        <v>950</v>
      </c>
      <c r="B953" s="3" t="s">
        <v>4562</v>
      </c>
      <c r="C953" s="3" t="s">
        <v>2159</v>
      </c>
      <c r="D953" s="28">
        <v>10000</v>
      </c>
      <c r="E953" s="25">
        <v>-5.6603770000000004</v>
      </c>
      <c r="F953" s="25">
        <v>-5.6603770000000004</v>
      </c>
      <c r="G953" s="25" t="s">
        <v>4501</v>
      </c>
      <c r="H953" s="28">
        <v>154111000000</v>
      </c>
      <c r="I953" s="49">
        <v>15.411099999999999</v>
      </c>
      <c r="J953" s="49">
        <v>100</v>
      </c>
      <c r="K953" s="28">
        <v>760</v>
      </c>
      <c r="L953" s="28">
        <v>7603000</v>
      </c>
      <c r="M953" s="49">
        <v>5.0479555779909138</v>
      </c>
      <c r="N953" s="49">
        <v>0.76913780613759741</v>
      </c>
      <c r="O953" s="49" t="s">
        <v>4501</v>
      </c>
      <c r="P953" s="30">
        <v>761.92838999200001</v>
      </c>
      <c r="Q953" s="27" t="s">
        <v>1989</v>
      </c>
      <c r="R953" s="30">
        <v>758.37554115</v>
      </c>
      <c r="S953" s="27">
        <v>-4.7000000000000002E-3</v>
      </c>
      <c r="T953" s="30">
        <v>730.02577103700003</v>
      </c>
      <c r="U953" s="27">
        <v>-0.18090000000000001</v>
      </c>
      <c r="V953" s="30">
        <v>31.519934490000001</v>
      </c>
      <c r="W953" s="32" t="s">
        <v>1989</v>
      </c>
      <c r="X953" s="30">
        <v>40.161735122000003</v>
      </c>
      <c r="Y953" s="32">
        <v>0.2742</v>
      </c>
      <c r="Z953" s="30">
        <v>42.124261742999998</v>
      </c>
      <c r="AA953" s="32">
        <v>2.4400000000000002E-2</v>
      </c>
      <c r="AB953" s="30">
        <v>2045.2748012796001</v>
      </c>
      <c r="AC953" s="27" t="s">
        <v>1989</v>
      </c>
      <c r="AD953" s="30">
        <v>1995.4669385703</v>
      </c>
      <c r="AE953" s="27">
        <v>-2.4E-2</v>
      </c>
      <c r="AF953" s="30">
        <v>2733.3715142331998</v>
      </c>
      <c r="AG953" s="27">
        <v>1.02</v>
      </c>
      <c r="AH953" s="25">
        <v>6.1641719599999999E-2</v>
      </c>
      <c r="AI953" s="25">
        <v>8.7371185200000007E-2</v>
      </c>
      <c r="AJ953" s="25">
        <v>9.2370461900000006E-2</v>
      </c>
      <c r="AK953" s="25">
        <v>0.1806331722</v>
      </c>
      <c r="AL953" s="25">
        <v>0.21427280309999999</v>
      </c>
      <c r="AM953" s="25">
        <v>0.21071488099999999</v>
      </c>
      <c r="AN953" s="47">
        <v>8.8820822300000005E-2</v>
      </c>
      <c r="AO953" s="47">
        <v>0.1192376736</v>
      </c>
      <c r="AP953" s="47">
        <v>0.15348680170000001</v>
      </c>
      <c r="AQ953" s="47">
        <v>1.9303720478742801</v>
      </c>
      <c r="AR953" s="47">
        <v>1.03622311025848</v>
      </c>
      <c r="AS953" s="47">
        <v>1.28119332315183</v>
      </c>
      <c r="AT953" s="28">
        <v>580</v>
      </c>
      <c r="AU953" s="28">
        <v>1200</v>
      </c>
      <c r="AV953" s="28">
        <v>0</v>
      </c>
    </row>
    <row r="954" spans="1:48" x14ac:dyDescent="0.25">
      <c r="A954" s="159">
        <v>951</v>
      </c>
      <c r="B954" s="3" t="s">
        <v>4813</v>
      </c>
      <c r="C954" s="3" t="s">
        <v>2159</v>
      </c>
      <c r="D954" s="28">
        <v>12800</v>
      </c>
      <c r="E954" s="25">
        <v>-5.1851849999999997</v>
      </c>
      <c r="F954" s="25">
        <v>-3.030303</v>
      </c>
      <c r="G954" s="25" t="s">
        <v>4501</v>
      </c>
      <c r="H954" s="28">
        <v>139975475200.00003</v>
      </c>
      <c r="I954" s="49">
        <v>10.93558</v>
      </c>
      <c r="J954" s="49">
        <v>86.520910000000001</v>
      </c>
      <c r="K954" s="28">
        <v>55</v>
      </c>
      <c r="L954" s="28">
        <v>714000</v>
      </c>
      <c r="M954" s="49">
        <v>5.9149722735674679</v>
      </c>
      <c r="N954" s="49">
        <v>0.83029722173143494</v>
      </c>
      <c r="O954" s="49" t="s">
        <v>4501</v>
      </c>
      <c r="P954" s="30">
        <v>866.84025983499998</v>
      </c>
      <c r="Q954" s="27">
        <v>-0.14499999999999999</v>
      </c>
      <c r="R954" s="30">
        <v>947.64629277200004</v>
      </c>
      <c r="S954" s="27">
        <v>9.3200000000000005E-2</v>
      </c>
      <c r="T954" s="30">
        <v>0</v>
      </c>
      <c r="U954" s="27" t="s">
        <v>1989</v>
      </c>
      <c r="V954" s="30">
        <v>13.886458612</v>
      </c>
      <c r="W954" s="32">
        <v>-9.1999999999999998E-2</v>
      </c>
      <c r="X954" s="30">
        <v>24.983149533999999</v>
      </c>
      <c r="Y954" s="32">
        <v>0.79910000000000003</v>
      </c>
      <c r="Z954" s="30">
        <v>0</v>
      </c>
      <c r="AA954" s="32" t="s">
        <v>1989</v>
      </c>
      <c r="AB954" s="30">
        <v>1157.0719706419</v>
      </c>
      <c r="AC954" s="27">
        <v>-0.49709999999999999</v>
      </c>
      <c r="AD954" s="30">
        <v>1936.3448123118001</v>
      </c>
      <c r="AE954" s="27">
        <v>0.67300000000000004</v>
      </c>
      <c r="AF954" s="30">
        <v>0</v>
      </c>
      <c r="AG954" s="27" t="s">
        <v>1989</v>
      </c>
      <c r="AH954" s="25">
        <v>2.3775909099999999E-2</v>
      </c>
      <c r="AI954" s="25">
        <v>4.6441341300000001E-2</v>
      </c>
      <c r="AJ954" s="25">
        <v>0</v>
      </c>
      <c r="AK954" s="25">
        <v>7.7057782500000005E-2</v>
      </c>
      <c r="AL954" s="25">
        <v>0.12812216239999999</v>
      </c>
      <c r="AM954" s="25">
        <v>0</v>
      </c>
      <c r="AN954" s="47">
        <v>9.3335785700000007E-2</v>
      </c>
      <c r="AO954" s="47">
        <v>8.8831639099999998E-2</v>
      </c>
      <c r="AP954" s="47">
        <v>0</v>
      </c>
      <c r="AQ954" s="47">
        <v>1.9716224492639001</v>
      </c>
      <c r="AR954" s="47">
        <v>1.5595228207401499</v>
      </c>
      <c r="AS954" s="47" t="s">
        <v>1989</v>
      </c>
      <c r="AT954" s="28">
        <v>1000</v>
      </c>
      <c r="AU954" s="28">
        <v>1200</v>
      </c>
      <c r="AV954" s="28">
        <v>0</v>
      </c>
    </row>
    <row r="955" spans="1:48" x14ac:dyDescent="0.25">
      <c r="A955" s="159">
        <v>952</v>
      </c>
      <c r="B955" s="3" t="s">
        <v>2533</v>
      </c>
      <c r="C955" s="3" t="s">
        <v>2159</v>
      </c>
      <c r="D955" s="6">
        <v>23200</v>
      </c>
      <c r="E955" s="168">
        <v>0</v>
      </c>
      <c r="F955" s="168">
        <v>0</v>
      </c>
      <c r="G955" s="168">
        <v>-14.074070000000001</v>
      </c>
      <c r="H955" s="6">
        <v>57559200000</v>
      </c>
      <c r="I955" s="151">
        <v>2.4809999999999999</v>
      </c>
      <c r="J955" s="151">
        <v>85.135829999999999</v>
      </c>
      <c r="K955" s="6">
        <v>50</v>
      </c>
      <c r="L955" s="6">
        <v>1160000</v>
      </c>
      <c r="M955" s="151">
        <v>1450</v>
      </c>
      <c r="N955" s="151">
        <v>2.2336661474885884</v>
      </c>
      <c r="O955" s="151" t="s">
        <v>4501</v>
      </c>
      <c r="P955" s="169">
        <v>44.24343914</v>
      </c>
      <c r="Q955" s="165">
        <v>-0.54479999999999995</v>
      </c>
      <c r="R955" s="169">
        <v>35.899864577999999</v>
      </c>
      <c r="S955" s="165">
        <v>-0.18859999999999999</v>
      </c>
      <c r="T955" s="169">
        <v>0</v>
      </c>
      <c r="U955" s="165" t="s">
        <v>1989</v>
      </c>
      <c r="V955" s="169">
        <v>2.8386532999999999E-2</v>
      </c>
      <c r="W955" s="170">
        <v>-0.88649999999999995</v>
      </c>
      <c r="X955" s="169">
        <v>3.8911835999999998E-2</v>
      </c>
      <c r="Y955" s="170">
        <v>0.37080000000000002</v>
      </c>
      <c r="Z955" s="169">
        <v>0</v>
      </c>
      <c r="AA955" s="170" t="s">
        <v>1989</v>
      </c>
      <c r="AB955" s="169">
        <v>11.441569125399999</v>
      </c>
      <c r="AC955" s="165">
        <v>-0.87390000000000001</v>
      </c>
      <c r="AD955" s="169">
        <v>15.683932285399999</v>
      </c>
      <c r="AE955" s="165">
        <v>0.371</v>
      </c>
      <c r="AF955" s="169">
        <v>0</v>
      </c>
      <c r="AG955" s="165" t="s">
        <v>1989</v>
      </c>
      <c r="AH955" s="168">
        <v>1.719034E-4</v>
      </c>
      <c r="AI955" s="168">
        <v>2.347978E-4</v>
      </c>
      <c r="AJ955" s="168">
        <v>0</v>
      </c>
      <c r="AK955" s="168">
        <v>6.9292089999999995E-4</v>
      </c>
      <c r="AL955" s="168">
        <v>1.2907641000000001E-3</v>
      </c>
      <c r="AM955" s="168">
        <v>0</v>
      </c>
      <c r="AN955" s="167">
        <v>0.17642058629999999</v>
      </c>
      <c r="AO955" s="167">
        <v>3.3265232200000001E-2</v>
      </c>
      <c r="AP955" s="167">
        <v>0</v>
      </c>
      <c r="AQ955" s="167">
        <v>3.4238113169609998</v>
      </c>
      <c r="AR955" s="167">
        <v>5.9356007525107</v>
      </c>
      <c r="AS955" s="167" t="s">
        <v>1989</v>
      </c>
      <c r="AT955" s="6">
        <v>0</v>
      </c>
      <c r="AU955" s="6">
        <v>0</v>
      </c>
      <c r="AV955" s="6">
        <v>0</v>
      </c>
    </row>
    <row r="956" spans="1:48" x14ac:dyDescent="0.25">
      <c r="A956" s="159">
        <v>953</v>
      </c>
      <c r="B956" s="3" t="s">
        <v>2488</v>
      </c>
      <c r="C956" s="3" t="s">
        <v>2159</v>
      </c>
      <c r="D956" s="6" t="s">
        <v>4501</v>
      </c>
      <c r="E956" s="168" t="s">
        <v>4501</v>
      </c>
      <c r="F956" s="168" t="s">
        <v>4501</v>
      </c>
      <c r="G956" s="168" t="s">
        <v>4501</v>
      </c>
      <c r="H956" s="6" t="s">
        <v>4501</v>
      </c>
      <c r="I956" s="151">
        <v>6.5</v>
      </c>
      <c r="J956" s="151">
        <v>11.207689999999999</v>
      </c>
      <c r="K956" s="6" t="s">
        <v>4501</v>
      </c>
      <c r="L956" s="6" t="s">
        <v>4501</v>
      </c>
      <c r="M956" s="151" t="s">
        <v>4501</v>
      </c>
      <c r="N956" s="151" t="s">
        <v>4501</v>
      </c>
      <c r="O956" s="151" t="s">
        <v>4501</v>
      </c>
      <c r="P956" s="169">
        <v>663.07745479699997</v>
      </c>
      <c r="Q956" s="165">
        <v>7.3567999999999998</v>
      </c>
      <c r="R956" s="169">
        <v>282.38631381800002</v>
      </c>
      <c r="S956" s="165">
        <v>-0.57410000000000005</v>
      </c>
      <c r="T956" s="169">
        <v>0</v>
      </c>
      <c r="U956" s="165" t="s">
        <v>1989</v>
      </c>
      <c r="V956" s="169">
        <v>21.578170021999998</v>
      </c>
      <c r="W956" s="170">
        <v>2.5512999999999999</v>
      </c>
      <c r="X956" s="169">
        <v>9.5897228470000009</v>
      </c>
      <c r="Y956" s="170">
        <v>-0.55559999999999998</v>
      </c>
      <c r="Z956" s="169">
        <v>0</v>
      </c>
      <c r="AA956" s="170" t="s">
        <v>1989</v>
      </c>
      <c r="AB956" s="169">
        <v>3319.7184649230999</v>
      </c>
      <c r="AC956" s="165">
        <v>2.5512999999999999</v>
      </c>
      <c r="AD956" s="169">
        <v>1358.6727456922999</v>
      </c>
      <c r="AE956" s="165">
        <v>-0.59099999999999997</v>
      </c>
      <c r="AF956" s="169">
        <v>0</v>
      </c>
      <c r="AG956" s="165" t="s">
        <v>1989</v>
      </c>
      <c r="AH956" s="168">
        <v>6.8340996400000006E-2</v>
      </c>
      <c r="AI956" s="168">
        <v>2.8539938500000001E-2</v>
      </c>
      <c r="AJ956" s="168">
        <v>0</v>
      </c>
      <c r="AK956" s="168">
        <v>0.28268263449999997</v>
      </c>
      <c r="AL956" s="168">
        <v>0.11557314790000001</v>
      </c>
      <c r="AM956" s="168">
        <v>0</v>
      </c>
      <c r="AN956" s="167">
        <v>0.1090979113</v>
      </c>
      <c r="AO956" s="167">
        <v>0.13597388909999999</v>
      </c>
      <c r="AP956" s="167">
        <v>0</v>
      </c>
      <c r="AQ956" s="167">
        <v>3.5913287789732999</v>
      </c>
      <c r="AR956" s="167">
        <v>2.4508643333987101</v>
      </c>
      <c r="AS956" s="167" t="s">
        <v>1989</v>
      </c>
      <c r="AT956" s="6">
        <v>2300</v>
      </c>
      <c r="AU956" s="6">
        <v>1200</v>
      </c>
      <c r="AV956" s="6">
        <v>0</v>
      </c>
    </row>
    <row r="957" spans="1:48" x14ac:dyDescent="0.25">
      <c r="A957" s="159">
        <v>954</v>
      </c>
      <c r="B957" s="3" t="s">
        <v>2503</v>
      </c>
      <c r="C957" s="3" t="s">
        <v>2159</v>
      </c>
      <c r="D957" s="28">
        <v>7800</v>
      </c>
      <c r="E957" s="25">
        <v>-8.2352939999999997</v>
      </c>
      <c r="F957" s="25">
        <v>-8.2352939999999997</v>
      </c>
      <c r="G957" s="25">
        <v>-22</v>
      </c>
      <c r="H957" s="28">
        <v>24569727000</v>
      </c>
      <c r="I957" s="49">
        <v>3.1499599999999996</v>
      </c>
      <c r="J957" s="49">
        <v>28.238499999999998</v>
      </c>
      <c r="K957" s="28">
        <v>240</v>
      </c>
      <c r="L957" s="28">
        <v>2028000</v>
      </c>
      <c r="M957" s="49">
        <v>2.1212368442522642</v>
      </c>
      <c r="N957" s="49">
        <v>0.60780428867622738</v>
      </c>
      <c r="O957" s="49" t="s">
        <v>4501</v>
      </c>
      <c r="P957" s="30">
        <v>216.36331714299999</v>
      </c>
      <c r="Q957" s="27">
        <v>8.0799999999999997E-2</v>
      </c>
      <c r="R957" s="30">
        <v>224.896149283</v>
      </c>
      <c r="S957" s="27">
        <v>3.9399999999999998E-2</v>
      </c>
      <c r="T957" s="30">
        <v>0</v>
      </c>
      <c r="U957" s="27" t="s">
        <v>1989</v>
      </c>
      <c r="V957" s="30">
        <v>6.6154211289999996</v>
      </c>
      <c r="W957" s="32">
        <v>-0.24149999999999999</v>
      </c>
      <c r="X957" s="30">
        <v>7.7222563629999996</v>
      </c>
      <c r="Y957" s="32">
        <v>0.1673</v>
      </c>
      <c r="Z957" s="30">
        <v>0</v>
      </c>
      <c r="AA957" s="32" t="s">
        <v>1989</v>
      </c>
      <c r="AB957" s="30">
        <v>3748.73864</v>
      </c>
      <c r="AC957" s="27">
        <v>-0.3553</v>
      </c>
      <c r="AD957" s="30">
        <v>2187.9762829605002</v>
      </c>
      <c r="AE957" s="27">
        <v>-0.41599999999999998</v>
      </c>
      <c r="AF957" s="30">
        <v>0</v>
      </c>
      <c r="AG957" s="27" t="s">
        <v>1989</v>
      </c>
      <c r="AH957" s="25">
        <v>5.8284497800000001E-2</v>
      </c>
      <c r="AI957" s="25">
        <v>4.6321052100000003E-2</v>
      </c>
      <c r="AJ957" s="25">
        <v>0</v>
      </c>
      <c r="AK957" s="25">
        <v>0.34480527109999998</v>
      </c>
      <c r="AL957" s="25">
        <v>0.2455836807</v>
      </c>
      <c r="AM957" s="25">
        <v>0</v>
      </c>
      <c r="AN957" s="47">
        <v>9.4992383200000002E-2</v>
      </c>
      <c r="AO957" s="47">
        <v>6.9296374399999999E-2</v>
      </c>
      <c r="AP957" s="47">
        <v>0</v>
      </c>
      <c r="AQ957" s="47">
        <v>5.1043660887691296</v>
      </c>
      <c r="AR957" s="47">
        <v>3.8557477283546202</v>
      </c>
      <c r="AS957" s="47" t="s">
        <v>1989</v>
      </c>
      <c r="AT957" s="28">
        <v>1000</v>
      </c>
      <c r="AU957" s="28">
        <v>1500</v>
      </c>
      <c r="AV957" s="28">
        <v>0</v>
      </c>
    </row>
    <row r="958" spans="1:48" x14ac:dyDescent="0.25">
      <c r="A958" s="159">
        <v>955</v>
      </c>
      <c r="B958" s="3" t="s">
        <v>2506</v>
      </c>
      <c r="C958" s="3" t="s">
        <v>2159</v>
      </c>
      <c r="D958" s="28">
        <v>10200</v>
      </c>
      <c r="E958" s="25">
        <v>-25.547450000000001</v>
      </c>
      <c r="F958" s="25">
        <v>-46.31579</v>
      </c>
      <c r="G958" s="25">
        <v>3.030303</v>
      </c>
      <c r="H958" s="28">
        <v>115202094600</v>
      </c>
      <c r="I958" s="49">
        <v>11.294319999999999</v>
      </c>
      <c r="J958" s="49">
        <v>23.731539999999999</v>
      </c>
      <c r="K958" s="28">
        <v>1035</v>
      </c>
      <c r="L958" s="28">
        <v>11673500</v>
      </c>
      <c r="M958" s="49">
        <v>19.281663516068054</v>
      </c>
      <c r="N958" s="49">
        <v>0.91614399350917053</v>
      </c>
      <c r="O958" s="49" t="s">
        <v>4501</v>
      </c>
      <c r="P958" s="30">
        <v>362.19134084199999</v>
      </c>
      <c r="Q958" s="27">
        <v>-3.27E-2</v>
      </c>
      <c r="R958" s="30">
        <v>299.06048758100002</v>
      </c>
      <c r="S958" s="27">
        <v>-0.17430000000000001</v>
      </c>
      <c r="T958" s="30">
        <v>0</v>
      </c>
      <c r="U958" s="27" t="s">
        <v>1989</v>
      </c>
      <c r="V958" s="30">
        <v>8.5167185609999994</v>
      </c>
      <c r="W958" s="32">
        <v>0.40489999999999998</v>
      </c>
      <c r="X958" s="30">
        <v>6.6359240159999997</v>
      </c>
      <c r="Y958" s="32">
        <v>-0.2208</v>
      </c>
      <c r="Z958" s="30">
        <v>0</v>
      </c>
      <c r="AA958" s="32" t="s">
        <v>1989</v>
      </c>
      <c r="AB958" s="30">
        <v>678.6636706777</v>
      </c>
      <c r="AC958" s="27">
        <v>0.40489999999999998</v>
      </c>
      <c r="AD958" s="30">
        <v>528.7905804536</v>
      </c>
      <c r="AE958" s="27">
        <v>-0.221</v>
      </c>
      <c r="AF958" s="30">
        <v>0</v>
      </c>
      <c r="AG958" s="27" t="s">
        <v>1989</v>
      </c>
      <c r="AH958" s="25">
        <v>5.07860506E-2</v>
      </c>
      <c r="AI958" s="25">
        <v>4.0591004600000001E-2</v>
      </c>
      <c r="AJ958" s="25">
        <v>0</v>
      </c>
      <c r="AK958" s="25">
        <v>6.8731310099999998E-2</v>
      </c>
      <c r="AL958" s="25">
        <v>5.2800929599999998E-2</v>
      </c>
      <c r="AM958" s="25">
        <v>0</v>
      </c>
      <c r="AN958" s="47">
        <v>0.19434696600000001</v>
      </c>
      <c r="AO958" s="47">
        <v>0.20771149089999999</v>
      </c>
      <c r="AP958" s="47">
        <v>0</v>
      </c>
      <c r="AQ958" s="47">
        <v>0.35473163270234398</v>
      </c>
      <c r="AR958" s="47">
        <v>0.24693459409490101</v>
      </c>
      <c r="AS958" s="47" t="s">
        <v>1989</v>
      </c>
      <c r="AT958" s="28">
        <v>500</v>
      </c>
      <c r="AU958" s="28">
        <v>0</v>
      </c>
      <c r="AV958" s="28">
        <v>0</v>
      </c>
    </row>
    <row r="959" spans="1:48" x14ac:dyDescent="0.25">
      <c r="A959" s="159">
        <v>956</v>
      </c>
      <c r="B959" s="3" t="s">
        <v>4559</v>
      </c>
      <c r="C959" s="3" t="s">
        <v>2159</v>
      </c>
      <c r="D959" s="28" t="s">
        <v>4501</v>
      </c>
      <c r="E959" s="25" t="s">
        <v>4501</v>
      </c>
      <c r="F959" s="25" t="s">
        <v>4501</v>
      </c>
      <c r="G959" s="25" t="s">
        <v>4501</v>
      </c>
      <c r="H959" s="28" t="s">
        <v>4501</v>
      </c>
      <c r="I959" s="49">
        <v>2.9929099999999997</v>
      </c>
      <c r="J959" s="49">
        <v>100</v>
      </c>
      <c r="K959" s="28">
        <v>0</v>
      </c>
      <c r="L959" s="28" t="s">
        <v>4501</v>
      </c>
      <c r="M959" s="49" t="s">
        <v>4501</v>
      </c>
      <c r="N959" s="49" t="s">
        <v>4501</v>
      </c>
      <c r="O959" s="49" t="s">
        <v>4501</v>
      </c>
      <c r="P959" s="30">
        <v>44.770159757999998</v>
      </c>
      <c r="Q959" s="27">
        <v>1.6584000000000001</v>
      </c>
      <c r="R959" s="30">
        <v>66.817094410999999</v>
      </c>
      <c r="S959" s="27">
        <v>0.4924</v>
      </c>
      <c r="T959" s="30">
        <v>0</v>
      </c>
      <c r="U959" s="27" t="s">
        <v>1989</v>
      </c>
      <c r="V959" s="30">
        <v>0.45813718399999998</v>
      </c>
      <c r="W959" s="32">
        <v>-9.1753</v>
      </c>
      <c r="X959" s="30">
        <v>2.1016094710000002</v>
      </c>
      <c r="Y959" s="32">
        <v>3.5872999999999999</v>
      </c>
      <c r="Z959" s="30">
        <v>0</v>
      </c>
      <c r="AA959" s="32" t="s">
        <v>1989</v>
      </c>
      <c r="AB959" s="30">
        <v>152.5136185838</v>
      </c>
      <c r="AC959" s="27">
        <v>-7.9048999999999996</v>
      </c>
      <c r="AD959" s="30">
        <v>699.62464621109996</v>
      </c>
      <c r="AE959" s="27">
        <v>3.5870000000000002</v>
      </c>
      <c r="AF959" s="30">
        <v>0</v>
      </c>
      <c r="AG959" s="27" t="s">
        <v>1989</v>
      </c>
      <c r="AH959" s="25">
        <v>6.5265048999999997E-3</v>
      </c>
      <c r="AI959" s="25">
        <v>2.2171740200000001E-2</v>
      </c>
      <c r="AJ959" s="25">
        <v>0</v>
      </c>
      <c r="AK959" s="25">
        <v>1.6212820499999999E-2</v>
      </c>
      <c r="AL959" s="25">
        <v>6.5830778199999995E-2</v>
      </c>
      <c r="AM959" s="25">
        <v>0</v>
      </c>
      <c r="AN959" s="47">
        <v>0.24119015160000001</v>
      </c>
      <c r="AO959" s="47">
        <v>0.30043391260000002</v>
      </c>
      <c r="AP959" s="47">
        <v>0</v>
      </c>
      <c r="AQ959" s="47">
        <v>1.83115652202904</v>
      </c>
      <c r="AR959" s="47">
        <v>2.0975710269403001</v>
      </c>
      <c r="AS959" s="47" t="s">
        <v>1989</v>
      </c>
      <c r="AT959" s="28">
        <v>0</v>
      </c>
      <c r="AU959" s="28">
        <v>0</v>
      </c>
      <c r="AV959" s="28">
        <v>0</v>
      </c>
    </row>
    <row r="960" spans="1:48" x14ac:dyDescent="0.25">
      <c r="A960" s="159">
        <v>957</v>
      </c>
      <c r="B960" s="3" t="s">
        <v>4518</v>
      </c>
      <c r="C960" s="3" t="s">
        <v>2159</v>
      </c>
      <c r="D960" s="28">
        <v>15800</v>
      </c>
      <c r="E960" s="25">
        <v>14.492749999999999</v>
      </c>
      <c r="F960" s="25">
        <v>50.476190000000003</v>
      </c>
      <c r="G960" s="25">
        <v>50.476190000000003</v>
      </c>
      <c r="H960" s="28">
        <v>97406115200</v>
      </c>
      <c r="I960" s="49">
        <v>6.1649399999999996</v>
      </c>
      <c r="J960" s="49">
        <v>96.396619999999999</v>
      </c>
      <c r="K960" s="28">
        <v>145</v>
      </c>
      <c r="L960" s="28">
        <v>2189500</v>
      </c>
      <c r="M960" s="49" t="s">
        <v>4501</v>
      </c>
      <c r="N960" s="49" t="s">
        <v>4501</v>
      </c>
      <c r="O960" s="49" t="s">
        <v>4501</v>
      </c>
      <c r="P960" s="30">
        <v>0</v>
      </c>
      <c r="Q960" s="27" t="s">
        <v>1989</v>
      </c>
      <c r="R960" s="30">
        <v>0</v>
      </c>
      <c r="S960" s="27" t="s">
        <v>1989</v>
      </c>
      <c r="T960" s="30">
        <v>0</v>
      </c>
      <c r="U960" s="27" t="s">
        <v>1989</v>
      </c>
      <c r="V960" s="30">
        <v>0</v>
      </c>
      <c r="W960" s="32" t="s">
        <v>1989</v>
      </c>
      <c r="X960" s="30">
        <v>0</v>
      </c>
      <c r="Y960" s="32" t="s">
        <v>1989</v>
      </c>
      <c r="Z960" s="30">
        <v>0</v>
      </c>
      <c r="AA960" s="32" t="s">
        <v>1989</v>
      </c>
      <c r="AB960" s="30">
        <v>0</v>
      </c>
      <c r="AC960" s="27" t="s">
        <v>1989</v>
      </c>
      <c r="AD960" s="30">
        <v>0</v>
      </c>
      <c r="AE960" s="27" t="s">
        <v>1989</v>
      </c>
      <c r="AF960" s="30">
        <v>0</v>
      </c>
      <c r="AG960" s="27" t="s">
        <v>1989</v>
      </c>
      <c r="AH960" s="25">
        <v>0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47">
        <v>0</v>
      </c>
      <c r="AO960" s="47">
        <v>0</v>
      </c>
      <c r="AP960" s="47">
        <v>0</v>
      </c>
      <c r="AQ960" s="47" t="s">
        <v>1989</v>
      </c>
      <c r="AR960" s="47" t="s">
        <v>1989</v>
      </c>
      <c r="AS960" s="47" t="s">
        <v>1989</v>
      </c>
      <c r="AT960" s="28">
        <v>0</v>
      </c>
      <c r="AU960" s="28">
        <v>0</v>
      </c>
      <c r="AV960" s="28">
        <v>0</v>
      </c>
    </row>
    <row r="961" spans="1:48" x14ac:dyDescent="0.25">
      <c r="A961" s="159">
        <v>958</v>
      </c>
      <c r="B961" s="3" t="s">
        <v>2542</v>
      </c>
      <c r="C961" s="3" t="s">
        <v>2159</v>
      </c>
      <c r="D961" s="28" t="s">
        <v>4501</v>
      </c>
      <c r="E961" s="25" t="s">
        <v>4501</v>
      </c>
      <c r="F961" s="25" t="s">
        <v>4501</v>
      </c>
      <c r="G961" s="25" t="s">
        <v>4501</v>
      </c>
      <c r="H961" s="28" t="s">
        <v>4501</v>
      </c>
      <c r="I961" s="49">
        <v>9.3074099999999991</v>
      </c>
      <c r="J961" s="49">
        <v>5.4711220000000003</v>
      </c>
      <c r="K961" s="28">
        <v>0</v>
      </c>
      <c r="L961" s="28" t="s">
        <v>4501</v>
      </c>
      <c r="M961" s="49" t="s">
        <v>4501</v>
      </c>
      <c r="N961" s="49" t="s">
        <v>4501</v>
      </c>
      <c r="O961" s="49" t="s">
        <v>4501</v>
      </c>
      <c r="P961" s="30">
        <v>68.261852146999999</v>
      </c>
      <c r="Q961" s="27">
        <v>-0.13120000000000001</v>
      </c>
      <c r="R961" s="30">
        <v>63.012725125000003</v>
      </c>
      <c r="S961" s="27">
        <v>-7.6899999999999996E-2</v>
      </c>
      <c r="T961" s="30">
        <v>50.461825206</v>
      </c>
      <c r="U961" s="27">
        <v>-0.19969999999999999</v>
      </c>
      <c r="V961" s="30">
        <v>-2.937052875</v>
      </c>
      <c r="W961" s="32">
        <v>3.5200000000000002E-2</v>
      </c>
      <c r="X961" s="30">
        <v>-6.6234266369999997</v>
      </c>
      <c r="Y961" s="32">
        <v>1.2551000000000001</v>
      </c>
      <c r="Z961" s="30">
        <v>-3.2361497899999998</v>
      </c>
      <c r="AA961" s="32">
        <v>-0.53210000000000002</v>
      </c>
      <c r="AB961" s="30">
        <v>-315.56053694820002</v>
      </c>
      <c r="AC961" s="27">
        <v>3.5200000000000002E-2</v>
      </c>
      <c r="AD961" s="30">
        <v>-711.62902234399996</v>
      </c>
      <c r="AE961" s="27">
        <v>1.2549999999999999</v>
      </c>
      <c r="AF961" s="30">
        <v>0</v>
      </c>
      <c r="AG961" s="27">
        <v>0</v>
      </c>
      <c r="AH961" s="25">
        <v>-1.61232875E-2</v>
      </c>
      <c r="AI961" s="25">
        <v>-3.8290906100000001E-2</v>
      </c>
      <c r="AJ961" s="25">
        <v>0</v>
      </c>
      <c r="AK961" s="25">
        <v>-3.7809302699999998E-2</v>
      </c>
      <c r="AL961" s="25">
        <v>-9.0855766199999993E-2</v>
      </c>
      <c r="AM961" s="25">
        <v>0</v>
      </c>
      <c r="AN961" s="47">
        <v>0.150938556</v>
      </c>
      <c r="AO961" s="47">
        <v>0.1038381301</v>
      </c>
      <c r="AP961" s="47">
        <v>0</v>
      </c>
      <c r="AQ961" s="47">
        <v>1.30992489776745</v>
      </c>
      <c r="AR961" s="47">
        <v>1.44161051147139</v>
      </c>
      <c r="AS961" s="47">
        <v>1.93600198566356</v>
      </c>
      <c r="AT961" s="28">
        <v>0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381</v>
      </c>
      <c r="C962" s="3" t="s">
        <v>2159</v>
      </c>
      <c r="D962" s="28">
        <v>16500</v>
      </c>
      <c r="E962" s="25">
        <v>39.830509999999997</v>
      </c>
      <c r="F962" s="25">
        <v>39.830509999999997</v>
      </c>
      <c r="G962" s="25">
        <v>57.142859999999999</v>
      </c>
      <c r="H962" s="28">
        <v>74250000000</v>
      </c>
      <c r="I962" s="49">
        <v>4.5</v>
      </c>
      <c r="J962" s="49">
        <v>89.262219999999999</v>
      </c>
      <c r="K962" s="28">
        <v>11025</v>
      </c>
      <c r="L962" s="28">
        <v>181889000</v>
      </c>
      <c r="M962" s="49" t="s">
        <v>4501</v>
      </c>
      <c r="N962" s="49">
        <v>22.048073606626339</v>
      </c>
      <c r="O962" s="49" t="s">
        <v>4501</v>
      </c>
      <c r="P962" s="30">
        <v>50.356281529</v>
      </c>
      <c r="Q962" s="27">
        <v>-0.13450000000000001</v>
      </c>
      <c r="R962" s="30">
        <v>42.956414281000001</v>
      </c>
      <c r="S962" s="27">
        <v>-0.14699999999999999</v>
      </c>
      <c r="T962" s="30">
        <v>40.071102342000003</v>
      </c>
      <c r="U962" s="27">
        <v>-0.1076</v>
      </c>
      <c r="V962" s="30">
        <v>-14.423530923</v>
      </c>
      <c r="W962" s="32">
        <v>-0.17899999999999999</v>
      </c>
      <c r="X962" s="30">
        <v>-9.674775576</v>
      </c>
      <c r="Y962" s="32">
        <v>-0.32919999999999999</v>
      </c>
      <c r="Z962" s="30">
        <v>-5.8243416640000003</v>
      </c>
      <c r="AA962" s="32">
        <v>-0.36080000000000001</v>
      </c>
      <c r="AB962" s="30">
        <v>-3205.2290939999998</v>
      </c>
      <c r="AC962" s="27">
        <v>-0.17899999999999999</v>
      </c>
      <c r="AD962" s="30">
        <v>-2149.9501279999999</v>
      </c>
      <c r="AE962" s="27">
        <v>-0.32900000000000001</v>
      </c>
      <c r="AF962" s="30">
        <v>-1294.2981475556001</v>
      </c>
      <c r="AG962" s="27">
        <v>0.64</v>
      </c>
      <c r="AH962" s="25">
        <v>-0.1051680953</v>
      </c>
      <c r="AI962" s="25">
        <v>-9.4960478099999995E-2</v>
      </c>
      <c r="AJ962" s="25">
        <v>-6.0214712900000002E-2</v>
      </c>
      <c r="AK962" s="25">
        <v>-0.67199537350000005</v>
      </c>
      <c r="AL962" s="25">
        <v>-1.0276372723</v>
      </c>
      <c r="AM962" s="25">
        <v>-1.0812328591</v>
      </c>
      <c r="AN962" s="47">
        <v>7.3072781899999995E-2</v>
      </c>
      <c r="AO962" s="47">
        <v>6.9932451500000006E-2</v>
      </c>
      <c r="AP962" s="47">
        <v>7.8321426200000002E-2</v>
      </c>
      <c r="AQ962" s="47">
        <v>7.3481785332897198</v>
      </c>
      <c r="AR962" s="47">
        <v>17.523632192827399</v>
      </c>
      <c r="AS962" s="47">
        <v>16.956290208642098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4816</v>
      </c>
      <c r="C963" s="3" t="s">
        <v>2159</v>
      </c>
      <c r="D963" s="28" t="s">
        <v>4664</v>
      </c>
      <c r="E963" s="25" t="s">
        <v>4664</v>
      </c>
      <c r="F963" s="25" t="s">
        <v>4664</v>
      </c>
      <c r="G963" s="25" t="s">
        <v>4664</v>
      </c>
      <c r="H963" s="28" t="s">
        <v>4664</v>
      </c>
      <c r="I963" s="49" t="s">
        <v>4664</v>
      </c>
      <c r="J963" s="49" t="s">
        <v>4664</v>
      </c>
      <c r="K963" s="28" t="s">
        <v>4664</v>
      </c>
      <c r="L963" s="28" t="s">
        <v>4664</v>
      </c>
      <c r="M963" s="49" t="s">
        <v>4664</v>
      </c>
      <c r="N963" s="49" t="s">
        <v>4664</v>
      </c>
      <c r="O963" s="49" t="s">
        <v>4664</v>
      </c>
      <c r="P963" s="30">
        <v>0</v>
      </c>
      <c r="Q963" s="27" t="s">
        <v>1989</v>
      </c>
      <c r="R963" s="30">
        <v>0</v>
      </c>
      <c r="S963" s="27" t="s">
        <v>1989</v>
      </c>
      <c r="T963" s="30">
        <v>0</v>
      </c>
      <c r="U963" s="27" t="s">
        <v>1989</v>
      </c>
      <c r="V963" s="30">
        <v>0</v>
      </c>
      <c r="W963" s="32" t="s">
        <v>1989</v>
      </c>
      <c r="X963" s="30">
        <v>0</v>
      </c>
      <c r="Y963" s="32" t="s">
        <v>1989</v>
      </c>
      <c r="Z963" s="30">
        <v>0</v>
      </c>
      <c r="AA963" s="32" t="s">
        <v>1989</v>
      </c>
      <c r="AB963" s="30">
        <v>0</v>
      </c>
      <c r="AC963" s="27" t="s">
        <v>1989</v>
      </c>
      <c r="AD963" s="30">
        <v>0</v>
      </c>
      <c r="AE963" s="27" t="s">
        <v>1989</v>
      </c>
      <c r="AF963" s="30">
        <v>0</v>
      </c>
      <c r="AG963" s="27" t="s">
        <v>1989</v>
      </c>
      <c r="AH963" s="25">
        <v>0</v>
      </c>
      <c r="AI963" s="25">
        <v>0</v>
      </c>
      <c r="AJ963" s="25">
        <v>0</v>
      </c>
      <c r="AK963" s="25">
        <v>0</v>
      </c>
      <c r="AL963" s="25">
        <v>0</v>
      </c>
      <c r="AM963" s="25">
        <v>0</v>
      </c>
      <c r="AN963" s="47">
        <v>0</v>
      </c>
      <c r="AO963" s="47">
        <v>0</v>
      </c>
      <c r="AP963" s="47">
        <v>0</v>
      </c>
      <c r="AQ963" s="47" t="s">
        <v>1989</v>
      </c>
      <c r="AR963" s="47" t="s">
        <v>1989</v>
      </c>
      <c r="AS963" s="47" t="s">
        <v>1989</v>
      </c>
      <c r="AT963" s="28">
        <v>0</v>
      </c>
      <c r="AU963" s="28">
        <v>0</v>
      </c>
      <c r="AV963" s="28">
        <v>0</v>
      </c>
    </row>
    <row r="964" spans="1:48" x14ac:dyDescent="0.25">
      <c r="A964" s="159">
        <v>961</v>
      </c>
      <c r="B964" s="3" t="s">
        <v>4579</v>
      </c>
      <c r="C964" s="3" t="s">
        <v>2159</v>
      </c>
      <c r="D964" s="28" t="s">
        <v>4501</v>
      </c>
      <c r="E964" s="25" t="s">
        <v>4501</v>
      </c>
      <c r="F964" s="25" t="s">
        <v>4501</v>
      </c>
      <c r="G964" s="25" t="s">
        <v>4501</v>
      </c>
      <c r="H964" s="28" t="s">
        <v>4501</v>
      </c>
      <c r="I964" s="49">
        <v>10.26394</v>
      </c>
      <c r="J964" s="49">
        <v>100</v>
      </c>
      <c r="K964" s="28" t="s">
        <v>4501</v>
      </c>
      <c r="L964" s="28" t="s">
        <v>4501</v>
      </c>
      <c r="M964" s="49" t="s">
        <v>4501</v>
      </c>
      <c r="N964" s="49" t="s">
        <v>4501</v>
      </c>
      <c r="O964" s="49" t="s">
        <v>4501</v>
      </c>
      <c r="P964" s="30">
        <v>121.736166146</v>
      </c>
      <c r="Q964" s="27">
        <v>-8.8599999999999998E-2</v>
      </c>
      <c r="R964" s="30">
        <v>217.316318309</v>
      </c>
      <c r="S964" s="27">
        <v>0.78510000000000002</v>
      </c>
      <c r="T964" s="30">
        <v>0</v>
      </c>
      <c r="U964" s="27" t="s">
        <v>1989</v>
      </c>
      <c r="V964" s="30">
        <v>-24.678944794</v>
      </c>
      <c r="W964" s="32">
        <v>-1.8183</v>
      </c>
      <c r="X964" s="30">
        <v>40.591810197000001</v>
      </c>
      <c r="Y964" s="32">
        <v>-2.6448</v>
      </c>
      <c r="Z964" s="30">
        <v>0</v>
      </c>
      <c r="AA964" s="32" t="s">
        <v>1989</v>
      </c>
      <c r="AB964" s="30">
        <v>-2404.4314352126999</v>
      </c>
      <c r="AC964" s="27">
        <v>-1.8183</v>
      </c>
      <c r="AD964" s="30">
        <v>3379.001381438</v>
      </c>
      <c r="AE964" s="27">
        <v>-2.4049999999999998</v>
      </c>
      <c r="AF964" s="30">
        <v>0</v>
      </c>
      <c r="AG964" s="27" t="s">
        <v>1989</v>
      </c>
      <c r="AH964" s="25">
        <v>-6.0301429599999998E-2</v>
      </c>
      <c r="AI964" s="25">
        <v>0.1527776676</v>
      </c>
      <c r="AJ964" s="25">
        <v>0</v>
      </c>
      <c r="AK964" s="25">
        <v>-7.2080865999999993E-2</v>
      </c>
      <c r="AL964" s="25">
        <v>0.16525766350000001</v>
      </c>
      <c r="AM964" s="25">
        <v>0</v>
      </c>
      <c r="AN964" s="47">
        <v>-0.31429476699999997</v>
      </c>
      <c r="AO964" s="47">
        <v>0.18759643440000001</v>
      </c>
      <c r="AP964" s="47">
        <v>0</v>
      </c>
      <c r="AQ964" s="47">
        <v>7.7488781778855403E-2</v>
      </c>
      <c r="AR964" s="47">
        <v>8.7425712843413203E-2</v>
      </c>
      <c r="AS964" s="47" t="s">
        <v>1989</v>
      </c>
      <c r="AT964" s="28">
        <v>9000</v>
      </c>
      <c r="AU964" s="28">
        <v>15000</v>
      </c>
      <c r="AV964" s="28">
        <v>0</v>
      </c>
    </row>
    <row r="965" spans="1:48" x14ac:dyDescent="0.25">
      <c r="A965" s="159">
        <v>962</v>
      </c>
      <c r="B965" s="3" t="s">
        <v>2569</v>
      </c>
      <c r="C965" s="3" t="s">
        <v>2159</v>
      </c>
      <c r="D965" s="28">
        <v>19500</v>
      </c>
      <c r="E965" s="25">
        <v>7.1428570000000002</v>
      </c>
      <c r="F965" s="25">
        <v>2.6315789999999999</v>
      </c>
      <c r="G965" s="25">
        <v>57.25806</v>
      </c>
      <c r="H965" s="28">
        <v>1950000000000</v>
      </c>
      <c r="I965" s="49">
        <v>100</v>
      </c>
      <c r="J965" s="49">
        <v>6.149667</v>
      </c>
      <c r="K965" s="28">
        <v>995</v>
      </c>
      <c r="L965" s="28">
        <v>18559000</v>
      </c>
      <c r="M965" s="49">
        <v>18.768046198267566</v>
      </c>
      <c r="N965" s="49">
        <v>1.5506384575072496</v>
      </c>
      <c r="O965" s="49">
        <v>0.2971183</v>
      </c>
      <c r="P965" s="30">
        <v>955.02675568200004</v>
      </c>
      <c r="Q965" s="27">
        <v>6.59E-2</v>
      </c>
      <c r="R965" s="30">
        <v>1011.60179323</v>
      </c>
      <c r="S965" s="27">
        <v>5.9200000000000003E-2</v>
      </c>
      <c r="T965" s="30">
        <v>1036.747395653</v>
      </c>
      <c r="U965" s="27">
        <v>3.27E-2</v>
      </c>
      <c r="V965" s="30">
        <v>48.001670230000002</v>
      </c>
      <c r="W965" s="32">
        <v>-0.34029999999999999</v>
      </c>
      <c r="X965" s="30">
        <v>127.08803029000001</v>
      </c>
      <c r="Y965" s="32">
        <v>1.6476</v>
      </c>
      <c r="Z965" s="30">
        <v>139.570580576</v>
      </c>
      <c r="AA965" s="32">
        <v>0.31359999999999999</v>
      </c>
      <c r="AB965" s="30">
        <v>307.98112756</v>
      </c>
      <c r="AC965" s="27">
        <v>-0.38829999999999998</v>
      </c>
      <c r="AD965" s="30">
        <v>1044.0799411800001</v>
      </c>
      <c r="AE965" s="27">
        <v>2.39</v>
      </c>
      <c r="AF965" s="30">
        <v>1287.6673164199999</v>
      </c>
      <c r="AG965" s="27">
        <v>1.35</v>
      </c>
      <c r="AH965" s="25">
        <v>9.7103513999999991E-3</v>
      </c>
      <c r="AI965" s="25">
        <v>3.10258471E-2</v>
      </c>
      <c r="AJ965" s="25">
        <v>3.3686090600000003E-2</v>
      </c>
      <c r="AK965" s="25">
        <v>2.6294425999999999E-2</v>
      </c>
      <c r="AL965" s="25">
        <v>8.7213471000000001E-2</v>
      </c>
      <c r="AM965" s="25">
        <v>9.5242507300000001E-2</v>
      </c>
      <c r="AN965" s="47">
        <v>0.37807683520000002</v>
      </c>
      <c r="AO965" s="47">
        <v>0.36517110349999998</v>
      </c>
      <c r="AP965" s="47">
        <v>0.37658840970000002</v>
      </c>
      <c r="AQ965" s="47">
        <v>1.8499317651151701</v>
      </c>
      <c r="AR965" s="47">
        <v>1.77385931424228</v>
      </c>
      <c r="AS965" s="47">
        <v>1.82735412612076</v>
      </c>
      <c r="AT965" s="28">
        <v>400</v>
      </c>
      <c r="AU965" s="28">
        <v>800</v>
      </c>
      <c r="AV965" s="28">
        <v>0</v>
      </c>
    </row>
    <row r="966" spans="1:48" x14ac:dyDescent="0.25">
      <c r="A966" s="159">
        <v>963</v>
      </c>
      <c r="B966" s="3" t="s">
        <v>2554</v>
      </c>
      <c r="C966" s="3" t="s">
        <v>2159</v>
      </c>
      <c r="D966" s="28">
        <v>26500</v>
      </c>
      <c r="E966" s="25">
        <v>-0.37593979999999999</v>
      </c>
      <c r="F966" s="25">
        <v>-5.3571429999999998</v>
      </c>
      <c r="G966" s="25">
        <v>20.454550000000001</v>
      </c>
      <c r="H966" s="28">
        <v>11193600000000</v>
      </c>
      <c r="I966" s="49">
        <v>422.4</v>
      </c>
      <c r="J966" s="49">
        <v>99.992099999999994</v>
      </c>
      <c r="K966" s="28">
        <v>35</v>
      </c>
      <c r="L966" s="28">
        <v>927500</v>
      </c>
      <c r="M966" s="49">
        <v>8.7372238707550274</v>
      </c>
      <c r="N966" s="49">
        <v>1.9327213582395719</v>
      </c>
      <c r="O966" s="49" t="s">
        <v>4501</v>
      </c>
      <c r="P966" s="30">
        <v>1663.635765665</v>
      </c>
      <c r="Q966" s="27">
        <v>0.19520000000000001</v>
      </c>
      <c r="R966" s="30">
        <v>2398.5606021530002</v>
      </c>
      <c r="S966" s="27">
        <v>0.44180000000000003</v>
      </c>
      <c r="T966" s="30">
        <v>2240.2290031020002</v>
      </c>
      <c r="U966" s="27">
        <v>0.18629999999999999</v>
      </c>
      <c r="V966" s="30">
        <v>658.70765494099999</v>
      </c>
      <c r="W966" s="32">
        <v>0.32900000000000001</v>
      </c>
      <c r="X966" s="30">
        <v>1285.177421886</v>
      </c>
      <c r="Y966" s="32">
        <v>0.95109999999999995</v>
      </c>
      <c r="Z966" s="30">
        <v>1142.3994918190001</v>
      </c>
      <c r="AA966" s="32">
        <v>0.28560000000000002</v>
      </c>
      <c r="AB966" s="30">
        <v>1498.6830140269999</v>
      </c>
      <c r="AC966" s="27">
        <v>0.28720000000000001</v>
      </c>
      <c r="AD966" s="30">
        <v>2992.6161283403999</v>
      </c>
      <c r="AE966" s="27">
        <v>0.997</v>
      </c>
      <c r="AF966" s="30">
        <v>2685.8764864441</v>
      </c>
      <c r="AG966" s="27">
        <v>1.28</v>
      </c>
      <c r="AH966" s="25">
        <v>8.3464153799999996E-2</v>
      </c>
      <c r="AI966" s="25">
        <v>0.15310100930000001</v>
      </c>
      <c r="AJ966" s="25">
        <v>0.13267821169999999</v>
      </c>
      <c r="AK966" s="25">
        <v>0.11895539719999999</v>
      </c>
      <c r="AL966" s="25">
        <v>0.22421500820000001</v>
      </c>
      <c r="AM966" s="25">
        <v>0.1983609989</v>
      </c>
      <c r="AN966" s="47">
        <v>0.5238132204</v>
      </c>
      <c r="AO966" s="47">
        <v>0.67101151800000003</v>
      </c>
      <c r="AP966" s="47">
        <v>0.64725818639999999</v>
      </c>
      <c r="AQ966" s="47">
        <v>0.374056340461836</v>
      </c>
      <c r="AR966" s="47">
        <v>0.55094291932736505</v>
      </c>
      <c r="AS966" s="47">
        <v>0.49505330521964103</v>
      </c>
      <c r="AT966" s="28">
        <v>1800</v>
      </c>
      <c r="AU966" s="28">
        <v>2200</v>
      </c>
      <c r="AV966" s="28">
        <v>0</v>
      </c>
    </row>
    <row r="967" spans="1:48" x14ac:dyDescent="0.25">
      <c r="A967" s="159">
        <v>964</v>
      </c>
      <c r="B967" s="3" t="s">
        <v>2557</v>
      </c>
      <c r="C967" s="3" t="s">
        <v>2159</v>
      </c>
      <c r="D967" s="28">
        <v>17000</v>
      </c>
      <c r="E967" s="25">
        <v>-9.5744679999999995</v>
      </c>
      <c r="F967" s="25">
        <v>0</v>
      </c>
      <c r="G967" s="25">
        <v>30.76923</v>
      </c>
      <c r="H967" s="28">
        <v>73270000000</v>
      </c>
      <c r="I967" s="49">
        <v>4.3099999999999996</v>
      </c>
      <c r="J967" s="49">
        <v>18.602070000000001</v>
      </c>
      <c r="K967" s="28">
        <v>50</v>
      </c>
      <c r="L967" s="28">
        <v>850000</v>
      </c>
      <c r="M967" s="49">
        <v>11.118378024852845</v>
      </c>
      <c r="N967" s="49">
        <v>1.3946267822455229</v>
      </c>
      <c r="O967" s="49" t="s">
        <v>4501</v>
      </c>
      <c r="P967" s="30">
        <v>44.339585745999997</v>
      </c>
      <c r="Q967" s="27">
        <v>0.3196</v>
      </c>
      <c r="R967" s="30">
        <v>66.895540049000005</v>
      </c>
      <c r="S967" s="27">
        <v>0.50870000000000004</v>
      </c>
      <c r="T967" s="30">
        <v>0</v>
      </c>
      <c r="U967" s="27" t="s">
        <v>1989</v>
      </c>
      <c r="V967" s="30">
        <v>6.1881921389999999</v>
      </c>
      <c r="W967" s="32">
        <v>0.27250000000000002</v>
      </c>
      <c r="X967" s="30">
        <v>7.3227814960000002</v>
      </c>
      <c r="Y967" s="32">
        <v>0.18329999999999999</v>
      </c>
      <c r="Z967" s="30">
        <v>0</v>
      </c>
      <c r="AA967" s="32" t="s">
        <v>1989</v>
      </c>
      <c r="AB967" s="30">
        <v>1292.1978944315999</v>
      </c>
      <c r="AC967" s="27">
        <v>6.2899999999999998E-2</v>
      </c>
      <c r="AD967" s="30">
        <v>1529.1191058004999</v>
      </c>
      <c r="AE967" s="27">
        <v>0.183</v>
      </c>
      <c r="AF967" s="30">
        <v>0</v>
      </c>
      <c r="AG967" s="27" t="s">
        <v>1989</v>
      </c>
      <c r="AH967" s="25">
        <v>0.1092245958</v>
      </c>
      <c r="AI967" s="25">
        <v>0.1048307948</v>
      </c>
      <c r="AJ967" s="25">
        <v>0</v>
      </c>
      <c r="AK967" s="25">
        <v>0.13410947879999999</v>
      </c>
      <c r="AL967" s="25">
        <v>0.1422950298</v>
      </c>
      <c r="AM967" s="25">
        <v>0</v>
      </c>
      <c r="AN967" s="47">
        <v>0.40001996569999998</v>
      </c>
      <c r="AO967" s="47">
        <v>0.29376498979999999</v>
      </c>
      <c r="AP967" s="47">
        <v>0</v>
      </c>
      <c r="AQ967" s="47">
        <v>0.35805160220396398</v>
      </c>
      <c r="AR967" s="47">
        <v>0.35673225801813901</v>
      </c>
      <c r="AS967" s="47" t="s">
        <v>1989</v>
      </c>
      <c r="AT967" s="28">
        <v>1200</v>
      </c>
      <c r="AU967" s="28">
        <v>1400</v>
      </c>
      <c r="AV967" s="28">
        <v>0</v>
      </c>
    </row>
    <row r="968" spans="1:48" x14ac:dyDescent="0.25">
      <c r="A968" s="159">
        <v>965</v>
      </c>
      <c r="B968" s="3" t="s">
        <v>2548</v>
      </c>
      <c r="C968" s="3" t="s">
        <v>2159</v>
      </c>
      <c r="D968" s="28">
        <v>34100</v>
      </c>
      <c r="E968" s="25">
        <v>4.9230770000000001</v>
      </c>
      <c r="F968" s="25">
        <v>-11.8863</v>
      </c>
      <c r="G968" s="25">
        <v>46.982759999999999</v>
      </c>
      <c r="H968" s="28">
        <v>301239399999.99994</v>
      </c>
      <c r="I968" s="49">
        <v>8.8339999999999996</v>
      </c>
      <c r="J968" s="49">
        <v>22.976669999999999</v>
      </c>
      <c r="K968" s="28">
        <v>520</v>
      </c>
      <c r="L968" s="28">
        <v>15425500</v>
      </c>
      <c r="M968" s="49">
        <v>13.878713878713878</v>
      </c>
      <c r="N968" s="49">
        <v>2.3984894261595353</v>
      </c>
      <c r="O968" s="49" t="s">
        <v>4501</v>
      </c>
      <c r="P968" s="30">
        <v>237.61463775300001</v>
      </c>
      <c r="Q968" s="27">
        <v>8.7800000000000003E-2</v>
      </c>
      <c r="R968" s="30">
        <v>258.90707512300003</v>
      </c>
      <c r="S968" s="27">
        <v>8.9599999999999999E-2</v>
      </c>
      <c r="T968" s="30">
        <v>0</v>
      </c>
      <c r="U968" s="27" t="s">
        <v>1989</v>
      </c>
      <c r="V968" s="30">
        <v>7.8956994290000004</v>
      </c>
      <c r="W968" s="32">
        <v>0.49159999999999998</v>
      </c>
      <c r="X968" s="30">
        <v>24.960013926999999</v>
      </c>
      <c r="Y968" s="32">
        <v>2.1612</v>
      </c>
      <c r="Z968" s="30">
        <v>0</v>
      </c>
      <c r="AA968" s="32" t="s">
        <v>1989</v>
      </c>
      <c r="AB968" s="30">
        <v>822.28248528409995</v>
      </c>
      <c r="AC968" s="27">
        <v>0.49159999999999998</v>
      </c>
      <c r="AD968" s="30">
        <v>2599.4128155988001</v>
      </c>
      <c r="AE968" s="27">
        <v>2.161</v>
      </c>
      <c r="AF968" s="30">
        <v>0</v>
      </c>
      <c r="AG968" s="27" t="s">
        <v>1989</v>
      </c>
      <c r="AH968" s="25">
        <v>4.3114099199999999E-2</v>
      </c>
      <c r="AI968" s="25">
        <v>0.1314259471</v>
      </c>
      <c r="AJ968" s="25">
        <v>0</v>
      </c>
      <c r="AK968" s="25">
        <v>7.2583595799999998E-2</v>
      </c>
      <c r="AL968" s="25">
        <v>0.2118240774</v>
      </c>
      <c r="AM968" s="25">
        <v>0</v>
      </c>
      <c r="AN968" s="47">
        <v>0.1267523096</v>
      </c>
      <c r="AO968" s="47">
        <v>0.11740692060000001</v>
      </c>
      <c r="AP968" s="47">
        <v>0</v>
      </c>
      <c r="AQ968" s="47">
        <v>0.66347573445451602</v>
      </c>
      <c r="AR968" s="47">
        <v>0.56639337404734502</v>
      </c>
      <c r="AS968" s="47" t="s">
        <v>1989</v>
      </c>
      <c r="AT968" s="28">
        <v>700</v>
      </c>
      <c r="AU968" s="28">
        <v>1500</v>
      </c>
      <c r="AV968" s="28">
        <v>0</v>
      </c>
    </row>
    <row r="969" spans="1:48" x14ac:dyDescent="0.25">
      <c r="A969" s="159">
        <v>966</v>
      </c>
      <c r="B969" s="3" t="s">
        <v>2560</v>
      </c>
      <c r="C969" s="3" t="s">
        <v>2159</v>
      </c>
      <c r="D969" s="28" t="s">
        <v>4501</v>
      </c>
      <c r="E969" s="25" t="s">
        <v>4501</v>
      </c>
      <c r="F969" s="25" t="s">
        <v>4501</v>
      </c>
      <c r="G969" s="25" t="s">
        <v>4501</v>
      </c>
      <c r="H969" s="28" t="s">
        <v>4501</v>
      </c>
      <c r="I969" s="49">
        <v>57.964059999999996</v>
      </c>
      <c r="J969" s="49">
        <v>100</v>
      </c>
      <c r="K969" s="28" t="s">
        <v>4501</v>
      </c>
      <c r="L969" s="28" t="s">
        <v>4501</v>
      </c>
      <c r="M969" s="49" t="s">
        <v>4501</v>
      </c>
      <c r="N969" s="49" t="s">
        <v>4501</v>
      </c>
      <c r="O969" s="49" t="s">
        <v>4501</v>
      </c>
      <c r="P969" s="30">
        <v>450.56048229599998</v>
      </c>
      <c r="Q969" s="27">
        <v>0.13289999999999999</v>
      </c>
      <c r="R969" s="30">
        <v>499.95866408199998</v>
      </c>
      <c r="S969" s="27">
        <v>0.1096</v>
      </c>
      <c r="T969" s="30">
        <v>526.48830098200006</v>
      </c>
      <c r="U969" s="27">
        <v>9.8100000000000007E-2</v>
      </c>
      <c r="V969" s="30">
        <v>107.09168329800001</v>
      </c>
      <c r="W969" s="32">
        <v>0.47189999999999999</v>
      </c>
      <c r="X969" s="30">
        <v>125.54667569199999</v>
      </c>
      <c r="Y969" s="32">
        <v>0.17230000000000001</v>
      </c>
      <c r="Z969" s="30">
        <v>136.13973733700001</v>
      </c>
      <c r="AA969" s="32">
        <v>9.8599999999999993E-2</v>
      </c>
      <c r="AB969" s="30">
        <v>1684.811090962</v>
      </c>
      <c r="AC969" s="27">
        <v>0.3422</v>
      </c>
      <c r="AD969" s="30">
        <v>1988.1098748412001</v>
      </c>
      <c r="AE969" s="27">
        <v>0.18</v>
      </c>
      <c r="AF969" s="30">
        <v>2348.6921894068</v>
      </c>
      <c r="AG969" s="27">
        <v>1.1000000000000001</v>
      </c>
      <c r="AH969" s="25">
        <v>0.10170241250000001</v>
      </c>
      <c r="AI969" s="25">
        <v>0.1153464097</v>
      </c>
      <c r="AJ969" s="25">
        <v>0.1249446461</v>
      </c>
      <c r="AK969" s="25">
        <v>0.1651322593</v>
      </c>
      <c r="AL969" s="25">
        <v>0.18452307279999999</v>
      </c>
      <c r="AM969" s="25">
        <v>0.19566278300000001</v>
      </c>
      <c r="AN969" s="47">
        <v>0.4577097215</v>
      </c>
      <c r="AO969" s="47">
        <v>0.46585078369999999</v>
      </c>
      <c r="AP969" s="47">
        <v>0.48485952030000001</v>
      </c>
      <c r="AQ969" s="47">
        <v>0.54391928420828395</v>
      </c>
      <c r="AR969" s="47">
        <v>0.65812335826258395</v>
      </c>
      <c r="AS969" s="47">
        <v>0.56599573580539797</v>
      </c>
      <c r="AT969" s="28">
        <v>1680</v>
      </c>
      <c r="AU969" s="28">
        <v>1680</v>
      </c>
      <c r="AV969" s="28">
        <v>900</v>
      </c>
    </row>
    <row r="970" spans="1:48" x14ac:dyDescent="0.25">
      <c r="A970" s="159">
        <v>967</v>
      </c>
      <c r="B970" s="3" t="s">
        <v>2563</v>
      </c>
      <c r="C970" s="3" t="s">
        <v>2159</v>
      </c>
      <c r="D970" s="28">
        <v>22100</v>
      </c>
      <c r="E970" s="25">
        <v>0</v>
      </c>
      <c r="F970" s="25">
        <v>39.873420000000003</v>
      </c>
      <c r="G970" s="25">
        <v>215.71430000000001</v>
      </c>
      <c r="H970" s="28">
        <v>34862750000</v>
      </c>
      <c r="I970" s="49">
        <v>1.5774999999999999</v>
      </c>
      <c r="J970" s="49">
        <v>42.705550000000002</v>
      </c>
      <c r="K970" s="28">
        <v>0</v>
      </c>
      <c r="L970" s="28" t="s">
        <v>4501</v>
      </c>
      <c r="M970" s="49">
        <v>20.275229357798164</v>
      </c>
      <c r="N970" s="49">
        <v>1.880483986051136</v>
      </c>
      <c r="O970" s="49" t="s">
        <v>4501</v>
      </c>
      <c r="P970" s="30">
        <v>111.993193682</v>
      </c>
      <c r="Q970" s="27">
        <v>-2.35E-2</v>
      </c>
      <c r="R970" s="30">
        <v>129.03403107299999</v>
      </c>
      <c r="S970" s="27">
        <v>0.1522</v>
      </c>
      <c r="T970" s="30">
        <v>0</v>
      </c>
      <c r="U970" s="27" t="s">
        <v>1989</v>
      </c>
      <c r="V970" s="30">
        <v>1.812927908</v>
      </c>
      <c r="W970" s="32">
        <v>5.3699999999999998E-2</v>
      </c>
      <c r="X970" s="30">
        <v>2.4109119259999998</v>
      </c>
      <c r="Y970" s="32">
        <v>0.32979999999999998</v>
      </c>
      <c r="Z970" s="30">
        <v>0</v>
      </c>
      <c r="AA970" s="32" t="s">
        <v>1989</v>
      </c>
      <c r="AB970" s="30">
        <v>876.61172741680002</v>
      </c>
      <c r="AC970" s="27">
        <v>8.3500000000000005E-2</v>
      </c>
      <c r="AD970" s="30">
        <v>1124.881141046</v>
      </c>
      <c r="AE970" s="27">
        <v>0.28299999999999997</v>
      </c>
      <c r="AF970" s="30">
        <v>0</v>
      </c>
      <c r="AG970" s="27" t="s">
        <v>1989</v>
      </c>
      <c r="AH970" s="25">
        <v>2.6743447900000002E-2</v>
      </c>
      <c r="AI970" s="25">
        <v>3.9725813499999998E-2</v>
      </c>
      <c r="AJ970" s="25">
        <v>0</v>
      </c>
      <c r="AK970" s="25">
        <v>0.1028451338</v>
      </c>
      <c r="AL970" s="25">
        <v>0.13283545839999999</v>
      </c>
      <c r="AM970" s="25">
        <v>0</v>
      </c>
      <c r="AN970" s="47">
        <v>0.13838615060000001</v>
      </c>
      <c r="AO970" s="47">
        <v>0.15921700580000001</v>
      </c>
      <c r="AP970" s="47">
        <v>0</v>
      </c>
      <c r="AQ970" s="47">
        <v>2.2330351238888699</v>
      </c>
      <c r="AR970" s="47">
        <v>2.44992303905383</v>
      </c>
      <c r="AS970" s="47" t="s">
        <v>1989</v>
      </c>
      <c r="AT970" s="28">
        <v>730</v>
      </c>
      <c r="AU970" s="28">
        <v>800</v>
      </c>
      <c r="AV970" s="28">
        <v>0</v>
      </c>
    </row>
    <row r="971" spans="1:48" x14ac:dyDescent="0.25">
      <c r="A971" s="159">
        <v>968</v>
      </c>
      <c r="B971" s="3" t="s">
        <v>2566</v>
      </c>
      <c r="C971" s="3" t="s">
        <v>2159</v>
      </c>
      <c r="D971" s="28" t="s">
        <v>4501</v>
      </c>
      <c r="E971" s="25" t="s">
        <v>4501</v>
      </c>
      <c r="F971" s="25" t="s">
        <v>4501</v>
      </c>
      <c r="G971" s="25" t="s">
        <v>4501</v>
      </c>
      <c r="H971" s="28" t="s">
        <v>4501</v>
      </c>
      <c r="I971" s="49">
        <v>21.599999999999998</v>
      </c>
      <c r="J971" s="49">
        <v>2.8512870000000001</v>
      </c>
      <c r="K971" s="28" t="s">
        <v>4501</v>
      </c>
      <c r="L971" s="28" t="s">
        <v>4501</v>
      </c>
      <c r="M971" s="49" t="s">
        <v>4501</v>
      </c>
      <c r="N971" s="49" t="s">
        <v>4501</v>
      </c>
      <c r="O971" s="49" t="s">
        <v>4501</v>
      </c>
      <c r="P971" s="30">
        <v>1356.212113695</v>
      </c>
      <c r="Q971" s="27">
        <v>0.17219999999999999</v>
      </c>
      <c r="R971" s="30">
        <v>1466.7116349559999</v>
      </c>
      <c r="S971" s="27">
        <v>8.1500000000000003E-2</v>
      </c>
      <c r="T971" s="30">
        <v>1175.8679371979999</v>
      </c>
      <c r="U971" s="27">
        <v>-0.20019999999999999</v>
      </c>
      <c r="V971" s="30">
        <v>29.15892075</v>
      </c>
      <c r="W971" s="32">
        <v>-0.47039999999999998</v>
      </c>
      <c r="X971" s="30">
        <v>21.579168298999999</v>
      </c>
      <c r="Y971" s="32">
        <v>-0.25990000000000002</v>
      </c>
      <c r="Z971" s="30">
        <v>-14.921938372</v>
      </c>
      <c r="AA971" s="32">
        <v>-1.3008</v>
      </c>
      <c r="AB971" s="30">
        <v>1349.9500347221999</v>
      </c>
      <c r="AC971" s="27">
        <v>-0.47039999999999998</v>
      </c>
      <c r="AD971" s="30">
        <v>969.08186569439999</v>
      </c>
      <c r="AE971" s="27">
        <v>-0.28199999999999997</v>
      </c>
      <c r="AF971" s="30">
        <v>-690.83048018520003</v>
      </c>
      <c r="AG971" s="27">
        <v>-0.3</v>
      </c>
      <c r="AH971" s="25">
        <v>4.5410132200000002E-2</v>
      </c>
      <c r="AI971" s="25">
        <v>3.2293842699999999E-2</v>
      </c>
      <c r="AJ971" s="25">
        <v>-2.25562994E-2</v>
      </c>
      <c r="AK971" s="25">
        <v>0.1239693176</v>
      </c>
      <c r="AL971" s="25">
        <v>8.7030381000000004E-2</v>
      </c>
      <c r="AM971" s="25">
        <v>-5.9245253800000001E-2</v>
      </c>
      <c r="AN971" s="47">
        <v>8.3327027999999997E-2</v>
      </c>
      <c r="AO971" s="47">
        <v>6.2342767299999997E-2</v>
      </c>
      <c r="AP971" s="47">
        <v>3.2753473200000001E-2</v>
      </c>
      <c r="AQ971" s="47">
        <v>1.6872957076011701</v>
      </c>
      <c r="AR971" s="47">
        <v>1.70272436071141</v>
      </c>
      <c r="AS971" s="47">
        <v>1.62655025524218</v>
      </c>
      <c r="AT971" s="28">
        <v>1100</v>
      </c>
      <c r="AU971" s="28">
        <v>950</v>
      </c>
      <c r="AV971" s="28">
        <v>0</v>
      </c>
    </row>
    <row r="972" spans="1:48" x14ac:dyDescent="0.25">
      <c r="A972" s="159">
        <v>969</v>
      </c>
      <c r="B972" s="3" t="s">
        <v>4121</v>
      </c>
      <c r="C972" s="3" t="s">
        <v>2159</v>
      </c>
      <c r="D972" s="28">
        <v>5600</v>
      </c>
      <c r="E972" s="25">
        <v>-6.6666670000000003</v>
      </c>
      <c r="F972" s="25">
        <v>-23.287669999999999</v>
      </c>
      <c r="G972" s="25">
        <v>-61.379309999999997</v>
      </c>
      <c r="H972" s="28">
        <v>33600000000</v>
      </c>
      <c r="I972" s="49">
        <v>6</v>
      </c>
      <c r="J972" s="49">
        <v>98.135829999999999</v>
      </c>
      <c r="K972" s="28">
        <v>1330.4</v>
      </c>
      <c r="L972" s="28">
        <v>7633500</v>
      </c>
      <c r="M972" s="49">
        <v>1.3728855111546947</v>
      </c>
      <c r="N972" s="49">
        <v>0.39391220814803229</v>
      </c>
      <c r="O972" s="49">
        <v>1.0680499999999999</v>
      </c>
      <c r="P972" s="30">
        <v>19.23173603</v>
      </c>
      <c r="Q972" s="27">
        <v>3.0977000000000001</v>
      </c>
      <c r="R972" s="30">
        <v>41.144826537999997</v>
      </c>
      <c r="S972" s="27">
        <v>1.1394</v>
      </c>
      <c r="T972" s="30">
        <v>9.3441167299999996</v>
      </c>
      <c r="U972" s="27">
        <v>-0.8155</v>
      </c>
      <c r="V972" s="30">
        <v>10.557424784</v>
      </c>
      <c r="W972" s="32">
        <v>-4.4531000000000001</v>
      </c>
      <c r="X972" s="30">
        <v>24.472263259000002</v>
      </c>
      <c r="Y972" s="32">
        <v>1.3180000000000001</v>
      </c>
      <c r="Z972" s="30">
        <v>0.183858838</v>
      </c>
      <c r="AA972" s="32">
        <v>-0.99460000000000004</v>
      </c>
      <c r="AB972" s="30">
        <v>1759.5707973333001</v>
      </c>
      <c r="AC972" s="27">
        <v>-4.4531000000000001</v>
      </c>
      <c r="AD972" s="30">
        <v>3997.3772098333002</v>
      </c>
      <c r="AE972" s="27">
        <v>1.272</v>
      </c>
      <c r="AF972" s="30">
        <v>30.643139666700002</v>
      </c>
      <c r="AG972" s="27">
        <v>0.01</v>
      </c>
      <c r="AH972" s="25">
        <v>0.18535075600000001</v>
      </c>
      <c r="AI972" s="25">
        <v>0.32526704319999999</v>
      </c>
      <c r="AJ972" s="25">
        <v>2.2408198000000001E-3</v>
      </c>
      <c r="AK972" s="25">
        <v>0.1900621683</v>
      </c>
      <c r="AL972" s="25">
        <v>0.33495171670000001</v>
      </c>
      <c r="AM972" s="25">
        <v>2.2811758000000001E-3</v>
      </c>
      <c r="AN972" s="47">
        <v>0.77151324369999996</v>
      </c>
      <c r="AO972" s="47">
        <v>0.84479371059999997</v>
      </c>
      <c r="AP972" s="47">
        <v>0.42119509820000001</v>
      </c>
      <c r="AQ972" s="47">
        <v>4.4579195801209802E-2</v>
      </c>
      <c r="AR972" s="47">
        <v>1.9217360247277701E-2</v>
      </c>
      <c r="AS972" s="47">
        <v>1.8009491588341999E-2</v>
      </c>
      <c r="AT972" s="28">
        <v>0</v>
      </c>
      <c r="AU972" s="28">
        <v>3000</v>
      </c>
      <c r="AV972" s="28">
        <v>0</v>
      </c>
    </row>
    <row r="973" spans="1:48" x14ac:dyDescent="0.25">
      <c r="A973" s="159">
        <v>970</v>
      </c>
      <c r="B973" s="3" t="s">
        <v>2572</v>
      </c>
      <c r="C973" s="3" t="s">
        <v>2159</v>
      </c>
      <c r="D973" s="28">
        <v>8500</v>
      </c>
      <c r="E973" s="25">
        <v>6.25</v>
      </c>
      <c r="F973" s="25">
        <v>13.33333</v>
      </c>
      <c r="G973" s="25">
        <v>14.86486</v>
      </c>
      <c r="H973" s="28">
        <v>85000000000</v>
      </c>
      <c r="I973" s="49">
        <v>10</v>
      </c>
      <c r="J973" s="49">
        <v>99.893000000000001</v>
      </c>
      <c r="K973" s="28">
        <v>3090</v>
      </c>
      <c r="L973" s="28">
        <v>26265000</v>
      </c>
      <c r="M973" s="49">
        <v>24.566473988439306</v>
      </c>
      <c r="N973" s="49">
        <v>0.80636782854694333</v>
      </c>
      <c r="O973" s="49" t="s">
        <v>4501</v>
      </c>
      <c r="P973" s="30">
        <v>326.78435961100001</v>
      </c>
      <c r="Q973" s="27">
        <v>2.69E-2</v>
      </c>
      <c r="R973" s="30">
        <v>325.36809189500002</v>
      </c>
      <c r="S973" s="27">
        <v>-4.3E-3</v>
      </c>
      <c r="T973" s="30">
        <v>0</v>
      </c>
      <c r="U973" s="27" t="s">
        <v>1989</v>
      </c>
      <c r="V973" s="30">
        <v>6.2098345879999997</v>
      </c>
      <c r="W973" s="32">
        <v>0.20569999999999999</v>
      </c>
      <c r="X973" s="30">
        <v>4.0952090009999997</v>
      </c>
      <c r="Y973" s="32">
        <v>-0.34050000000000002</v>
      </c>
      <c r="Z973" s="30">
        <v>0</v>
      </c>
      <c r="AA973" s="32" t="s">
        <v>1989</v>
      </c>
      <c r="AB973" s="30">
        <v>508.25845880000003</v>
      </c>
      <c r="AC973" s="27">
        <v>9.6500000000000002E-2</v>
      </c>
      <c r="AD973" s="30">
        <v>355.52090010000001</v>
      </c>
      <c r="AE973" s="27">
        <v>-0.30099999999999999</v>
      </c>
      <c r="AF973" s="30">
        <v>0</v>
      </c>
      <c r="AG973" s="27" t="s">
        <v>1989</v>
      </c>
      <c r="AH973" s="25">
        <v>5.11997254E-2</v>
      </c>
      <c r="AI973" s="25">
        <v>3.3672598599999999E-2</v>
      </c>
      <c r="AJ973" s="25">
        <v>0</v>
      </c>
      <c r="AK973" s="25">
        <v>5.7086206100000002E-2</v>
      </c>
      <c r="AL973" s="25">
        <v>3.85402777E-2</v>
      </c>
      <c r="AM973" s="25">
        <v>0</v>
      </c>
      <c r="AN973" s="47">
        <v>5.3174363099999997E-2</v>
      </c>
      <c r="AO973" s="47">
        <v>4.7225875700000003E-2</v>
      </c>
      <c r="AP973" s="47">
        <v>0</v>
      </c>
      <c r="AQ973" s="47">
        <v>0.119036703455959</v>
      </c>
      <c r="AR973" s="47">
        <v>0.170491536242136</v>
      </c>
      <c r="AS973" s="47" t="s">
        <v>1989</v>
      </c>
      <c r="AT973" s="28">
        <v>750</v>
      </c>
      <c r="AU973" s="28">
        <v>420</v>
      </c>
      <c r="AV973" s="28">
        <v>0</v>
      </c>
    </row>
    <row r="974" spans="1:48" x14ac:dyDescent="0.25">
      <c r="A974" s="159">
        <v>971</v>
      </c>
      <c r="B974" s="3" t="s">
        <v>2283</v>
      </c>
      <c r="C974" s="3" t="s">
        <v>2159</v>
      </c>
      <c r="D974" s="28" t="s">
        <v>4501</v>
      </c>
      <c r="E974" s="25" t="s">
        <v>4501</v>
      </c>
      <c r="F974" s="25" t="s">
        <v>4501</v>
      </c>
      <c r="G974" s="25" t="s">
        <v>4501</v>
      </c>
      <c r="H974" s="28" t="s">
        <v>4501</v>
      </c>
      <c r="I974" s="49">
        <v>3</v>
      </c>
      <c r="J974" s="49">
        <v>99.833330000000004</v>
      </c>
      <c r="K974" s="28" t="s">
        <v>4501</v>
      </c>
      <c r="L974" s="28" t="s">
        <v>4501</v>
      </c>
      <c r="M974" s="49" t="s">
        <v>4501</v>
      </c>
      <c r="N974" s="49" t="s">
        <v>4501</v>
      </c>
      <c r="O974" s="49" t="s">
        <v>4501</v>
      </c>
      <c r="P974" s="30">
        <v>289.485172944</v>
      </c>
      <c r="Q974" s="27">
        <v>0.15590000000000001</v>
      </c>
      <c r="R974" s="30">
        <v>285.21648807899999</v>
      </c>
      <c r="S974" s="27">
        <v>-1.47E-2</v>
      </c>
      <c r="T974" s="30">
        <v>0</v>
      </c>
      <c r="U974" s="27" t="s">
        <v>1989</v>
      </c>
      <c r="V974" s="30">
        <v>14.951511967</v>
      </c>
      <c r="W974" s="32">
        <v>0.61040000000000005</v>
      </c>
      <c r="X974" s="30">
        <v>7.3429134600000001</v>
      </c>
      <c r="Y974" s="32">
        <v>-0.50890000000000002</v>
      </c>
      <c r="Z974" s="30">
        <v>0</v>
      </c>
      <c r="AA974" s="32" t="s">
        <v>1989</v>
      </c>
      <c r="AB974" s="30">
        <v>3588.3596556666998</v>
      </c>
      <c r="AC974" s="27">
        <v>0.1595</v>
      </c>
      <c r="AD974" s="30">
        <v>-6506.4295133332998</v>
      </c>
      <c r="AE974" s="27">
        <v>-2.8130000000000002</v>
      </c>
      <c r="AF974" s="30">
        <v>0</v>
      </c>
      <c r="AG974" s="27" t="s">
        <v>1989</v>
      </c>
      <c r="AH974" s="25">
        <v>8.7526637800000001E-2</v>
      </c>
      <c r="AI974" s="25">
        <v>4.15697134E-2</v>
      </c>
      <c r="AJ974" s="25">
        <v>0</v>
      </c>
      <c r="AK974" s="25">
        <v>0.21387582599999999</v>
      </c>
      <c r="AL974" s="25">
        <v>0.1172030906</v>
      </c>
      <c r="AM974" s="25">
        <v>0</v>
      </c>
      <c r="AN974" s="47">
        <v>0.14727230629999999</v>
      </c>
      <c r="AO974" s="47">
        <v>9.9052941899999997E-2</v>
      </c>
      <c r="AP974" s="47">
        <v>0</v>
      </c>
      <c r="AQ974" s="47">
        <v>1.73607489928687</v>
      </c>
      <c r="AR974" s="47">
        <v>1.91130047265028</v>
      </c>
      <c r="AS974" s="47" t="s">
        <v>1989</v>
      </c>
      <c r="AT974" s="28">
        <v>3000</v>
      </c>
      <c r="AU974" s="28">
        <v>3000</v>
      </c>
      <c r="AV974" s="28">
        <v>0</v>
      </c>
    </row>
    <row r="975" spans="1:48" x14ac:dyDescent="0.25">
      <c r="A975" s="159">
        <v>972</v>
      </c>
      <c r="B975" s="3" t="s">
        <v>4817</v>
      </c>
      <c r="C975" s="3" t="s">
        <v>2159</v>
      </c>
      <c r="D975" s="28" t="s">
        <v>4664</v>
      </c>
      <c r="E975" s="25" t="s">
        <v>4664</v>
      </c>
      <c r="F975" s="25" t="s">
        <v>4664</v>
      </c>
      <c r="G975" s="25" t="s">
        <v>4664</v>
      </c>
      <c r="H975" s="28" t="s">
        <v>4664</v>
      </c>
      <c r="I975" s="49" t="s">
        <v>4664</v>
      </c>
      <c r="J975" s="49" t="s">
        <v>4664</v>
      </c>
      <c r="K975" s="28" t="s">
        <v>4664</v>
      </c>
      <c r="L975" s="28" t="s">
        <v>4664</v>
      </c>
      <c r="M975" s="49" t="s">
        <v>4664</v>
      </c>
      <c r="N975" s="49" t="s">
        <v>4664</v>
      </c>
      <c r="O975" s="49" t="s">
        <v>4664</v>
      </c>
      <c r="P975" s="30">
        <v>352.996077797</v>
      </c>
      <c r="Q975" s="27">
        <v>-8.9700000000000002E-2</v>
      </c>
      <c r="R975" s="30">
        <v>345.57051846000002</v>
      </c>
      <c r="S975" s="27">
        <v>-2.1000000000000001E-2</v>
      </c>
      <c r="T975" s="30">
        <v>407.43459262699997</v>
      </c>
      <c r="U975" s="27">
        <v>0.1447</v>
      </c>
      <c r="V975" s="30">
        <v>27.423731399000001</v>
      </c>
      <c r="W975" s="32">
        <v>-5.1799999999999999E-2</v>
      </c>
      <c r="X975" s="30">
        <v>25.859875274</v>
      </c>
      <c r="Y975" s="32">
        <v>-5.7000000000000002E-2</v>
      </c>
      <c r="Z975" s="30">
        <v>23.073063188999999</v>
      </c>
      <c r="AA975" s="32">
        <v>1.4E-2</v>
      </c>
      <c r="AB975" s="30">
        <v>2131.1708233609002</v>
      </c>
      <c r="AC975" s="27">
        <v>-5.1799999999999999E-2</v>
      </c>
      <c r="AD975" s="30">
        <v>2009.6394206118</v>
      </c>
      <c r="AE975" s="27">
        <v>-5.7000000000000002E-2</v>
      </c>
      <c r="AF975" s="30">
        <v>1793.0688701156</v>
      </c>
      <c r="AG975" s="27">
        <v>1.01</v>
      </c>
      <c r="AH975" s="25">
        <v>0.10963447799999999</v>
      </c>
      <c r="AI975" s="25">
        <v>0.10293818840000001</v>
      </c>
      <c r="AJ975" s="25">
        <v>9.0406354199999997E-2</v>
      </c>
      <c r="AK975" s="25">
        <v>0.13515648180000001</v>
      </c>
      <c r="AL975" s="25">
        <v>0.1207761086</v>
      </c>
      <c r="AM975" s="25">
        <v>0.1048071434</v>
      </c>
      <c r="AN975" s="47">
        <v>0.30366127580000002</v>
      </c>
      <c r="AO975" s="47">
        <v>0.2974128264</v>
      </c>
      <c r="AP975" s="47">
        <v>0.28305222829999999</v>
      </c>
      <c r="AQ975" s="47">
        <v>0.17919156453512999</v>
      </c>
      <c r="AR975" s="47">
        <v>0.16765027913458599</v>
      </c>
      <c r="AS975" s="47">
        <v>0.15928956996897201</v>
      </c>
      <c r="AT975" s="28">
        <v>0</v>
      </c>
      <c r="AU975" s="28">
        <v>0</v>
      </c>
      <c r="AV975" s="28">
        <v>0</v>
      </c>
    </row>
    <row r="976" spans="1:48" x14ac:dyDescent="0.25">
      <c r="A976" s="159">
        <v>973</v>
      </c>
      <c r="B976" s="3" t="s">
        <v>2575</v>
      </c>
      <c r="C976" s="3" t="s">
        <v>2159</v>
      </c>
      <c r="D976" s="28">
        <v>11300</v>
      </c>
      <c r="E976" s="25">
        <v>11.88119</v>
      </c>
      <c r="F976" s="25">
        <v>-0.877193</v>
      </c>
      <c r="G976" s="25">
        <v>10.945449999999999</v>
      </c>
      <c r="H976" s="28">
        <v>53335435000</v>
      </c>
      <c r="I976" s="49">
        <v>4.7199499999999999</v>
      </c>
      <c r="J976" s="49">
        <v>37.701900000000002</v>
      </c>
      <c r="K976" s="28">
        <v>5</v>
      </c>
      <c r="L976" s="28">
        <v>56500</v>
      </c>
      <c r="M976" s="49">
        <v>6.9066213921901527</v>
      </c>
      <c r="N976" s="49">
        <v>0.78606502121213284</v>
      </c>
      <c r="O976" s="49" t="s">
        <v>4501</v>
      </c>
      <c r="P976" s="30">
        <v>61.337162620000001</v>
      </c>
      <c r="Q976" s="27">
        <v>0.1052</v>
      </c>
      <c r="R976" s="30">
        <v>66.740895084000002</v>
      </c>
      <c r="S976" s="27">
        <v>8.8099999999999998E-2</v>
      </c>
      <c r="T976" s="30">
        <v>0</v>
      </c>
      <c r="U976" s="27" t="s">
        <v>1989</v>
      </c>
      <c r="V976" s="30">
        <v>9.5648859519999991</v>
      </c>
      <c r="W976" s="32">
        <v>8.5699999999999998E-2</v>
      </c>
      <c r="X976" s="30">
        <v>7.7228524749999998</v>
      </c>
      <c r="Y976" s="32">
        <v>-0.19259999999999999</v>
      </c>
      <c r="Z976" s="30">
        <v>0</v>
      </c>
      <c r="AA976" s="32" t="s">
        <v>1989</v>
      </c>
      <c r="AB976" s="30">
        <v>1860.2298264962001</v>
      </c>
      <c r="AC976" s="27">
        <v>4.87E-2</v>
      </c>
      <c r="AD976" s="30">
        <v>1501.9813715104001</v>
      </c>
      <c r="AE976" s="27">
        <v>-0.193</v>
      </c>
      <c r="AF976" s="30">
        <v>0</v>
      </c>
      <c r="AG976" s="27" t="s">
        <v>1989</v>
      </c>
      <c r="AH976" s="25">
        <v>0.12498091629999999</v>
      </c>
      <c r="AI976" s="25">
        <v>9.2777901600000004E-2</v>
      </c>
      <c r="AJ976" s="25">
        <v>0</v>
      </c>
      <c r="AK976" s="25">
        <v>0.14258679420000001</v>
      </c>
      <c r="AL976" s="25">
        <v>0.11362757480000001</v>
      </c>
      <c r="AM976" s="25">
        <v>0</v>
      </c>
      <c r="AN976" s="47">
        <v>0.7223861627</v>
      </c>
      <c r="AO976" s="47">
        <v>0.70034094130000002</v>
      </c>
      <c r="AP976" s="47">
        <v>0</v>
      </c>
      <c r="AQ976" s="47">
        <v>0.159598674514348</v>
      </c>
      <c r="AR976" s="47">
        <v>0.290070331841707</v>
      </c>
      <c r="AS976" s="47" t="s">
        <v>1989</v>
      </c>
      <c r="AT976" s="28">
        <v>1400</v>
      </c>
      <c r="AU976" s="28">
        <v>400</v>
      </c>
      <c r="AV976" s="28">
        <v>0</v>
      </c>
    </row>
    <row r="977" spans="1:48" x14ac:dyDescent="0.25">
      <c r="A977" s="159">
        <v>974</v>
      </c>
      <c r="B977" s="3" t="s">
        <v>2383</v>
      </c>
      <c r="C977" s="3" t="s">
        <v>2159</v>
      </c>
      <c r="D977" s="28">
        <v>6500</v>
      </c>
      <c r="E977" s="25">
        <v>0</v>
      </c>
      <c r="F977" s="25">
        <v>-23.529409999999999</v>
      </c>
      <c r="G977" s="25">
        <v>-5.7971009999999996</v>
      </c>
      <c r="H977" s="28">
        <v>10400000000</v>
      </c>
      <c r="I977" s="49">
        <v>1.5999999999999999</v>
      </c>
      <c r="J977" s="49">
        <v>42.392879999999998</v>
      </c>
      <c r="K977" s="28">
        <v>0</v>
      </c>
      <c r="L977" s="28" t="s">
        <v>4501</v>
      </c>
      <c r="M977" s="49">
        <v>4.4187627464309998</v>
      </c>
      <c r="N977" s="49">
        <v>0.39923556316799158</v>
      </c>
      <c r="O977" s="49" t="s">
        <v>4501</v>
      </c>
      <c r="P977" s="30">
        <v>183.59049991800001</v>
      </c>
      <c r="Q977" s="27">
        <v>0.45950000000000002</v>
      </c>
      <c r="R977" s="30">
        <v>191.783935773</v>
      </c>
      <c r="S977" s="27">
        <v>4.4600000000000001E-2</v>
      </c>
      <c r="T977" s="30">
        <v>0</v>
      </c>
      <c r="U977" s="27" t="s">
        <v>1989</v>
      </c>
      <c r="V977" s="30">
        <v>2.4297430630000001</v>
      </c>
      <c r="W977" s="32">
        <v>0.36919999999999997</v>
      </c>
      <c r="X977" s="30">
        <v>2.3529816650000002</v>
      </c>
      <c r="Y977" s="32">
        <v>-3.1600000000000003E-2</v>
      </c>
      <c r="Z977" s="30">
        <v>0</v>
      </c>
      <c r="AA977" s="32" t="s">
        <v>1989</v>
      </c>
      <c r="AB977" s="30">
        <v>1207.7933537500001</v>
      </c>
      <c r="AC977" s="27">
        <v>8.8900000000000007E-2</v>
      </c>
      <c r="AD977" s="30">
        <v>1126.8623131249999</v>
      </c>
      <c r="AE977" s="27">
        <v>-6.7000000000000004E-2</v>
      </c>
      <c r="AF977" s="30">
        <v>0</v>
      </c>
      <c r="AG977" s="27" t="s">
        <v>1989</v>
      </c>
      <c r="AH977" s="25">
        <v>2.1260597799999999E-2</v>
      </c>
      <c r="AI977" s="25">
        <v>2.0365367200000001E-2</v>
      </c>
      <c r="AJ977" s="25">
        <v>0</v>
      </c>
      <c r="AK977" s="25">
        <v>9.3861855300000005E-2</v>
      </c>
      <c r="AL977" s="25">
        <v>9.1010625999999997E-2</v>
      </c>
      <c r="AM977" s="25">
        <v>0</v>
      </c>
      <c r="AN977" s="47">
        <v>6.4091568000000002E-2</v>
      </c>
      <c r="AO977" s="47">
        <v>5.47472637E-2</v>
      </c>
      <c r="AP977" s="47">
        <v>0</v>
      </c>
      <c r="AQ977" s="47">
        <v>4.3571793644857504</v>
      </c>
      <c r="AR977" s="47">
        <v>2.5939621682541598</v>
      </c>
      <c r="AS977" s="47" t="s">
        <v>1989</v>
      </c>
      <c r="AT977" s="28">
        <v>800</v>
      </c>
      <c r="AU977" s="28">
        <v>800</v>
      </c>
      <c r="AV977" s="28">
        <v>0</v>
      </c>
    </row>
    <row r="978" spans="1:48" x14ac:dyDescent="0.25">
      <c r="A978" s="159">
        <v>975</v>
      </c>
      <c r="B978" s="3" t="s">
        <v>4818</v>
      </c>
      <c r="C978" s="3" t="s">
        <v>2159</v>
      </c>
      <c r="D978" s="28">
        <v>17000</v>
      </c>
      <c r="E978" s="25">
        <v>70</v>
      </c>
      <c r="F978" s="25">
        <v>60.377360000000003</v>
      </c>
      <c r="G978" s="25" t="s">
        <v>4501</v>
      </c>
      <c r="H978" s="28">
        <v>440608210000</v>
      </c>
      <c r="I978" s="49">
        <v>25.918129999999998</v>
      </c>
      <c r="J978" s="49">
        <v>99.329030000000003</v>
      </c>
      <c r="K978" s="28">
        <v>25</v>
      </c>
      <c r="L978" s="28">
        <v>369000</v>
      </c>
      <c r="M978" s="49">
        <v>23.448275862068964</v>
      </c>
      <c r="N978" s="49">
        <v>1.4523746147542991</v>
      </c>
      <c r="O978" s="49" t="s">
        <v>4501</v>
      </c>
      <c r="P978" s="30">
        <v>262.49555168299997</v>
      </c>
      <c r="Q978" s="27" t="s">
        <v>1989</v>
      </c>
      <c r="R978" s="30">
        <v>286.947769919</v>
      </c>
      <c r="S978" s="27">
        <v>9.3200000000000005E-2</v>
      </c>
      <c r="T978" s="30">
        <v>149.17718436300001</v>
      </c>
      <c r="U978" s="27">
        <v>0.1447</v>
      </c>
      <c r="V978" s="30">
        <v>16.129818610000001</v>
      </c>
      <c r="W978" s="32" t="s">
        <v>1989</v>
      </c>
      <c r="X978" s="30">
        <v>39.387276307</v>
      </c>
      <c r="Y978" s="32">
        <v>1.4419</v>
      </c>
      <c r="Z978" s="30">
        <v>8.9388727610000007</v>
      </c>
      <c r="AA978" s="32">
        <v>-0.66200000000000003</v>
      </c>
      <c r="AB978" s="30">
        <v>453.62570283949998</v>
      </c>
      <c r="AC978" s="27" t="s">
        <v>1989</v>
      </c>
      <c r="AD978" s="30">
        <v>1400.3329989857</v>
      </c>
      <c r="AE978" s="27">
        <v>2.0870000000000002</v>
      </c>
      <c r="AF978" s="30">
        <v>0</v>
      </c>
      <c r="AG978" s="27" t="s">
        <v>1989</v>
      </c>
      <c r="AH978" s="25">
        <v>1.82499983E-2</v>
      </c>
      <c r="AI978" s="25">
        <v>4.1255621800000003E-2</v>
      </c>
      <c r="AJ978" s="25">
        <v>0</v>
      </c>
      <c r="AK978" s="25">
        <v>4.3818795799999997E-2</v>
      </c>
      <c r="AL978" s="25">
        <v>0.11731592590000001</v>
      </c>
      <c r="AM978" s="25">
        <v>0</v>
      </c>
      <c r="AN978" s="47">
        <v>0.33182761449999998</v>
      </c>
      <c r="AO978" s="47">
        <v>0.33676087910000002</v>
      </c>
      <c r="AP978" s="47">
        <v>0</v>
      </c>
      <c r="AQ978" s="47">
        <v>1.40103013162667</v>
      </c>
      <c r="AR978" s="47">
        <v>2.38068053878348</v>
      </c>
      <c r="AS978" s="47">
        <v>2.3004550664247301</v>
      </c>
      <c r="AT978" s="28">
        <v>160</v>
      </c>
      <c r="AU978" s="28">
        <v>400</v>
      </c>
      <c r="AV978" s="28">
        <v>0</v>
      </c>
    </row>
    <row r="979" spans="1:48" x14ac:dyDescent="0.25">
      <c r="A979" s="159">
        <v>976</v>
      </c>
      <c r="B979" s="3" t="s">
        <v>2626</v>
      </c>
      <c r="C979" s="3" t="s">
        <v>2159</v>
      </c>
      <c r="D979" s="28" t="s">
        <v>4501</v>
      </c>
      <c r="E979" s="25" t="s">
        <v>4501</v>
      </c>
      <c r="F979" s="25" t="s">
        <v>4501</v>
      </c>
      <c r="G979" s="25" t="s">
        <v>4501</v>
      </c>
      <c r="H979" s="28" t="s">
        <v>4501</v>
      </c>
      <c r="I979" s="49">
        <v>2.8777999999999997</v>
      </c>
      <c r="J979" s="49">
        <v>76.895539999999997</v>
      </c>
      <c r="K979" s="28" t="s">
        <v>4501</v>
      </c>
      <c r="L979" s="28" t="s">
        <v>4501</v>
      </c>
      <c r="M979" s="49" t="s">
        <v>4501</v>
      </c>
      <c r="N979" s="49" t="s">
        <v>4501</v>
      </c>
      <c r="O979" s="49" t="s">
        <v>4501</v>
      </c>
      <c r="P979" s="30">
        <v>32.511819844999998</v>
      </c>
      <c r="Q979" s="27">
        <v>0.3538</v>
      </c>
      <c r="R979" s="30">
        <v>29.171104009</v>
      </c>
      <c r="S979" s="27">
        <v>-0.1028</v>
      </c>
      <c r="T979" s="30">
        <v>0</v>
      </c>
      <c r="U979" s="27" t="s">
        <v>1989</v>
      </c>
      <c r="V979" s="30">
        <v>12.230107254</v>
      </c>
      <c r="W979" s="32">
        <v>1.6068</v>
      </c>
      <c r="X979" s="30">
        <v>8.4304106480000005</v>
      </c>
      <c r="Y979" s="32">
        <v>-0.31069999999999998</v>
      </c>
      <c r="Z979" s="30">
        <v>0</v>
      </c>
      <c r="AA979" s="32" t="s">
        <v>1989</v>
      </c>
      <c r="AB979" s="30">
        <v>3994.8228695531002</v>
      </c>
      <c r="AC979" s="27">
        <v>1.4503999999999999</v>
      </c>
      <c r="AD979" s="30">
        <v>2753.6961039683001</v>
      </c>
      <c r="AE979" s="27">
        <v>-0.311</v>
      </c>
      <c r="AF979" s="30">
        <v>0</v>
      </c>
      <c r="AG979" s="27" t="s">
        <v>1989</v>
      </c>
      <c r="AH979" s="25">
        <v>0.1105696994</v>
      </c>
      <c r="AI979" s="25">
        <v>7.8281523899999997E-2</v>
      </c>
      <c r="AJ979" s="25">
        <v>0</v>
      </c>
      <c r="AK979" s="25">
        <v>0.37138807140000002</v>
      </c>
      <c r="AL979" s="25">
        <v>0.23425981379999999</v>
      </c>
      <c r="AM979" s="25">
        <v>0</v>
      </c>
      <c r="AN979" s="47">
        <v>0.63816420610000002</v>
      </c>
      <c r="AO979" s="47">
        <v>0.58636358889999995</v>
      </c>
      <c r="AP979" s="47">
        <v>0</v>
      </c>
      <c r="AQ979" s="47">
        <v>2.0575504229203698</v>
      </c>
      <c r="AR979" s="47">
        <v>1.92417388057074</v>
      </c>
      <c r="AS979" s="47" t="s">
        <v>1989</v>
      </c>
      <c r="AT979" s="28">
        <v>3800</v>
      </c>
      <c r="AU979" s="28">
        <v>2750</v>
      </c>
      <c r="AV979" s="28">
        <v>0</v>
      </c>
    </row>
    <row r="980" spans="1:48" x14ac:dyDescent="0.25">
      <c r="A980" s="159">
        <v>977</v>
      </c>
      <c r="B980" s="3" t="s">
        <v>2584</v>
      </c>
      <c r="C980" s="3" t="s">
        <v>2159</v>
      </c>
      <c r="D980" s="28">
        <v>18800</v>
      </c>
      <c r="E980" s="25">
        <v>-6.9306929999999998</v>
      </c>
      <c r="F980" s="25">
        <v>29.655169999999998</v>
      </c>
      <c r="G980" s="25">
        <v>51.612900000000003</v>
      </c>
      <c r="H980" s="28">
        <v>37326403600.000008</v>
      </c>
      <c r="I980" s="49">
        <v>1.9854399999999999</v>
      </c>
      <c r="J980" s="49" t="s">
        <v>4501</v>
      </c>
      <c r="K980" s="28">
        <v>5</v>
      </c>
      <c r="L980" s="28">
        <v>94000</v>
      </c>
      <c r="M980" s="49">
        <v>11.17717003567182</v>
      </c>
      <c r="N980" s="49">
        <v>1.3270772280828371</v>
      </c>
      <c r="O980" s="49" t="s">
        <v>4501</v>
      </c>
      <c r="P980" s="30">
        <v>162.38500542099999</v>
      </c>
      <c r="Q980" s="27">
        <v>9.8699999999999996E-2</v>
      </c>
      <c r="R980" s="30">
        <v>253.43717954799999</v>
      </c>
      <c r="S980" s="27">
        <v>0.56069999999999998</v>
      </c>
      <c r="T980" s="30">
        <v>0</v>
      </c>
      <c r="U980" s="27" t="s">
        <v>1989</v>
      </c>
      <c r="V980" s="30">
        <v>4.282949941</v>
      </c>
      <c r="W980" s="32">
        <v>0.218</v>
      </c>
      <c r="X980" s="30">
        <v>5.0448608080000001</v>
      </c>
      <c r="Y980" s="32">
        <v>0.1779</v>
      </c>
      <c r="Z980" s="30">
        <v>0</v>
      </c>
      <c r="AA980" s="32" t="s">
        <v>1989</v>
      </c>
      <c r="AB980" s="30">
        <v>1833.5822865078001</v>
      </c>
      <c r="AC980" s="27">
        <v>0.218</v>
      </c>
      <c r="AD980" s="30">
        <v>1429.3724647585</v>
      </c>
      <c r="AE980" s="27">
        <v>-0.22</v>
      </c>
      <c r="AF980" s="30">
        <v>0</v>
      </c>
      <c r="AG980" s="27" t="s">
        <v>1989</v>
      </c>
      <c r="AH980" s="25">
        <v>6.2150535E-2</v>
      </c>
      <c r="AI980" s="25">
        <v>6.3321147100000003E-2</v>
      </c>
      <c r="AJ980" s="25">
        <v>0</v>
      </c>
      <c r="AK980" s="25">
        <v>0.1404775815</v>
      </c>
      <c r="AL980" s="25">
        <v>0.13732001529999999</v>
      </c>
      <c r="AM980" s="25">
        <v>0</v>
      </c>
      <c r="AN980" s="47">
        <v>0.11846937289999999</v>
      </c>
      <c r="AO980" s="47">
        <v>8.2658646599999996E-2</v>
      </c>
      <c r="AP980" s="47">
        <v>0</v>
      </c>
      <c r="AQ980" s="47">
        <v>1.18253435004317</v>
      </c>
      <c r="AR980" s="47">
        <v>1.15849222555906</v>
      </c>
      <c r="AS980" s="47" t="s">
        <v>1989</v>
      </c>
      <c r="AT980" s="28">
        <v>1500</v>
      </c>
      <c r="AU980" s="28">
        <v>1200</v>
      </c>
      <c r="AV980" s="28">
        <v>0</v>
      </c>
    </row>
    <row r="981" spans="1:48" x14ac:dyDescent="0.25">
      <c r="A981" s="159">
        <v>978</v>
      </c>
      <c r="B981" s="3" t="s">
        <v>2578</v>
      </c>
      <c r="C981" s="3" t="s">
        <v>2159</v>
      </c>
      <c r="D981" s="28">
        <v>5000</v>
      </c>
      <c r="E981" s="25">
        <v>0</v>
      </c>
      <c r="F981" s="25">
        <v>-7.4074070000000001</v>
      </c>
      <c r="G981" s="25">
        <v>-50.495049999999999</v>
      </c>
      <c r="H981" s="28">
        <v>100000000000</v>
      </c>
      <c r="I981" s="49">
        <v>20</v>
      </c>
      <c r="J981" s="49">
        <v>18.413270000000001</v>
      </c>
      <c r="K981" s="28">
        <v>0</v>
      </c>
      <c r="L981" s="28" t="s">
        <v>4501</v>
      </c>
      <c r="M981" s="49" t="s">
        <v>4501</v>
      </c>
      <c r="N981" s="49">
        <v>0.53233942951817559</v>
      </c>
      <c r="O981" s="49" t="s">
        <v>4501</v>
      </c>
      <c r="P981" s="30">
        <v>151.66949659599999</v>
      </c>
      <c r="Q981" s="27">
        <v>0.41020000000000001</v>
      </c>
      <c r="R981" s="30">
        <v>151.10254248300001</v>
      </c>
      <c r="S981" s="27">
        <v>-3.7000000000000002E-3</v>
      </c>
      <c r="T981" s="30">
        <v>156.043877737</v>
      </c>
      <c r="U981" s="27">
        <v>4.6600000000000003E-2</v>
      </c>
      <c r="V981" s="30">
        <v>1.1945542E-2</v>
      </c>
      <c r="W981" s="32">
        <v>-1.0016</v>
      </c>
      <c r="X981" s="30">
        <v>-13.301317024999999</v>
      </c>
      <c r="Y981" s="32">
        <v>-1114.4963</v>
      </c>
      <c r="Z981" s="30">
        <v>-10.264708205</v>
      </c>
      <c r="AA981" s="32">
        <v>1.0262</v>
      </c>
      <c r="AB981" s="30">
        <v>0.59727710000000001</v>
      </c>
      <c r="AC981" s="27">
        <v>-1.0004</v>
      </c>
      <c r="AD981" s="30">
        <v>-665.06585125000004</v>
      </c>
      <c r="AE981" s="27">
        <v>-1114.4960000000001</v>
      </c>
      <c r="AF981" s="30">
        <v>-513.23541024999997</v>
      </c>
      <c r="AG981" s="27">
        <v>2.0299999999999998</v>
      </c>
      <c r="AH981" s="25">
        <v>2.3351599999999998E-5</v>
      </c>
      <c r="AI981" s="25">
        <v>-2.3843211400000001E-2</v>
      </c>
      <c r="AJ981" s="25">
        <v>-1.87902915E-2</v>
      </c>
      <c r="AK981" s="25">
        <v>9.4660999999999994E-5</v>
      </c>
      <c r="AL981" s="25">
        <v>-6.8386977299999999E-2</v>
      </c>
      <c r="AM981" s="25">
        <v>-5.51868399E-2</v>
      </c>
      <c r="AN981" s="47">
        <v>0.1237445591</v>
      </c>
      <c r="AO981" s="47">
        <v>9.4956167499999994E-2</v>
      </c>
      <c r="AP981" s="47">
        <v>0.1006154823</v>
      </c>
      <c r="AQ981" s="47">
        <v>1.84405506201612</v>
      </c>
      <c r="AR981" s="47">
        <v>1.8940440359664701</v>
      </c>
      <c r="AS981" s="47">
        <v>1.93698689850226</v>
      </c>
      <c r="AT981" s="28">
        <v>0</v>
      </c>
      <c r="AU981" s="28">
        <v>0</v>
      </c>
      <c r="AV981" s="28">
        <v>0</v>
      </c>
    </row>
    <row r="982" spans="1:48" x14ac:dyDescent="0.25">
      <c r="A982" s="159">
        <v>979</v>
      </c>
      <c r="B982" s="3" t="s">
        <v>2596</v>
      </c>
      <c r="C982" s="3" t="s">
        <v>2159</v>
      </c>
      <c r="D982" s="6">
        <v>8900</v>
      </c>
      <c r="E982" s="168">
        <v>15.58442</v>
      </c>
      <c r="F982" s="168">
        <v>27.142859999999999</v>
      </c>
      <c r="G982" s="168">
        <v>17.105260000000001</v>
      </c>
      <c r="H982" s="6">
        <v>10943253100</v>
      </c>
      <c r="I982" s="151">
        <v>1.2295700000000001</v>
      </c>
      <c r="J982" s="151">
        <v>12.97208</v>
      </c>
      <c r="K982" s="6">
        <v>1065</v>
      </c>
      <c r="L982" s="6">
        <v>8329000</v>
      </c>
      <c r="M982" s="151">
        <v>6.7475360121304018</v>
      </c>
      <c r="N982" s="151">
        <v>0.74231662192163717</v>
      </c>
      <c r="O982" s="151" t="s">
        <v>4501</v>
      </c>
      <c r="P982" s="169">
        <v>123.73176748100001</v>
      </c>
      <c r="Q982" s="165">
        <v>-0.1074</v>
      </c>
      <c r="R982" s="169">
        <v>102.639246546</v>
      </c>
      <c r="S982" s="165">
        <v>-0.17050000000000001</v>
      </c>
      <c r="T982" s="169">
        <v>0</v>
      </c>
      <c r="U982" s="165" t="s">
        <v>1989</v>
      </c>
      <c r="V982" s="169">
        <v>1.5061582</v>
      </c>
      <c r="W982" s="170">
        <v>4.5999999999999999E-2</v>
      </c>
      <c r="X982" s="169">
        <v>2.0007341790000002</v>
      </c>
      <c r="Y982" s="170">
        <v>0.32840000000000003</v>
      </c>
      <c r="Z982" s="169">
        <v>0</v>
      </c>
      <c r="AA982" s="170" t="s">
        <v>1989</v>
      </c>
      <c r="AB982" s="169">
        <v>992.29734730339999</v>
      </c>
      <c r="AC982" s="165">
        <v>5.4300000000000001E-2</v>
      </c>
      <c r="AD982" s="169">
        <v>1269.3240361132</v>
      </c>
      <c r="AE982" s="165">
        <v>0.27900000000000003</v>
      </c>
      <c r="AF982" s="169">
        <v>0</v>
      </c>
      <c r="AG982" s="165" t="s">
        <v>1989</v>
      </c>
      <c r="AH982" s="168">
        <v>1.5634679700000001E-2</v>
      </c>
      <c r="AI982" s="168">
        <v>2.5339293400000001E-2</v>
      </c>
      <c r="AJ982" s="168">
        <v>0</v>
      </c>
      <c r="AK982" s="168">
        <v>0.10853788859999999</v>
      </c>
      <c r="AL982" s="168">
        <v>0.1391333166</v>
      </c>
      <c r="AM982" s="168">
        <v>0</v>
      </c>
      <c r="AN982" s="167">
        <v>7.0058026600000003E-2</v>
      </c>
      <c r="AO982" s="167">
        <v>0.15500157310000001</v>
      </c>
      <c r="AP982" s="167">
        <v>0</v>
      </c>
      <c r="AQ982" s="167">
        <v>5.5119626837607401</v>
      </c>
      <c r="AR982" s="167">
        <v>3.5198198227193598</v>
      </c>
      <c r="AS982" s="167" t="s">
        <v>1989</v>
      </c>
      <c r="AT982" s="6">
        <v>750</v>
      </c>
      <c r="AU982" s="6">
        <v>800</v>
      </c>
      <c r="AV982" s="6">
        <v>0</v>
      </c>
    </row>
    <row r="983" spans="1:48" x14ac:dyDescent="0.25">
      <c r="A983" s="159">
        <v>980</v>
      </c>
      <c r="B983" s="3" t="s">
        <v>3339</v>
      </c>
      <c r="C983" s="3" t="s">
        <v>2159</v>
      </c>
      <c r="D983" s="28">
        <v>9400</v>
      </c>
      <c r="E983" s="25">
        <v>30.55556</v>
      </c>
      <c r="F983" s="25">
        <v>70.909090000000006</v>
      </c>
      <c r="G983" s="25">
        <v>-14.545450000000001</v>
      </c>
      <c r="H983" s="28">
        <v>14100000000</v>
      </c>
      <c r="I983" s="49">
        <v>1.5</v>
      </c>
      <c r="J983" s="49">
        <v>18.766670000000001</v>
      </c>
      <c r="K983" s="28">
        <v>10</v>
      </c>
      <c r="L983" s="28">
        <v>88000</v>
      </c>
      <c r="M983" s="49">
        <v>3.5782261134373812</v>
      </c>
      <c r="N983" s="49">
        <v>0.65042437130465325</v>
      </c>
      <c r="O983" s="49" t="s">
        <v>4501</v>
      </c>
      <c r="P983" s="30">
        <v>45.699811773999997</v>
      </c>
      <c r="Q983" s="27">
        <v>5.62E-2</v>
      </c>
      <c r="R983" s="30">
        <v>56.66267199</v>
      </c>
      <c r="S983" s="27">
        <v>0.2399</v>
      </c>
      <c r="T983" s="30">
        <v>0</v>
      </c>
      <c r="U983" s="27" t="s">
        <v>1989</v>
      </c>
      <c r="V983" s="30">
        <v>3.793994112</v>
      </c>
      <c r="W983" s="32">
        <v>0.74809999999999999</v>
      </c>
      <c r="X983" s="30">
        <v>4.9172818170000001</v>
      </c>
      <c r="Y983" s="32">
        <v>0.29609999999999997</v>
      </c>
      <c r="Z983" s="30">
        <v>0</v>
      </c>
      <c r="AA983" s="32" t="s">
        <v>1989</v>
      </c>
      <c r="AB983" s="30">
        <v>2023.4635413333001</v>
      </c>
      <c r="AC983" s="27">
        <v>0.39850000000000002</v>
      </c>
      <c r="AD983" s="30">
        <v>2626.9898779999999</v>
      </c>
      <c r="AE983" s="27">
        <v>0.29799999999999999</v>
      </c>
      <c r="AF983" s="30">
        <v>0</v>
      </c>
      <c r="AG983" s="27" t="s">
        <v>1989</v>
      </c>
      <c r="AH983" s="25">
        <v>9.7484529700000003E-2</v>
      </c>
      <c r="AI983" s="25">
        <v>0.1197943314</v>
      </c>
      <c r="AJ983" s="25">
        <v>0</v>
      </c>
      <c r="AK983" s="25">
        <v>0.206776605</v>
      </c>
      <c r="AL983" s="25">
        <v>0.23970882639999999</v>
      </c>
      <c r="AM983" s="25">
        <v>0</v>
      </c>
      <c r="AN983" s="47">
        <v>0.1970474005</v>
      </c>
      <c r="AO983" s="47">
        <v>0.20075713570000001</v>
      </c>
      <c r="AP983" s="47">
        <v>0</v>
      </c>
      <c r="AQ983" s="47">
        <v>0.97795056545044901</v>
      </c>
      <c r="AR983" s="47">
        <v>1.0215787451550999</v>
      </c>
      <c r="AS983" s="47" t="s">
        <v>1989</v>
      </c>
      <c r="AT983" s="28">
        <v>1264</v>
      </c>
      <c r="AU983" s="28">
        <v>1627</v>
      </c>
      <c r="AV983" s="28">
        <v>0</v>
      </c>
    </row>
    <row r="984" spans="1:48" x14ac:dyDescent="0.25">
      <c r="A984" s="159">
        <v>981</v>
      </c>
      <c r="B984" s="3" t="s">
        <v>2599</v>
      </c>
      <c r="C984" s="3" t="s">
        <v>2159</v>
      </c>
      <c r="D984" s="28" t="s">
        <v>4501</v>
      </c>
      <c r="E984" s="25" t="s">
        <v>4501</v>
      </c>
      <c r="F984" s="25" t="s">
        <v>4501</v>
      </c>
      <c r="G984" s="25" t="s">
        <v>4501</v>
      </c>
      <c r="H984" s="28" t="s">
        <v>4501</v>
      </c>
      <c r="I984" s="49">
        <v>1.1599999999999999</v>
      </c>
      <c r="J984" s="49">
        <v>15.241379999999999</v>
      </c>
      <c r="K984" s="28">
        <v>0</v>
      </c>
      <c r="L984" s="28" t="s">
        <v>4501</v>
      </c>
      <c r="M984" s="49" t="s">
        <v>4501</v>
      </c>
      <c r="N984" s="49" t="s">
        <v>4501</v>
      </c>
      <c r="O984" s="49" t="s">
        <v>4501</v>
      </c>
      <c r="P984" s="30">
        <v>104.360785013</v>
      </c>
      <c r="Q984" s="27">
        <v>8.9999999999999998E-4</v>
      </c>
      <c r="R984" s="30">
        <v>122.59664530800001</v>
      </c>
      <c r="S984" s="27">
        <v>0.17469999999999999</v>
      </c>
      <c r="T984" s="30">
        <v>0</v>
      </c>
      <c r="U984" s="27" t="s">
        <v>1989</v>
      </c>
      <c r="V984" s="30">
        <v>0.94739595399999998</v>
      </c>
      <c r="W984" s="32">
        <v>-0.11749999999999999</v>
      </c>
      <c r="X984" s="30">
        <v>1.298071373</v>
      </c>
      <c r="Y984" s="32">
        <v>0.37009999999999998</v>
      </c>
      <c r="Z984" s="30">
        <v>0</v>
      </c>
      <c r="AA984" s="32" t="s">
        <v>1989</v>
      </c>
      <c r="AB984" s="30">
        <v>750</v>
      </c>
      <c r="AC984" s="27">
        <v>-2.0299999999999999E-2</v>
      </c>
      <c r="AD984" s="30">
        <v>851.72413793099997</v>
      </c>
      <c r="AE984" s="27">
        <v>0.13600000000000001</v>
      </c>
      <c r="AF984" s="30">
        <v>0</v>
      </c>
      <c r="AG984" s="27" t="s">
        <v>1989</v>
      </c>
      <c r="AH984" s="25">
        <v>1.8954032400000001E-2</v>
      </c>
      <c r="AI984" s="25">
        <v>2.50007462E-2</v>
      </c>
      <c r="AJ984" s="25">
        <v>0</v>
      </c>
      <c r="AK984" s="25">
        <v>7.3805107699999997E-2</v>
      </c>
      <c r="AL984" s="25">
        <v>0.1000692926</v>
      </c>
      <c r="AM984" s="25">
        <v>0</v>
      </c>
      <c r="AN984" s="47">
        <v>0.1213035665</v>
      </c>
      <c r="AO984" s="47">
        <v>0.12390239</v>
      </c>
      <c r="AP984" s="47">
        <v>0</v>
      </c>
      <c r="AQ984" s="47">
        <v>2.8818220457603498</v>
      </c>
      <c r="AR984" s="47">
        <v>3.1199333362702601</v>
      </c>
      <c r="AS984" s="47" t="s">
        <v>1989</v>
      </c>
      <c r="AT984" s="28">
        <v>750</v>
      </c>
      <c r="AU984" s="28">
        <v>800</v>
      </c>
      <c r="AV984" s="28">
        <v>0</v>
      </c>
    </row>
    <row r="985" spans="1:48" x14ac:dyDescent="0.25">
      <c r="A985" s="159">
        <v>982</v>
      </c>
      <c r="B985" s="3" t="s">
        <v>2235</v>
      </c>
      <c r="C985" s="3" t="s">
        <v>2159</v>
      </c>
      <c r="D985" s="28">
        <v>12600</v>
      </c>
      <c r="E985" s="25">
        <v>-15.43624</v>
      </c>
      <c r="F985" s="25">
        <v>-20.754719999999999</v>
      </c>
      <c r="G985" s="25">
        <v>9.5652170000000005</v>
      </c>
      <c r="H985" s="28">
        <v>486360000000</v>
      </c>
      <c r="I985" s="49">
        <v>38.6</v>
      </c>
      <c r="J985" s="49">
        <v>99.778760000000005</v>
      </c>
      <c r="K985" s="28">
        <v>9415</v>
      </c>
      <c r="L985" s="28">
        <v>125080500</v>
      </c>
      <c r="M985" s="49">
        <v>6.2160828811050814</v>
      </c>
      <c r="N985" s="49">
        <v>0.98004804509945143</v>
      </c>
      <c r="O985" s="49" t="s">
        <v>4501</v>
      </c>
      <c r="P985" s="30">
        <v>562.21401909999997</v>
      </c>
      <c r="Q985" s="27">
        <v>0.80569999999999997</v>
      </c>
      <c r="R985" s="30">
        <v>546.59337857200001</v>
      </c>
      <c r="S985" s="27">
        <v>-2.7799999999999998E-2</v>
      </c>
      <c r="T985" s="30">
        <v>625.43779293199998</v>
      </c>
      <c r="U985" s="27">
        <v>2.92E-2</v>
      </c>
      <c r="V985" s="30">
        <v>84.968931014999995</v>
      </c>
      <c r="W985" s="32">
        <v>1.8828</v>
      </c>
      <c r="X985" s="30">
        <v>93.391567984999995</v>
      </c>
      <c r="Y985" s="32">
        <v>9.9099999999999994E-2</v>
      </c>
      <c r="Z985" s="30">
        <v>103.96055851200001</v>
      </c>
      <c r="AA985" s="32">
        <v>-3.4099999999999998E-2</v>
      </c>
      <c r="AB985" s="30">
        <v>1835.6350605959001</v>
      </c>
      <c r="AC985" s="27">
        <v>1.4039999999999999</v>
      </c>
      <c r="AD985" s="30">
        <v>2042.7509337306001</v>
      </c>
      <c r="AE985" s="27">
        <v>0.113</v>
      </c>
      <c r="AF985" s="30">
        <v>2689.3886152753998</v>
      </c>
      <c r="AG985" s="27">
        <v>0.97</v>
      </c>
      <c r="AH985" s="25">
        <v>0.12033307560000001</v>
      </c>
      <c r="AI985" s="25">
        <v>0.1058594959</v>
      </c>
      <c r="AJ985" s="25">
        <v>0.1095871159</v>
      </c>
      <c r="AK985" s="25">
        <v>0.18994827289999999</v>
      </c>
      <c r="AL985" s="25">
        <v>0.1883828457</v>
      </c>
      <c r="AM985" s="25">
        <v>0.20922674250000001</v>
      </c>
      <c r="AN985" s="47">
        <v>0.31518967279999999</v>
      </c>
      <c r="AO985" s="47">
        <v>0.31236259420000001</v>
      </c>
      <c r="AP985" s="47">
        <v>0.28809969060000001</v>
      </c>
      <c r="AQ985" s="47">
        <v>0.678138321342317</v>
      </c>
      <c r="AR985" s="47">
        <v>0.87470888110366396</v>
      </c>
      <c r="AS985" s="47">
        <v>0.90922756533295601</v>
      </c>
      <c r="AT985" s="28">
        <v>1200</v>
      </c>
      <c r="AU985" s="28">
        <v>1556</v>
      </c>
      <c r="AV985" s="28">
        <v>0</v>
      </c>
    </row>
    <row r="986" spans="1:48" x14ac:dyDescent="0.25">
      <c r="A986" s="159">
        <v>983</v>
      </c>
      <c r="B986" s="3" t="s">
        <v>2602</v>
      </c>
      <c r="C986" s="3" t="s">
        <v>2159</v>
      </c>
      <c r="D986" s="28">
        <v>13100</v>
      </c>
      <c r="E986" s="25">
        <v>-14.93506</v>
      </c>
      <c r="F986" s="25">
        <v>-12.66667</v>
      </c>
      <c r="G986" s="25">
        <v>52.325580000000002</v>
      </c>
      <c r="H986" s="28">
        <v>131000000000</v>
      </c>
      <c r="I986" s="49">
        <v>10</v>
      </c>
      <c r="J986" s="49">
        <v>19.548580000000001</v>
      </c>
      <c r="K986" s="28">
        <v>1670</v>
      </c>
      <c r="L986" s="28">
        <v>21877000</v>
      </c>
      <c r="M986" s="49">
        <v>8.4407216494845354</v>
      </c>
      <c r="N986" s="49">
        <v>1.686124060525626</v>
      </c>
      <c r="O986" s="49" t="s">
        <v>4501</v>
      </c>
      <c r="P986" s="30">
        <v>280.25281657699998</v>
      </c>
      <c r="Q986" s="27">
        <v>0.22459999999999999</v>
      </c>
      <c r="R986" s="30">
        <v>334.68126404200001</v>
      </c>
      <c r="S986" s="27">
        <v>0.19420000000000001</v>
      </c>
      <c r="T986" s="30">
        <v>310.31986860799998</v>
      </c>
      <c r="U986" s="27">
        <v>0.38919999999999999</v>
      </c>
      <c r="V986" s="30">
        <v>22.354121001999999</v>
      </c>
      <c r="W986" s="32">
        <v>0.69989999999999997</v>
      </c>
      <c r="X986" s="30">
        <v>15.521433423</v>
      </c>
      <c r="Y986" s="32">
        <v>-0.30570000000000003</v>
      </c>
      <c r="Z986" s="30">
        <v>11.017714944</v>
      </c>
      <c r="AA986" s="32">
        <v>-0.29449999999999998</v>
      </c>
      <c r="AB986" s="30">
        <v>2235.4121002000002</v>
      </c>
      <c r="AC986" s="27">
        <v>-0.32</v>
      </c>
      <c r="AD986" s="30">
        <v>1552.1433423000001</v>
      </c>
      <c r="AE986" s="27">
        <v>-0.30599999999999999</v>
      </c>
      <c r="AF986" s="30">
        <v>1101.7714943999999</v>
      </c>
      <c r="AG986" s="27" t="s">
        <v>1989</v>
      </c>
      <c r="AH986" s="25">
        <v>9.0944584499999995E-2</v>
      </c>
      <c r="AI986" s="25">
        <v>5.6583825099999999E-2</v>
      </c>
      <c r="AJ986" s="25">
        <v>3.6223245899999999E-2</v>
      </c>
      <c r="AK986" s="25">
        <v>1.0616201431000001</v>
      </c>
      <c r="AL986" s="25">
        <v>0.221949542</v>
      </c>
      <c r="AM986" s="25">
        <v>0.1427457382</v>
      </c>
      <c r="AN986" s="47">
        <v>0.24249600460000001</v>
      </c>
      <c r="AO986" s="47">
        <v>0.12748541190000001</v>
      </c>
      <c r="AP986" s="47">
        <v>0.1252839137</v>
      </c>
      <c r="AQ986" s="47">
        <v>3.17974859461772</v>
      </c>
      <c r="AR986" s="47">
        <v>2.7166280133754199</v>
      </c>
      <c r="AS986" s="47">
        <v>2.9407218920770402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4821</v>
      </c>
      <c r="C987" s="3" t="s">
        <v>2159</v>
      </c>
      <c r="D987" s="28">
        <v>37300</v>
      </c>
      <c r="E987" s="25">
        <v>0</v>
      </c>
      <c r="F987" s="25" t="s">
        <v>4501</v>
      </c>
      <c r="G987" s="25" t="s">
        <v>4501</v>
      </c>
      <c r="H987" s="28">
        <v>1641200000000</v>
      </c>
      <c r="I987" s="49">
        <v>44</v>
      </c>
      <c r="J987" s="49">
        <v>100</v>
      </c>
      <c r="K987" s="28">
        <v>0</v>
      </c>
      <c r="L987" s="28" t="s">
        <v>4501</v>
      </c>
      <c r="M987" s="49">
        <v>43.021914648212224</v>
      </c>
      <c r="N987" s="49">
        <v>3.1065913310075759</v>
      </c>
      <c r="O987" s="49" t="s">
        <v>4501</v>
      </c>
      <c r="P987" s="30">
        <v>1019.4874631</v>
      </c>
      <c r="Q987" s="27">
        <v>0.34939999999999999</v>
      </c>
      <c r="R987" s="30">
        <v>1005.422550432</v>
      </c>
      <c r="S987" s="27">
        <v>-1.38E-2</v>
      </c>
      <c r="T987" s="30">
        <v>944.50130586199998</v>
      </c>
      <c r="U987" s="27">
        <v>-5.1400000000000001E-2</v>
      </c>
      <c r="V987" s="30">
        <v>37.859548246000003</v>
      </c>
      <c r="W987" s="32">
        <v>3.7999999999999999E-2</v>
      </c>
      <c r="X987" s="30">
        <v>47.288261964</v>
      </c>
      <c r="Y987" s="32">
        <v>0.249</v>
      </c>
      <c r="Z987" s="30">
        <v>43.924744762000003</v>
      </c>
      <c r="AA987" s="32">
        <v>9.2299999999999993E-2</v>
      </c>
      <c r="AB987" s="30">
        <v>626.46005870450006</v>
      </c>
      <c r="AC987" s="27">
        <v>-6.54E-2</v>
      </c>
      <c r="AD987" s="30">
        <v>867.11023634089997</v>
      </c>
      <c r="AE987" s="27">
        <v>0.38400000000000001</v>
      </c>
      <c r="AF987" s="30">
        <v>844.77003495450003</v>
      </c>
      <c r="AG987" s="27">
        <v>1.27</v>
      </c>
      <c r="AH987" s="25">
        <v>3.1581058299999999E-2</v>
      </c>
      <c r="AI987" s="25">
        <v>4.3191680599999997E-2</v>
      </c>
      <c r="AJ987" s="25">
        <v>3.6032402400000003E-2</v>
      </c>
      <c r="AK987" s="25">
        <v>4.5101745499999998E-2</v>
      </c>
      <c r="AL987" s="25">
        <v>6.11881461E-2</v>
      </c>
      <c r="AM987" s="25">
        <v>5.8102209100000003E-2</v>
      </c>
      <c r="AN987" s="47">
        <v>0.21421405490000001</v>
      </c>
      <c r="AO987" s="47">
        <v>0.22063185499999999</v>
      </c>
      <c r="AP987" s="47">
        <v>0.26003496269999998</v>
      </c>
      <c r="AQ987" s="47">
        <v>0.44921468211034499</v>
      </c>
      <c r="AR987" s="47">
        <v>0.38380474181934698</v>
      </c>
      <c r="AS987" s="47">
        <v>0.61249889788065204</v>
      </c>
      <c r="AT987" s="28">
        <v>0</v>
      </c>
      <c r="AU987" s="28">
        <v>0</v>
      </c>
      <c r="AV987" s="28">
        <v>0</v>
      </c>
    </row>
    <row r="988" spans="1:48" x14ac:dyDescent="0.25">
      <c r="A988" s="159">
        <v>985</v>
      </c>
      <c r="B988" s="3" t="s">
        <v>4124</v>
      </c>
      <c r="C988" s="3" t="s">
        <v>2159</v>
      </c>
      <c r="D988" s="28">
        <v>13000</v>
      </c>
      <c r="E988" s="25">
        <v>0.77519380000000004</v>
      </c>
      <c r="F988" s="25">
        <v>-3.7037040000000001</v>
      </c>
      <c r="G988" s="25">
        <v>-42.085839999999997</v>
      </c>
      <c r="H988" s="28">
        <v>149782802000</v>
      </c>
      <c r="I988" s="49">
        <v>11.521749999999999</v>
      </c>
      <c r="J988" s="49">
        <v>100</v>
      </c>
      <c r="K988" s="28">
        <v>4480</v>
      </c>
      <c r="L988" s="28">
        <v>58239500</v>
      </c>
      <c r="M988" s="49">
        <v>126.11214953271028</v>
      </c>
      <c r="N988" s="49">
        <v>1.2991824791470468</v>
      </c>
      <c r="O988" s="49" t="s">
        <v>4501</v>
      </c>
      <c r="P988" s="30">
        <v>18.560135314</v>
      </c>
      <c r="Q988" s="27">
        <v>-0.15160000000000001</v>
      </c>
      <c r="R988" s="30">
        <v>6.9189010140000002</v>
      </c>
      <c r="S988" s="27">
        <v>-0.62719999999999998</v>
      </c>
      <c r="T988" s="30">
        <v>3.7048112180000001</v>
      </c>
      <c r="U988" s="27">
        <v>5.1799999999999999E-2</v>
      </c>
      <c r="V988" s="30">
        <v>8.0735932999999996E-2</v>
      </c>
      <c r="W988" s="32">
        <v>-0.97740000000000005</v>
      </c>
      <c r="X988" s="30">
        <v>1.1856640190000001</v>
      </c>
      <c r="Y988" s="32">
        <v>13.685700000000001</v>
      </c>
      <c r="Z988" s="30">
        <v>0.90112273700000001</v>
      </c>
      <c r="AA988" s="32">
        <v>0.60619999999999996</v>
      </c>
      <c r="AB988" s="30">
        <v>7.2735074774999999</v>
      </c>
      <c r="AC988" s="27">
        <v>-0.97740000000000005</v>
      </c>
      <c r="AD988" s="30">
        <v>106.81657828829999</v>
      </c>
      <c r="AE988" s="27">
        <v>13.686</v>
      </c>
      <c r="AF988" s="30">
        <v>0</v>
      </c>
      <c r="AG988" s="27" t="s">
        <v>1989</v>
      </c>
      <c r="AH988" s="25">
        <v>6.7401910000000002E-4</v>
      </c>
      <c r="AI988" s="25">
        <v>9.9417940999999999E-3</v>
      </c>
      <c r="AJ988" s="25">
        <v>0</v>
      </c>
      <c r="AK988" s="25">
        <v>7.0780970000000002E-4</v>
      </c>
      <c r="AL988" s="25">
        <v>1.0337298199999999E-2</v>
      </c>
      <c r="AM988" s="25">
        <v>0</v>
      </c>
      <c r="AN988" s="47">
        <v>0.23649686610000001</v>
      </c>
      <c r="AO988" s="47">
        <v>0.70963728680000004</v>
      </c>
      <c r="AP988" s="47">
        <v>0</v>
      </c>
      <c r="AQ988" s="47">
        <v>5.5674407005223303E-2</v>
      </c>
      <c r="AR988" s="47">
        <v>2.4052959374715702E-2</v>
      </c>
      <c r="AS988" s="47">
        <v>2.9370573491895001E-2</v>
      </c>
      <c r="AT988" s="28">
        <v>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2611</v>
      </c>
      <c r="C989" s="3" t="s">
        <v>2159</v>
      </c>
      <c r="D989" s="28">
        <v>17000</v>
      </c>
      <c r="E989" s="25">
        <v>183.33330000000001</v>
      </c>
      <c r="F989" s="25">
        <v>115.18989999999999</v>
      </c>
      <c r="G989" s="25">
        <v>233.33330000000001</v>
      </c>
      <c r="H989" s="28">
        <v>37400000000</v>
      </c>
      <c r="I989" s="49">
        <v>2.1999999999999997</v>
      </c>
      <c r="J989" s="49">
        <v>20.139589999999998</v>
      </c>
      <c r="K989" s="28">
        <v>60</v>
      </c>
      <c r="L989" s="28">
        <v>689000</v>
      </c>
      <c r="M989" s="49">
        <v>20.60454478589492</v>
      </c>
      <c r="N989" s="49">
        <v>1.2591001858559907</v>
      </c>
      <c r="O989" s="49" t="s">
        <v>4501</v>
      </c>
      <c r="P989" s="30">
        <v>119.638032154</v>
      </c>
      <c r="Q989" s="27">
        <v>2.7900000000000001E-2</v>
      </c>
      <c r="R989" s="30">
        <v>122.640874013</v>
      </c>
      <c r="S989" s="27">
        <v>2.5100000000000001E-2</v>
      </c>
      <c r="T989" s="30">
        <v>0</v>
      </c>
      <c r="U989" s="27" t="s">
        <v>1989</v>
      </c>
      <c r="V989" s="30">
        <v>2.3333663979999999</v>
      </c>
      <c r="W989" s="32">
        <v>0.2258</v>
      </c>
      <c r="X989" s="30">
        <v>2.2689169059999998</v>
      </c>
      <c r="Y989" s="32">
        <v>-2.76E-2</v>
      </c>
      <c r="Z989" s="30">
        <v>0</v>
      </c>
      <c r="AA989" s="32" t="s">
        <v>1989</v>
      </c>
      <c r="AB989" s="30">
        <v>954.5589809091</v>
      </c>
      <c r="AC989" s="27">
        <v>0.22600000000000001</v>
      </c>
      <c r="AD989" s="30">
        <v>928.19327954549999</v>
      </c>
      <c r="AE989" s="27">
        <v>-2.8000000000000001E-2</v>
      </c>
      <c r="AF989" s="30">
        <v>0</v>
      </c>
      <c r="AG989" s="27" t="s">
        <v>1989</v>
      </c>
      <c r="AH989" s="25">
        <v>3.6527434800000001E-2</v>
      </c>
      <c r="AI989" s="25">
        <v>3.3600986100000001E-2</v>
      </c>
      <c r="AJ989" s="25">
        <v>0</v>
      </c>
      <c r="AK989" s="25">
        <v>7.8160323700000006E-2</v>
      </c>
      <c r="AL989" s="25">
        <v>7.6094881500000003E-2</v>
      </c>
      <c r="AM989" s="25">
        <v>0</v>
      </c>
      <c r="AN989" s="47">
        <v>0.17399822700000001</v>
      </c>
      <c r="AO989" s="47">
        <v>0.16609392370000001</v>
      </c>
      <c r="AP989" s="47">
        <v>0</v>
      </c>
      <c r="AQ989" s="47">
        <v>1.28121489048093</v>
      </c>
      <c r="AR989" s="47">
        <v>1.2479832593467799</v>
      </c>
      <c r="AS989" s="47" t="s">
        <v>1989</v>
      </c>
      <c r="AT989" s="28">
        <v>1000</v>
      </c>
      <c r="AU989" s="28">
        <v>800</v>
      </c>
      <c r="AV989" s="28">
        <v>0</v>
      </c>
    </row>
    <row r="990" spans="1:48" x14ac:dyDescent="0.25">
      <c r="A990" s="159">
        <v>987</v>
      </c>
      <c r="B990" s="3" t="s">
        <v>3327</v>
      </c>
      <c r="C990" s="3" t="s">
        <v>2159</v>
      </c>
      <c r="D990" s="28" t="s">
        <v>4501</v>
      </c>
      <c r="E990" s="25" t="s">
        <v>4501</v>
      </c>
      <c r="F990" s="25" t="s">
        <v>4501</v>
      </c>
      <c r="G990" s="25" t="s">
        <v>4501</v>
      </c>
      <c r="H990" s="28" t="s">
        <v>4501</v>
      </c>
      <c r="I990" s="49">
        <v>2.0739799999999997</v>
      </c>
      <c r="J990" s="49">
        <v>12.394539999999999</v>
      </c>
      <c r="K990" s="28" t="s">
        <v>4501</v>
      </c>
      <c r="L990" s="28" t="s">
        <v>4501</v>
      </c>
      <c r="M990" s="49" t="s">
        <v>4501</v>
      </c>
      <c r="N990" s="49" t="s">
        <v>4501</v>
      </c>
      <c r="O990" s="49" t="s">
        <v>4501</v>
      </c>
      <c r="P990" s="30">
        <v>45.999952059000002</v>
      </c>
      <c r="Q990" s="27">
        <v>-8.3699999999999997E-2</v>
      </c>
      <c r="R990" s="30">
        <v>50.260886593000002</v>
      </c>
      <c r="S990" s="27">
        <v>9.2600000000000002E-2</v>
      </c>
      <c r="T990" s="30">
        <v>0</v>
      </c>
      <c r="U990" s="27" t="s">
        <v>1989</v>
      </c>
      <c r="V990" s="30">
        <v>1.05838046</v>
      </c>
      <c r="W990" s="32">
        <v>1.0011000000000001</v>
      </c>
      <c r="X990" s="30">
        <v>1.074329788</v>
      </c>
      <c r="Y990" s="32">
        <v>1.5100000000000001E-2</v>
      </c>
      <c r="Z990" s="30">
        <v>0</v>
      </c>
      <c r="AA990" s="32" t="s">
        <v>1989</v>
      </c>
      <c r="AB990" s="30">
        <v>510.31249502769998</v>
      </c>
      <c r="AC990" s="27">
        <v>1.0011000000000001</v>
      </c>
      <c r="AD990" s="30">
        <v>278.00267986509999</v>
      </c>
      <c r="AE990" s="27">
        <v>-0.45500000000000002</v>
      </c>
      <c r="AF990" s="30">
        <v>0</v>
      </c>
      <c r="AG990" s="27" t="s">
        <v>1989</v>
      </c>
      <c r="AH990" s="25">
        <v>1.9560017999999998E-2</v>
      </c>
      <c r="AI990" s="25">
        <v>1.7488189599999999E-2</v>
      </c>
      <c r="AJ990" s="25">
        <v>0</v>
      </c>
      <c r="AK990" s="25">
        <v>2.5924942499999999E-2</v>
      </c>
      <c r="AL990" s="25">
        <v>2.4215448600000002E-2</v>
      </c>
      <c r="AM990" s="25">
        <v>0</v>
      </c>
      <c r="AN990" s="47">
        <v>0.14818454089999999</v>
      </c>
      <c r="AO990" s="47">
        <v>0.17363831129999999</v>
      </c>
      <c r="AP990" s="47">
        <v>0</v>
      </c>
      <c r="AQ990" s="47">
        <v>0.34218221459283699</v>
      </c>
      <c r="AR990" s="47">
        <v>0.42597581569566001</v>
      </c>
      <c r="AS990" s="47" t="s">
        <v>1989</v>
      </c>
      <c r="AT990" s="28">
        <v>0</v>
      </c>
      <c r="AU990" s="28">
        <v>600</v>
      </c>
      <c r="AV990" s="28">
        <v>0</v>
      </c>
    </row>
    <row r="991" spans="1:48" x14ac:dyDescent="0.25">
      <c r="A991" s="159">
        <v>988</v>
      </c>
      <c r="B991" s="3" t="s">
        <v>2614</v>
      </c>
      <c r="C991" s="3" t="s">
        <v>2159</v>
      </c>
      <c r="D991" s="28">
        <v>21000</v>
      </c>
      <c r="E991" s="25">
        <v>3.9603959999999998</v>
      </c>
      <c r="F991" s="25">
        <v>6.0606059999999999</v>
      </c>
      <c r="G991" s="25">
        <v>17.977530000000002</v>
      </c>
      <c r="H991" s="28">
        <v>110544000000</v>
      </c>
      <c r="I991" s="49">
        <v>5.2639999999999993</v>
      </c>
      <c r="J991" s="49">
        <v>24.668659999999999</v>
      </c>
      <c r="K991" s="28">
        <v>5</v>
      </c>
      <c r="L991" s="28">
        <v>105000</v>
      </c>
      <c r="M991" s="49">
        <v>6.3636363636363633</v>
      </c>
      <c r="N991" s="49">
        <v>1.1956971680649351</v>
      </c>
      <c r="O991" s="49" t="s">
        <v>4501</v>
      </c>
      <c r="P991" s="30">
        <v>378.94781830800002</v>
      </c>
      <c r="Q991" s="27">
        <v>9.4100000000000003E-2</v>
      </c>
      <c r="R991" s="30">
        <v>438.40641000300002</v>
      </c>
      <c r="S991" s="27">
        <v>0.15690000000000001</v>
      </c>
      <c r="T991" s="30">
        <v>0</v>
      </c>
      <c r="U991" s="27" t="s">
        <v>1989</v>
      </c>
      <c r="V991" s="30">
        <v>19.727898987</v>
      </c>
      <c r="W991" s="32">
        <v>0.54730000000000001</v>
      </c>
      <c r="X991" s="30">
        <v>17.373267826999999</v>
      </c>
      <c r="Y991" s="32">
        <v>-0.11940000000000001</v>
      </c>
      <c r="Z991" s="30">
        <v>0</v>
      </c>
      <c r="AA991" s="32" t="s">
        <v>1989</v>
      </c>
      <c r="AB991" s="30">
        <v>3641.6475354167001</v>
      </c>
      <c r="AC991" s="27">
        <v>0.59560000000000002</v>
      </c>
      <c r="AD991" s="30">
        <v>3195.6946642045</v>
      </c>
      <c r="AE991" s="27">
        <v>-0.122</v>
      </c>
      <c r="AF991" s="30">
        <v>0</v>
      </c>
      <c r="AG991" s="27" t="s">
        <v>1989</v>
      </c>
      <c r="AH991" s="25">
        <v>0.19073632770000001</v>
      </c>
      <c r="AI991" s="25">
        <v>0.1728186662</v>
      </c>
      <c r="AJ991" s="25">
        <v>0</v>
      </c>
      <c r="AK991" s="25">
        <v>0.22782092400000001</v>
      </c>
      <c r="AL991" s="25">
        <v>0.1890229964</v>
      </c>
      <c r="AM991" s="25">
        <v>0</v>
      </c>
      <c r="AN991" s="47">
        <v>0.16370930180000001</v>
      </c>
      <c r="AO991" s="47">
        <v>0.1466805283</v>
      </c>
      <c r="AP991" s="47">
        <v>0</v>
      </c>
      <c r="AQ991" s="47">
        <v>0.10645213412347</v>
      </c>
      <c r="AR991" s="47">
        <v>8.1226110621139394E-2</v>
      </c>
      <c r="AS991" s="47" t="s">
        <v>1989</v>
      </c>
      <c r="AT991" s="28">
        <v>3000</v>
      </c>
      <c r="AU991" s="28">
        <v>2700</v>
      </c>
      <c r="AV991" s="28">
        <v>0</v>
      </c>
    </row>
    <row r="992" spans="1:48" x14ac:dyDescent="0.25">
      <c r="A992" s="159">
        <v>989</v>
      </c>
      <c r="B992" s="3" t="s">
        <v>3078</v>
      </c>
      <c r="C992" s="3" t="s">
        <v>2159</v>
      </c>
      <c r="D992" s="28">
        <v>13500</v>
      </c>
      <c r="E992" s="25">
        <v>0</v>
      </c>
      <c r="F992" s="25">
        <v>-0.73529409999999995</v>
      </c>
      <c r="G992" s="25">
        <v>9.7560979999999997</v>
      </c>
      <c r="H992" s="28">
        <v>72900000000</v>
      </c>
      <c r="I992" s="49">
        <v>5.3999999999999995</v>
      </c>
      <c r="J992" s="49">
        <v>100</v>
      </c>
      <c r="K992" s="28">
        <v>0</v>
      </c>
      <c r="L992" s="28" t="s">
        <v>4501</v>
      </c>
      <c r="M992" s="49">
        <v>4.5060080106809082</v>
      </c>
      <c r="N992" s="49">
        <v>0.7142421418549727</v>
      </c>
      <c r="O992" s="49" t="s">
        <v>4501</v>
      </c>
      <c r="P992" s="30">
        <v>112.961418782</v>
      </c>
      <c r="Q992" s="27">
        <v>-8.8599999999999998E-2</v>
      </c>
      <c r="R992" s="30">
        <v>115.184191631</v>
      </c>
      <c r="S992" s="27">
        <v>1.9699999999999999E-2</v>
      </c>
      <c r="T992" s="30">
        <v>0</v>
      </c>
      <c r="U992" s="27" t="s">
        <v>1989</v>
      </c>
      <c r="V992" s="30">
        <v>20.723260840999998</v>
      </c>
      <c r="W992" s="32">
        <v>0.2621</v>
      </c>
      <c r="X992" s="30">
        <v>20.714474150000001</v>
      </c>
      <c r="Y992" s="32">
        <v>-4.0000000000000002E-4</v>
      </c>
      <c r="Z992" s="30">
        <v>0</v>
      </c>
      <c r="AA992" s="32" t="s">
        <v>1989</v>
      </c>
      <c r="AB992" s="30">
        <v>1935.4871149999999</v>
      </c>
      <c r="AC992" s="27">
        <v>-0.36349999999999999</v>
      </c>
      <c r="AD992" s="30">
        <v>2517.6794522221999</v>
      </c>
      <c r="AE992" s="27">
        <v>0.30099999999999999</v>
      </c>
      <c r="AF992" s="30">
        <v>0</v>
      </c>
      <c r="AG992" s="27" t="s">
        <v>1989</v>
      </c>
      <c r="AH992" s="25">
        <v>0.16553787919999999</v>
      </c>
      <c r="AI992" s="25">
        <v>0.16479794889999999</v>
      </c>
      <c r="AJ992" s="25">
        <v>0</v>
      </c>
      <c r="AK992" s="25">
        <v>0.2073003481</v>
      </c>
      <c r="AL992" s="25">
        <v>0.20002621700000001</v>
      </c>
      <c r="AM992" s="25">
        <v>0</v>
      </c>
      <c r="AN992" s="47">
        <v>0.29650114370000002</v>
      </c>
      <c r="AO992" s="47">
        <v>0.29692240619999999</v>
      </c>
      <c r="AP992" s="47">
        <v>0</v>
      </c>
      <c r="AQ992" s="47">
        <v>0.19056485566866399</v>
      </c>
      <c r="AR992" s="47">
        <v>0.23764656862604799</v>
      </c>
      <c r="AS992" s="47" t="s">
        <v>1989</v>
      </c>
      <c r="AT992" s="28">
        <v>1600</v>
      </c>
      <c r="AU992" s="28">
        <v>1200</v>
      </c>
      <c r="AV992" s="28">
        <v>0</v>
      </c>
    </row>
    <row r="993" spans="1:48" x14ac:dyDescent="0.25">
      <c r="A993" s="159">
        <v>990</v>
      </c>
      <c r="B993" s="3" t="s">
        <v>3087</v>
      </c>
      <c r="C993" s="3" t="s">
        <v>2159</v>
      </c>
      <c r="D993" s="28">
        <v>6200</v>
      </c>
      <c r="E993" s="25">
        <v>14.81481</v>
      </c>
      <c r="F993" s="25">
        <v>3.3333330000000001</v>
      </c>
      <c r="G993" s="25">
        <v>-22.5</v>
      </c>
      <c r="H993" s="28">
        <v>37013665200</v>
      </c>
      <c r="I993" s="49">
        <v>5.9699399999999994</v>
      </c>
      <c r="J993" s="49">
        <v>100</v>
      </c>
      <c r="K993" s="28">
        <v>2550</v>
      </c>
      <c r="L993" s="28">
        <v>14760500</v>
      </c>
      <c r="M993" s="49">
        <v>3.0126336248785228</v>
      </c>
      <c r="N993" s="49">
        <v>0.25188548301608465</v>
      </c>
      <c r="O993" s="49" t="s">
        <v>4501</v>
      </c>
      <c r="P993" s="30">
        <v>149.65495999999999</v>
      </c>
      <c r="Q993" s="27">
        <v>0.67769999999999997</v>
      </c>
      <c r="R993" s="30">
        <v>192.13166329200001</v>
      </c>
      <c r="S993" s="27">
        <v>0.2838</v>
      </c>
      <c r="T993" s="30">
        <v>0</v>
      </c>
      <c r="U993" s="27" t="s">
        <v>1989</v>
      </c>
      <c r="V993" s="30">
        <v>4.2632848640000001</v>
      </c>
      <c r="W993" s="32">
        <v>0.1988</v>
      </c>
      <c r="X993" s="30">
        <v>12.284443017999999</v>
      </c>
      <c r="Y993" s="32">
        <v>1.8815</v>
      </c>
      <c r="Z993" s="30">
        <v>0</v>
      </c>
      <c r="AA993" s="32" t="s">
        <v>1989</v>
      </c>
      <c r="AB993" s="30">
        <v>379.11312162619998</v>
      </c>
      <c r="AC993" s="27">
        <v>-0.47299999999999998</v>
      </c>
      <c r="AD993" s="30">
        <v>1555.1971522020001</v>
      </c>
      <c r="AE993" s="27">
        <v>3.1019999999999999</v>
      </c>
      <c r="AF993" s="30">
        <v>0</v>
      </c>
      <c r="AG993" s="27" t="s">
        <v>1989</v>
      </c>
      <c r="AH993" s="25">
        <v>2.2094095500000001E-2</v>
      </c>
      <c r="AI993" s="25">
        <v>4.6842447000000002E-2</v>
      </c>
      <c r="AJ993" s="25">
        <v>0</v>
      </c>
      <c r="AK993" s="25">
        <v>3.55207549E-2</v>
      </c>
      <c r="AL993" s="25">
        <v>8.6003062300000002E-2</v>
      </c>
      <c r="AM993" s="25">
        <v>0</v>
      </c>
      <c r="AN993" s="47">
        <v>0.1423639984</v>
      </c>
      <c r="AO993" s="47">
        <v>0.186787222</v>
      </c>
      <c r="AP993" s="47">
        <v>0</v>
      </c>
      <c r="AQ993" s="47">
        <v>0.67252014545239902</v>
      </c>
      <c r="AR993" s="47">
        <v>0.99035066472122801</v>
      </c>
      <c r="AS993" s="47" t="s">
        <v>1989</v>
      </c>
      <c r="AT993" s="28">
        <v>0</v>
      </c>
      <c r="AU993" s="28">
        <v>0</v>
      </c>
      <c r="AV993" s="28">
        <v>0</v>
      </c>
    </row>
    <row r="994" spans="1:48" x14ac:dyDescent="0.25">
      <c r="A994" s="159">
        <v>991</v>
      </c>
      <c r="B994" s="3" t="s">
        <v>3967</v>
      </c>
      <c r="C994" s="3" t="s">
        <v>2159</v>
      </c>
      <c r="D994" s="28">
        <v>27500</v>
      </c>
      <c r="E994" s="25">
        <v>7.8431369999999996</v>
      </c>
      <c r="F994" s="25">
        <v>11.17718</v>
      </c>
      <c r="G994" s="25">
        <v>-29.663419999999999</v>
      </c>
      <c r="H994" s="28">
        <v>247498129999.99997</v>
      </c>
      <c r="I994" s="49">
        <v>8.9999299999999991</v>
      </c>
      <c r="J994" s="49">
        <v>99.997219999999999</v>
      </c>
      <c r="K994" s="28">
        <v>25</v>
      </c>
      <c r="L994" s="28">
        <v>687500</v>
      </c>
      <c r="M994" s="49">
        <v>10.184670508274232</v>
      </c>
      <c r="N994" s="49">
        <v>1.0672645223942898</v>
      </c>
      <c r="O994" s="49" t="s">
        <v>4501</v>
      </c>
      <c r="P994" s="30">
        <v>2026.397553092</v>
      </c>
      <c r="Q994" s="27">
        <v>-5.3999999999999999E-2</v>
      </c>
      <c r="R994" s="30">
        <v>2456.8637939159998</v>
      </c>
      <c r="S994" s="27">
        <v>0.21240000000000001</v>
      </c>
      <c r="T994" s="30">
        <v>0</v>
      </c>
      <c r="U994" s="27" t="s">
        <v>1989</v>
      </c>
      <c r="V994" s="30">
        <v>26.360186484</v>
      </c>
      <c r="W994" s="32">
        <v>-0.48509999999999998</v>
      </c>
      <c r="X994" s="30">
        <v>31.430345646999999</v>
      </c>
      <c r="Y994" s="32">
        <v>0.1923</v>
      </c>
      <c r="Z994" s="30">
        <v>0</v>
      </c>
      <c r="AA994" s="32" t="s">
        <v>1989</v>
      </c>
      <c r="AB994" s="30">
        <v>3670.7421202146002</v>
      </c>
      <c r="AC994" s="27">
        <v>-0.55679999999999996</v>
      </c>
      <c r="AD994" s="30">
        <v>3508.4113063906002</v>
      </c>
      <c r="AE994" s="27">
        <v>-4.3999999999999997E-2</v>
      </c>
      <c r="AF994" s="30">
        <v>0</v>
      </c>
      <c r="AG994" s="27" t="s">
        <v>1989</v>
      </c>
      <c r="AH994" s="25">
        <v>3.3007979600000001E-2</v>
      </c>
      <c r="AI994" s="25">
        <v>3.8122948900000002E-2</v>
      </c>
      <c r="AJ994" s="25">
        <v>0</v>
      </c>
      <c r="AK994" s="25">
        <v>0.1128025117</v>
      </c>
      <c r="AL994" s="25">
        <v>0.13518941409999999</v>
      </c>
      <c r="AM994" s="25">
        <v>0</v>
      </c>
      <c r="AN994" s="47">
        <v>0.11434109150000001</v>
      </c>
      <c r="AO994" s="47">
        <v>9.9332750299999995E-2</v>
      </c>
      <c r="AP994" s="47">
        <v>0</v>
      </c>
      <c r="AQ994" s="47">
        <v>2.3074019748508698</v>
      </c>
      <c r="AR994" s="47">
        <v>2.7861014812771399</v>
      </c>
      <c r="AS994" s="47" t="s">
        <v>1989</v>
      </c>
      <c r="AT994" s="28">
        <v>3500</v>
      </c>
      <c r="AU994" s="28">
        <v>3500</v>
      </c>
      <c r="AV994" s="28">
        <v>0</v>
      </c>
    </row>
    <row r="995" spans="1:48" x14ac:dyDescent="0.25">
      <c r="A995" s="159">
        <v>992</v>
      </c>
      <c r="B995" s="3" t="s">
        <v>2617</v>
      </c>
      <c r="C995" s="3" t="s">
        <v>2159</v>
      </c>
      <c r="D995" s="28">
        <v>6100</v>
      </c>
      <c r="E995" s="25">
        <v>-39</v>
      </c>
      <c r="F995" s="25">
        <v>-39</v>
      </c>
      <c r="G995" s="25">
        <v>-31.46067</v>
      </c>
      <c r="H995" s="28">
        <v>54790535500.000008</v>
      </c>
      <c r="I995" s="49">
        <v>8.9820499999999992</v>
      </c>
      <c r="J995" s="49">
        <v>51.785060000000001</v>
      </c>
      <c r="K995" s="28">
        <v>25</v>
      </c>
      <c r="L995" s="28">
        <v>208000</v>
      </c>
      <c r="M995" s="49">
        <v>5.6533827618164967</v>
      </c>
      <c r="N995" s="49">
        <v>0.35441087450790693</v>
      </c>
      <c r="O995" s="49" t="s">
        <v>4501</v>
      </c>
      <c r="P995" s="30">
        <v>164.20594962999999</v>
      </c>
      <c r="Q995" s="27">
        <v>-0.15340000000000001</v>
      </c>
      <c r="R995" s="30">
        <v>198.74083067999999</v>
      </c>
      <c r="S995" s="27">
        <v>0.21029999999999999</v>
      </c>
      <c r="T995" s="30">
        <v>0</v>
      </c>
      <c r="U995" s="27" t="s">
        <v>1989</v>
      </c>
      <c r="V995" s="30">
        <v>2.4634199379999999</v>
      </c>
      <c r="W995" s="32">
        <v>-0.78</v>
      </c>
      <c r="X995" s="30">
        <v>6.9613239829999998</v>
      </c>
      <c r="Y995" s="32">
        <v>1.8259000000000001</v>
      </c>
      <c r="Z995" s="30">
        <v>0</v>
      </c>
      <c r="AA995" s="32" t="s">
        <v>1989</v>
      </c>
      <c r="AB995" s="30">
        <v>574.9380387809</v>
      </c>
      <c r="AC995" s="27">
        <v>-0.72699999999999998</v>
      </c>
      <c r="AD995" s="30">
        <v>979.90454958680004</v>
      </c>
      <c r="AE995" s="27">
        <v>0.70399999999999996</v>
      </c>
      <c r="AF995" s="30">
        <v>0</v>
      </c>
      <c r="AG995" s="27" t="s">
        <v>1989</v>
      </c>
      <c r="AH995" s="25">
        <v>1.9800338300000001E-2</v>
      </c>
      <c r="AI995" s="25">
        <v>2.19373912E-2</v>
      </c>
      <c r="AJ995" s="25">
        <v>0</v>
      </c>
      <c r="AK995" s="25">
        <v>3.8124256799999999E-2</v>
      </c>
      <c r="AL995" s="25">
        <v>4.7071018700000002E-2</v>
      </c>
      <c r="AM995" s="25">
        <v>0</v>
      </c>
      <c r="AN995" s="47">
        <v>0.23495423479999999</v>
      </c>
      <c r="AO995" s="47">
        <v>0.2357240769</v>
      </c>
      <c r="AP995" s="47">
        <v>0</v>
      </c>
      <c r="AQ995" s="47">
        <v>1.17478609002951</v>
      </c>
      <c r="AR995" s="47">
        <v>1.1169706146887699</v>
      </c>
      <c r="AS995" s="47" t="s">
        <v>1989</v>
      </c>
      <c r="AT995" s="28">
        <v>700</v>
      </c>
      <c r="AU995" s="28">
        <v>700</v>
      </c>
      <c r="AV995" s="28">
        <v>0</v>
      </c>
    </row>
    <row r="996" spans="1:48" x14ac:dyDescent="0.25">
      <c r="A996" s="159">
        <v>993</v>
      </c>
      <c r="B996" s="3" t="s">
        <v>2590</v>
      </c>
      <c r="C996" s="3" t="s">
        <v>2159</v>
      </c>
      <c r="D996" s="28">
        <v>22000</v>
      </c>
      <c r="E996" s="25">
        <v>36.645960000000002</v>
      </c>
      <c r="F996" s="25">
        <v>36.645960000000002</v>
      </c>
      <c r="G996" s="25">
        <v>57.142859999999999</v>
      </c>
      <c r="H996" s="28">
        <v>660000000000</v>
      </c>
      <c r="I996" s="49">
        <v>30</v>
      </c>
      <c r="J996" s="49">
        <v>100</v>
      </c>
      <c r="K996" s="28">
        <v>200</v>
      </c>
      <c r="L996" s="28">
        <v>4400000</v>
      </c>
      <c r="M996" s="49" t="s">
        <v>4501</v>
      </c>
      <c r="N996" s="49">
        <v>4.4394586625609049</v>
      </c>
      <c r="O996" s="49" t="s">
        <v>4501</v>
      </c>
      <c r="P996" s="30">
        <v>94.941890294999993</v>
      </c>
      <c r="Q996" s="27">
        <v>-0.21340000000000001</v>
      </c>
      <c r="R996" s="30">
        <v>81.694849919000006</v>
      </c>
      <c r="S996" s="27">
        <v>-0.13950000000000001</v>
      </c>
      <c r="T996" s="30">
        <v>60.781447356000001</v>
      </c>
      <c r="U996" s="27">
        <v>0.2417</v>
      </c>
      <c r="V996" s="30">
        <v>-16.269127543</v>
      </c>
      <c r="W996" s="32">
        <v>-0.1867</v>
      </c>
      <c r="X996" s="30">
        <v>-13.271703423</v>
      </c>
      <c r="Y996" s="32">
        <v>-0.1842</v>
      </c>
      <c r="Z996" s="30">
        <v>-6.3782574680000002</v>
      </c>
      <c r="AA996" s="32">
        <v>-0.30669999999999997</v>
      </c>
      <c r="AB996" s="30">
        <v>-2033.6409428750001</v>
      </c>
      <c r="AC996" s="27">
        <v>-0.1867</v>
      </c>
      <c r="AD996" s="30">
        <v>-442.39011410000001</v>
      </c>
      <c r="AE996" s="27">
        <v>-0.78200000000000003</v>
      </c>
      <c r="AF996" s="30">
        <v>0</v>
      </c>
      <c r="AG996" s="27" t="s">
        <v>1989</v>
      </c>
      <c r="AH996" s="25">
        <v>-8.1192193499999996E-2</v>
      </c>
      <c r="AI996" s="25">
        <v>-5.8822359099999999E-2</v>
      </c>
      <c r="AJ996" s="25">
        <v>0</v>
      </c>
      <c r="AK996" s="25">
        <v>0.33055613550000001</v>
      </c>
      <c r="AL996" s="25">
        <v>-0.2906803282</v>
      </c>
      <c r="AM996" s="25">
        <v>0</v>
      </c>
      <c r="AN996" s="47">
        <v>0.11191230100000001</v>
      </c>
      <c r="AO996" s="47">
        <v>0.13673006800000001</v>
      </c>
      <c r="AP996" s="47">
        <v>0</v>
      </c>
      <c r="AQ996" s="47">
        <v>-4.2901106099791297</v>
      </c>
      <c r="AR996" s="47">
        <v>0.766046590160257</v>
      </c>
      <c r="AS996" s="47">
        <v>0.755948052418011</v>
      </c>
      <c r="AT996" s="28">
        <v>0</v>
      </c>
      <c r="AU996" s="28">
        <v>0</v>
      </c>
      <c r="AV996" s="28">
        <v>0</v>
      </c>
    </row>
    <row r="997" spans="1:48" x14ac:dyDescent="0.25">
      <c r="A997" s="159">
        <v>994</v>
      </c>
      <c r="B997" s="3" t="s">
        <v>4364</v>
      </c>
      <c r="C997" s="3" t="s">
        <v>2159</v>
      </c>
      <c r="D997" s="28" t="s">
        <v>4501</v>
      </c>
      <c r="E997" s="25" t="s">
        <v>4501</v>
      </c>
      <c r="F997" s="25" t="s">
        <v>4501</v>
      </c>
      <c r="G997" s="25" t="s">
        <v>4501</v>
      </c>
      <c r="H997" s="28" t="s">
        <v>4501</v>
      </c>
      <c r="I997" s="49">
        <v>2.3449999999999998</v>
      </c>
      <c r="J997" s="49">
        <v>100</v>
      </c>
      <c r="K997" s="28">
        <v>0</v>
      </c>
      <c r="L997" s="28" t="s">
        <v>4501</v>
      </c>
      <c r="M997" s="49" t="s">
        <v>4501</v>
      </c>
      <c r="N997" s="49" t="s">
        <v>4501</v>
      </c>
      <c r="O997" s="49" t="s">
        <v>4501</v>
      </c>
      <c r="P997" s="30">
        <v>112.892439719</v>
      </c>
      <c r="Q997" s="27">
        <v>5.2200000000000003E-2</v>
      </c>
      <c r="R997" s="30">
        <v>124.40666294899999</v>
      </c>
      <c r="S997" s="27">
        <v>0.10199999999999999</v>
      </c>
      <c r="T997" s="30">
        <v>0</v>
      </c>
      <c r="U997" s="27" t="s">
        <v>1989</v>
      </c>
      <c r="V997" s="30">
        <v>10.433216609</v>
      </c>
      <c r="W997" s="32">
        <v>-0.28420000000000001</v>
      </c>
      <c r="X997" s="30">
        <v>10.754202942999999</v>
      </c>
      <c r="Y997" s="32">
        <v>3.0800000000000001E-2</v>
      </c>
      <c r="Z997" s="30">
        <v>0</v>
      </c>
      <c r="AA997" s="32" t="s">
        <v>1989</v>
      </c>
      <c r="AB997" s="30">
        <v>4983.0288286567002</v>
      </c>
      <c r="AC997" s="27">
        <v>-0.42730000000000001</v>
      </c>
      <c r="AD997" s="30">
        <v>3806.3916601279002</v>
      </c>
      <c r="AE997" s="27">
        <v>-0.23599999999999999</v>
      </c>
      <c r="AF997" s="30">
        <v>0</v>
      </c>
      <c r="AG997" s="27" t="s">
        <v>1989</v>
      </c>
      <c r="AH997" s="25">
        <v>8.7630104799999997E-2</v>
      </c>
      <c r="AI997" s="25">
        <v>0.1084675141</v>
      </c>
      <c r="AJ997" s="25">
        <v>0</v>
      </c>
      <c r="AK997" s="25">
        <v>0.2696465629</v>
      </c>
      <c r="AL997" s="25">
        <v>0.25779845800000001</v>
      </c>
      <c r="AM997" s="25">
        <v>0</v>
      </c>
      <c r="AN997" s="47">
        <v>0.1678352105</v>
      </c>
      <c r="AO997" s="47">
        <v>0.25348400199999999</v>
      </c>
      <c r="AP997" s="47">
        <v>0</v>
      </c>
      <c r="AQ997" s="47">
        <v>1.7985989635105899</v>
      </c>
      <c r="AR997" s="47">
        <v>0.98480235516810399</v>
      </c>
      <c r="AS997" s="47" t="s">
        <v>1989</v>
      </c>
      <c r="AT997" s="28">
        <v>3000</v>
      </c>
      <c r="AU997" s="28">
        <v>2500</v>
      </c>
      <c r="AV997" s="28">
        <v>0</v>
      </c>
    </row>
    <row r="998" spans="1:48" x14ac:dyDescent="0.25">
      <c r="A998" s="159">
        <v>995</v>
      </c>
      <c r="B998" s="3" t="s">
        <v>2623</v>
      </c>
      <c r="C998" s="3" t="s">
        <v>2159</v>
      </c>
      <c r="D998" s="28" t="s">
        <v>4501</v>
      </c>
      <c r="E998" s="25" t="s">
        <v>4501</v>
      </c>
      <c r="F998" s="25" t="s">
        <v>4501</v>
      </c>
      <c r="G998" s="25" t="s">
        <v>4501</v>
      </c>
      <c r="H998" s="28" t="s">
        <v>4501</v>
      </c>
      <c r="I998" s="49">
        <v>3.9579</v>
      </c>
      <c r="J998" s="49">
        <v>8.9577799999999996</v>
      </c>
      <c r="K998" s="28">
        <v>0</v>
      </c>
      <c r="L998" s="28" t="s">
        <v>4501</v>
      </c>
      <c r="M998" s="49" t="s">
        <v>4501</v>
      </c>
      <c r="N998" s="49" t="s">
        <v>4501</v>
      </c>
      <c r="O998" s="49" t="s">
        <v>4501</v>
      </c>
      <c r="P998" s="30">
        <v>14.064673776999999</v>
      </c>
      <c r="Q998" s="27">
        <v>-0.1237</v>
      </c>
      <c r="R998" s="30">
        <v>17.205662062999998</v>
      </c>
      <c r="S998" s="27">
        <v>0.2233</v>
      </c>
      <c r="T998" s="30">
        <v>0</v>
      </c>
      <c r="U998" s="27" t="s">
        <v>1989</v>
      </c>
      <c r="V998" s="30">
        <v>-1.1324351340000001</v>
      </c>
      <c r="W998" s="32">
        <v>-0.17499999999999999</v>
      </c>
      <c r="X998" s="30">
        <v>0.29241254799999999</v>
      </c>
      <c r="Y998" s="32">
        <v>-1.2582</v>
      </c>
      <c r="Z998" s="30">
        <v>0</v>
      </c>
      <c r="AA998" s="32" t="s">
        <v>1989</v>
      </c>
      <c r="AB998" s="30">
        <v>-382.85105446429998</v>
      </c>
      <c r="AC998" s="27">
        <v>-0.17499999999999999</v>
      </c>
      <c r="AD998" s="30">
        <v>73.880731701200006</v>
      </c>
      <c r="AE998" s="27">
        <v>-1.1930000000000001</v>
      </c>
      <c r="AF998" s="30">
        <v>0</v>
      </c>
      <c r="AG998" s="27" t="s">
        <v>1989</v>
      </c>
      <c r="AH998" s="25">
        <v>-1.1339371799999999E-2</v>
      </c>
      <c r="AI998" s="25">
        <v>2.8133765E-3</v>
      </c>
      <c r="AJ998" s="25">
        <v>0</v>
      </c>
      <c r="AK998" s="25">
        <v>-3.5455592199999997E-2</v>
      </c>
      <c r="AL998" s="25">
        <v>8.0656626000000006E-3</v>
      </c>
      <c r="AM998" s="25">
        <v>0</v>
      </c>
      <c r="AN998" s="47">
        <v>7.2524270000000002E-2</v>
      </c>
      <c r="AO998" s="47">
        <v>0.180019181</v>
      </c>
      <c r="AP998" s="47">
        <v>0</v>
      </c>
      <c r="AQ998" s="47">
        <v>2.1827962307204398</v>
      </c>
      <c r="AR998" s="47">
        <v>1.6291326858492401</v>
      </c>
      <c r="AS998" s="47" t="s">
        <v>1989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4824</v>
      </c>
      <c r="C999" s="3" t="s">
        <v>2159</v>
      </c>
      <c r="D999" s="28">
        <v>21000</v>
      </c>
      <c r="E999" s="25" t="s">
        <v>4501</v>
      </c>
      <c r="F999" s="25" t="s">
        <v>4501</v>
      </c>
      <c r="G999" s="25" t="s">
        <v>4501</v>
      </c>
      <c r="H999" s="28">
        <v>105000000000</v>
      </c>
      <c r="I999" s="49">
        <v>5</v>
      </c>
      <c r="J999" s="49">
        <v>100</v>
      </c>
      <c r="K999" s="28" t="s">
        <v>4501</v>
      </c>
      <c r="L999" s="28" t="s">
        <v>4501</v>
      </c>
      <c r="M999" s="49" t="s">
        <v>4501</v>
      </c>
      <c r="N999" s="49">
        <v>1.9554721936493002</v>
      </c>
      <c r="O999" s="49" t="s">
        <v>4501</v>
      </c>
      <c r="P999" s="30">
        <v>0</v>
      </c>
      <c r="Q999" s="27" t="s">
        <v>1989</v>
      </c>
      <c r="R999" s="30">
        <v>451.403205679</v>
      </c>
      <c r="S999" s="27" t="s">
        <v>1989</v>
      </c>
      <c r="T999" s="30">
        <v>376.07329441299999</v>
      </c>
      <c r="U999" s="27" t="s">
        <v>1989</v>
      </c>
      <c r="V999" s="30">
        <v>0</v>
      </c>
      <c r="W999" s="32" t="s">
        <v>1989</v>
      </c>
      <c r="X999" s="30">
        <v>3.6954707619999998</v>
      </c>
      <c r="Y999" s="32" t="s">
        <v>1989</v>
      </c>
      <c r="Z999" s="30">
        <v>1.571649549</v>
      </c>
      <c r="AA999" s="32" t="s">
        <v>1989</v>
      </c>
      <c r="AB999" s="30">
        <v>0</v>
      </c>
      <c r="AC999" s="27" t="s">
        <v>1989</v>
      </c>
      <c r="AD999" s="30">
        <v>739.09415239999998</v>
      </c>
      <c r="AE999" s="27" t="s">
        <v>1989</v>
      </c>
      <c r="AF999" s="30">
        <v>0</v>
      </c>
      <c r="AG999" s="27" t="s">
        <v>1989</v>
      </c>
      <c r="AH999" s="25">
        <v>0</v>
      </c>
      <c r="AI999" s="25">
        <v>6.8094859000000004E-3</v>
      </c>
      <c r="AJ999" s="25">
        <v>0</v>
      </c>
      <c r="AK999" s="25">
        <v>0</v>
      </c>
      <c r="AL999" s="25">
        <v>6.88227649E-2</v>
      </c>
      <c r="AM999" s="25">
        <v>0</v>
      </c>
      <c r="AN999" s="47">
        <v>0</v>
      </c>
      <c r="AO999" s="47">
        <v>4.25191002E-2</v>
      </c>
      <c r="AP999" s="47">
        <v>0</v>
      </c>
      <c r="AQ999" s="47" t="s">
        <v>1989</v>
      </c>
      <c r="AR999" s="47">
        <v>9.1068958648382292</v>
      </c>
      <c r="AS999" s="47">
        <v>8.7396830440441509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394</v>
      </c>
      <c r="C1000" s="3" t="s">
        <v>2159</v>
      </c>
      <c r="D1000" s="28">
        <v>3100</v>
      </c>
      <c r="E1000" s="25">
        <v>0</v>
      </c>
      <c r="F1000" s="25">
        <v>-6.0606059999999999</v>
      </c>
      <c r="G1000" s="25">
        <v>-29.545449999999999</v>
      </c>
      <c r="H1000" s="28">
        <v>33728000000</v>
      </c>
      <c r="I1000" s="49">
        <v>10.879999999999999</v>
      </c>
      <c r="J1000" s="49">
        <v>62.337310000000002</v>
      </c>
      <c r="K1000" s="28">
        <v>0</v>
      </c>
      <c r="L1000" s="28" t="s">
        <v>4501</v>
      </c>
      <c r="M1000" s="49">
        <v>5.4385964912280702</v>
      </c>
      <c r="N1000" s="49">
        <v>0.20615682408792882</v>
      </c>
      <c r="O1000" s="49" t="s">
        <v>4501</v>
      </c>
      <c r="P1000" s="30">
        <v>0</v>
      </c>
      <c r="Q1000" s="27">
        <v>-1</v>
      </c>
      <c r="R1000" s="30">
        <v>9.7619181820000005</v>
      </c>
      <c r="S1000" s="27" t="s">
        <v>1989</v>
      </c>
      <c r="T1000" s="30">
        <v>0</v>
      </c>
      <c r="U1000" s="27" t="s">
        <v>1989</v>
      </c>
      <c r="V1000" s="30">
        <v>0</v>
      </c>
      <c r="W1000" s="32">
        <v>-1</v>
      </c>
      <c r="X1000" s="30">
        <v>0.59228873100000001</v>
      </c>
      <c r="Y1000" s="32" t="s">
        <v>1989</v>
      </c>
      <c r="Z1000" s="30">
        <v>0</v>
      </c>
      <c r="AA1000" s="32" t="s">
        <v>1989</v>
      </c>
      <c r="AB1000" s="30">
        <v>0</v>
      </c>
      <c r="AC1000" s="27">
        <v>-1</v>
      </c>
      <c r="AD1000" s="30">
        <v>54.438302481599997</v>
      </c>
      <c r="AE1000" s="27" t="s">
        <v>1989</v>
      </c>
      <c r="AF1000" s="30">
        <v>0</v>
      </c>
      <c r="AG1000" s="27" t="s">
        <v>1989</v>
      </c>
      <c r="AH1000" s="25">
        <v>0</v>
      </c>
      <c r="AI1000" s="25">
        <v>6.4902954999999998E-3</v>
      </c>
      <c r="AJ1000" s="25">
        <v>0</v>
      </c>
      <c r="AK1000" s="25">
        <v>0</v>
      </c>
      <c r="AL1000" s="25">
        <v>6.6275262E-3</v>
      </c>
      <c r="AM1000" s="25">
        <v>0</v>
      </c>
      <c r="AN1000" s="47">
        <v>0</v>
      </c>
      <c r="AO1000" s="47">
        <v>6.6543291899999996E-2</v>
      </c>
      <c r="AP1000" s="47">
        <v>0</v>
      </c>
      <c r="AQ1000" s="47" t="s">
        <v>1989</v>
      </c>
      <c r="AR1000" s="47">
        <v>2.11439865038862E-2</v>
      </c>
      <c r="AS1000" s="47" t="s">
        <v>1989</v>
      </c>
      <c r="AT1000" s="28">
        <v>0</v>
      </c>
      <c r="AU1000" s="28">
        <v>0</v>
      </c>
      <c r="AV1000" s="28">
        <v>0</v>
      </c>
    </row>
    <row r="1001" spans="1:48" x14ac:dyDescent="0.25">
      <c r="A1001" s="159">
        <v>998</v>
      </c>
      <c r="B1001" s="3" t="s">
        <v>2635</v>
      </c>
      <c r="C1001" s="3" t="s">
        <v>2159</v>
      </c>
      <c r="D1001" s="28">
        <v>42500</v>
      </c>
      <c r="E1001" s="25">
        <v>0</v>
      </c>
      <c r="F1001" s="25">
        <v>49.122810000000001</v>
      </c>
      <c r="G1001" s="25">
        <v>38.888890000000004</v>
      </c>
      <c r="H1001" s="28">
        <v>160662665000</v>
      </c>
      <c r="I1001" s="49">
        <v>3.7802899999999999</v>
      </c>
      <c r="J1001" s="49">
        <v>92.941029999999998</v>
      </c>
      <c r="K1001" s="28">
        <v>0</v>
      </c>
      <c r="L1001" s="28" t="s">
        <v>4501</v>
      </c>
      <c r="M1001" s="49">
        <v>2656.25</v>
      </c>
      <c r="N1001" s="49">
        <v>2.3117905249904425</v>
      </c>
      <c r="O1001" s="49" t="s">
        <v>4501</v>
      </c>
      <c r="P1001" s="30">
        <v>119.348940951</v>
      </c>
      <c r="Q1001" s="27">
        <v>0.15229999999999999</v>
      </c>
      <c r="R1001" s="30">
        <v>98.203480427000002</v>
      </c>
      <c r="S1001" s="27">
        <v>-0.1772</v>
      </c>
      <c r="T1001" s="30">
        <v>0</v>
      </c>
      <c r="U1001" s="27" t="s">
        <v>1989</v>
      </c>
      <c r="V1001" s="30">
        <v>35.635454588999998</v>
      </c>
      <c r="W1001" s="32">
        <v>19.008400000000002</v>
      </c>
      <c r="X1001" s="30">
        <v>6.8197495999999996E-2</v>
      </c>
      <c r="Y1001" s="32">
        <v>-0.99809999999999999</v>
      </c>
      <c r="Z1001" s="30">
        <v>0</v>
      </c>
      <c r="AA1001" s="32" t="s">
        <v>1989</v>
      </c>
      <c r="AB1001" s="30">
        <v>7978.6189157573999</v>
      </c>
      <c r="AC1001" s="27">
        <v>15.934900000000001</v>
      </c>
      <c r="AD1001" s="30">
        <v>18.0402433882</v>
      </c>
      <c r="AE1001" s="27">
        <v>-0.998</v>
      </c>
      <c r="AF1001" s="30">
        <v>0</v>
      </c>
      <c r="AG1001" s="27" t="s">
        <v>1989</v>
      </c>
      <c r="AH1001" s="25">
        <v>0.26994844839999999</v>
      </c>
      <c r="AI1001" s="25">
        <v>4.8132040000000001E-4</v>
      </c>
      <c r="AJ1001" s="25">
        <v>0</v>
      </c>
      <c r="AK1001" s="25">
        <v>0.56089767980000005</v>
      </c>
      <c r="AL1001" s="25">
        <v>9.0472420000000005E-4</v>
      </c>
      <c r="AM1001" s="25">
        <v>0</v>
      </c>
      <c r="AN1001" s="47">
        <v>-4.4778722200000003E-2</v>
      </c>
      <c r="AO1001" s="47">
        <v>0.15397781099999999</v>
      </c>
      <c r="AP1001" s="47">
        <v>0</v>
      </c>
      <c r="AQ1001" s="47">
        <v>1.0727873503379699</v>
      </c>
      <c r="AR1001" s="47">
        <v>0.65386451123357703</v>
      </c>
      <c r="AS1001" s="47" t="s">
        <v>1989</v>
      </c>
      <c r="AT1001" s="28">
        <v>2000</v>
      </c>
      <c r="AU1001" s="28">
        <v>500</v>
      </c>
      <c r="AV1001" s="28">
        <v>0</v>
      </c>
    </row>
    <row r="1002" spans="1:48" x14ac:dyDescent="0.25">
      <c r="A1002" s="159">
        <v>999</v>
      </c>
      <c r="B1002" s="3" t="s">
        <v>2638</v>
      </c>
      <c r="C1002" s="3" t="s">
        <v>2159</v>
      </c>
      <c r="D1002" s="28" t="s">
        <v>4501</v>
      </c>
      <c r="E1002" s="25" t="s">
        <v>4501</v>
      </c>
      <c r="F1002" s="25" t="s">
        <v>4501</v>
      </c>
      <c r="G1002" s="25" t="s">
        <v>4501</v>
      </c>
      <c r="H1002" s="28" t="s">
        <v>4501</v>
      </c>
      <c r="I1002" s="49">
        <v>3</v>
      </c>
      <c r="J1002" s="49">
        <v>100</v>
      </c>
      <c r="K1002" s="28" t="s">
        <v>4501</v>
      </c>
      <c r="L1002" s="28" t="s">
        <v>4501</v>
      </c>
      <c r="M1002" s="49" t="s">
        <v>4501</v>
      </c>
      <c r="N1002" s="49" t="s">
        <v>4501</v>
      </c>
      <c r="O1002" s="49" t="s">
        <v>4501</v>
      </c>
      <c r="P1002" s="30">
        <v>97.479371345999994</v>
      </c>
      <c r="Q1002" s="27">
        <v>8.8800000000000004E-2</v>
      </c>
      <c r="R1002" s="30">
        <v>107.929438723</v>
      </c>
      <c r="S1002" s="27">
        <v>0.1072</v>
      </c>
      <c r="T1002" s="30">
        <v>0</v>
      </c>
      <c r="U1002" s="27" t="s">
        <v>1989</v>
      </c>
      <c r="V1002" s="30">
        <v>9.6375181199999993</v>
      </c>
      <c r="W1002" s="32">
        <v>-0.315</v>
      </c>
      <c r="X1002" s="30">
        <v>9.3955885319999997</v>
      </c>
      <c r="Y1002" s="32">
        <v>-2.5100000000000001E-2</v>
      </c>
      <c r="Z1002" s="30">
        <v>0</v>
      </c>
      <c r="AA1002" s="32" t="s">
        <v>1989</v>
      </c>
      <c r="AB1002" s="30">
        <v>2891.2554359999999</v>
      </c>
      <c r="AC1002" s="27">
        <v>-0.315</v>
      </c>
      <c r="AD1002" s="30">
        <v>3131.8628440000002</v>
      </c>
      <c r="AE1002" s="27">
        <v>8.3000000000000004E-2</v>
      </c>
      <c r="AF1002" s="30">
        <v>0</v>
      </c>
      <c r="AG1002" s="27" t="s">
        <v>1989</v>
      </c>
      <c r="AH1002" s="25">
        <v>0.1140176284</v>
      </c>
      <c r="AI1002" s="25">
        <v>0.1044994603</v>
      </c>
      <c r="AJ1002" s="25">
        <v>0</v>
      </c>
      <c r="AK1002" s="25">
        <v>0.14460085610000001</v>
      </c>
      <c r="AL1002" s="25">
        <v>0.1346761829</v>
      </c>
      <c r="AM1002" s="25">
        <v>0</v>
      </c>
      <c r="AN1002" s="47">
        <v>0.2372572976</v>
      </c>
      <c r="AO1002" s="47">
        <v>0.2109653775</v>
      </c>
      <c r="AP1002" s="47">
        <v>0</v>
      </c>
      <c r="AQ1002" s="47">
        <v>0.36966057251591999</v>
      </c>
      <c r="AR1002" s="47">
        <v>0.21158546909949699</v>
      </c>
      <c r="AS1002" s="47" t="s">
        <v>1989</v>
      </c>
      <c r="AT1002" s="28">
        <v>1500</v>
      </c>
      <c r="AU1002" s="28">
        <v>1500</v>
      </c>
      <c r="AV1002" s="28">
        <v>0</v>
      </c>
    </row>
    <row r="1003" spans="1:48" x14ac:dyDescent="0.25">
      <c r="A1003" s="159">
        <v>1000</v>
      </c>
      <c r="B1003" s="3" t="s">
        <v>2473</v>
      </c>
      <c r="C1003" s="3" t="s">
        <v>2159</v>
      </c>
      <c r="D1003" s="6" t="s">
        <v>4501</v>
      </c>
      <c r="E1003" s="168" t="s">
        <v>4501</v>
      </c>
      <c r="F1003" s="168" t="s">
        <v>4501</v>
      </c>
      <c r="G1003" s="168" t="s">
        <v>4501</v>
      </c>
      <c r="H1003" s="6" t="s">
        <v>4501</v>
      </c>
      <c r="I1003" s="151">
        <v>2.1999999999999997</v>
      </c>
      <c r="J1003" s="151">
        <v>26.149550000000001</v>
      </c>
      <c r="K1003" s="6">
        <v>0</v>
      </c>
      <c r="L1003" s="6" t="s">
        <v>4501</v>
      </c>
      <c r="M1003" s="151" t="s">
        <v>4501</v>
      </c>
      <c r="N1003" s="151" t="s">
        <v>4501</v>
      </c>
      <c r="O1003" s="151" t="s">
        <v>4501</v>
      </c>
      <c r="P1003" s="169">
        <v>27.205126631999999</v>
      </c>
      <c r="Q1003" s="165">
        <v>-0.5343</v>
      </c>
      <c r="R1003" s="169">
        <v>47.078250980999997</v>
      </c>
      <c r="S1003" s="165">
        <v>0.73050000000000004</v>
      </c>
      <c r="T1003" s="169">
        <v>0</v>
      </c>
      <c r="U1003" s="165" t="s">
        <v>1989</v>
      </c>
      <c r="V1003" s="169">
        <v>0.122489427</v>
      </c>
      <c r="W1003" s="170">
        <v>-0.71050000000000002</v>
      </c>
      <c r="X1003" s="169">
        <v>0.48422398700000002</v>
      </c>
      <c r="Y1003" s="170">
        <v>2.9531999999999998</v>
      </c>
      <c r="Z1003" s="169">
        <v>0</v>
      </c>
      <c r="AA1003" s="170" t="s">
        <v>1989</v>
      </c>
      <c r="AB1003" s="169">
        <v>55.677012272699997</v>
      </c>
      <c r="AC1003" s="165">
        <v>-0.71050000000000002</v>
      </c>
      <c r="AD1003" s="169">
        <v>220.10181227269999</v>
      </c>
      <c r="AE1003" s="165">
        <v>2.9529999999999998</v>
      </c>
      <c r="AF1003" s="169">
        <v>0</v>
      </c>
      <c r="AG1003" s="165" t="s">
        <v>1989</v>
      </c>
      <c r="AH1003" s="168">
        <v>3.9813480999999996E-3</v>
      </c>
      <c r="AI1003" s="168">
        <v>1.37106296E-2</v>
      </c>
      <c r="AJ1003" s="168">
        <v>0</v>
      </c>
      <c r="AK1003" s="168">
        <v>5.1373898000000003E-3</v>
      </c>
      <c r="AL1003" s="168">
        <v>2.0252319800000002E-2</v>
      </c>
      <c r="AM1003" s="168">
        <v>0</v>
      </c>
      <c r="AN1003" s="167">
        <v>0.28020512580000001</v>
      </c>
      <c r="AO1003" s="167">
        <v>0.26772620060000002</v>
      </c>
      <c r="AP1003" s="167">
        <v>0</v>
      </c>
      <c r="AQ1003" s="167">
        <v>0.179360605111306</v>
      </c>
      <c r="AR1003" s="167">
        <v>0.76953121313030304</v>
      </c>
      <c r="AS1003" s="167" t="s">
        <v>1989</v>
      </c>
      <c r="AT1003" s="6">
        <v>0</v>
      </c>
      <c r="AU1003" s="6">
        <v>0</v>
      </c>
      <c r="AV1003" s="6">
        <v>0</v>
      </c>
    </row>
    <row r="1004" spans="1:48" x14ac:dyDescent="0.25">
      <c r="A1004" s="159">
        <v>1001</v>
      </c>
      <c r="B1004" s="3" t="s">
        <v>4127</v>
      </c>
      <c r="C1004" s="3" t="s">
        <v>2159</v>
      </c>
      <c r="D1004" s="28">
        <v>38200</v>
      </c>
      <c r="E1004" s="25">
        <v>-4.5</v>
      </c>
      <c r="F1004" s="25">
        <v>-4.5</v>
      </c>
      <c r="G1004" s="25">
        <v>0.5263158</v>
      </c>
      <c r="H1004" s="28">
        <v>349878574999.99994</v>
      </c>
      <c r="I1004" s="49">
        <v>9.1591199999999997</v>
      </c>
      <c r="J1004" s="49">
        <v>100</v>
      </c>
      <c r="K1004" s="28">
        <v>518.54999999999995</v>
      </c>
      <c r="L1004" s="28">
        <v>19562000</v>
      </c>
      <c r="M1004" s="49">
        <v>7.6323676323676324</v>
      </c>
      <c r="N1004" s="49">
        <v>1.6242838783458435</v>
      </c>
      <c r="O1004" s="49">
        <v>0.1359206</v>
      </c>
      <c r="P1004" s="30">
        <v>1238.25129251</v>
      </c>
      <c r="Q1004" s="27">
        <v>0.32250000000000001</v>
      </c>
      <c r="R1004" s="30">
        <v>1512.8902911600001</v>
      </c>
      <c r="S1004" s="27">
        <v>0.2218</v>
      </c>
      <c r="T1004" s="30">
        <v>0</v>
      </c>
      <c r="U1004" s="27" t="s">
        <v>1989</v>
      </c>
      <c r="V1004" s="30">
        <v>40.965177201000003</v>
      </c>
      <c r="W1004" s="32">
        <v>0.36149999999999999</v>
      </c>
      <c r="X1004" s="30">
        <v>45.841329932000001</v>
      </c>
      <c r="Y1004" s="32">
        <v>0.11899999999999999</v>
      </c>
      <c r="Z1004" s="30">
        <v>0</v>
      </c>
      <c r="AA1004" s="32" t="s">
        <v>1989</v>
      </c>
      <c r="AB1004" s="30">
        <v>1861.9657182285</v>
      </c>
      <c r="AC1004" s="27">
        <v>-0.43319999999999997</v>
      </c>
      <c r="AD1004" s="30">
        <v>1198.8186259495999</v>
      </c>
      <c r="AE1004" s="27">
        <v>-0.35599999999999998</v>
      </c>
      <c r="AF1004" s="30">
        <v>0</v>
      </c>
      <c r="AG1004" s="27" t="s">
        <v>1989</v>
      </c>
      <c r="AH1004" s="25">
        <v>9.3827286400000001E-2</v>
      </c>
      <c r="AI1004" s="25">
        <v>8.9797552700000005E-2</v>
      </c>
      <c r="AJ1004" s="25">
        <v>0</v>
      </c>
      <c r="AK1004" s="25">
        <v>0.2185038007</v>
      </c>
      <c r="AL1004" s="25">
        <v>0.22287427779999999</v>
      </c>
      <c r="AM1004" s="25">
        <v>0</v>
      </c>
      <c r="AN1004" s="47">
        <v>0.1658521822</v>
      </c>
      <c r="AO1004" s="47">
        <v>0.1599598042</v>
      </c>
      <c r="AP1004" s="47">
        <v>0</v>
      </c>
      <c r="AQ1004" s="47">
        <v>1.37014515831237</v>
      </c>
      <c r="AR1004" s="47">
        <v>1.58368856822191</v>
      </c>
      <c r="AS1004" s="47" t="s">
        <v>1989</v>
      </c>
      <c r="AT1004" s="28">
        <v>1200</v>
      </c>
      <c r="AU1004" s="28">
        <v>1200</v>
      </c>
      <c r="AV1004" s="28">
        <v>0</v>
      </c>
    </row>
    <row r="1005" spans="1:48" x14ac:dyDescent="0.25">
      <c r="A1005" s="159">
        <v>1002</v>
      </c>
      <c r="B1005" s="3" t="s">
        <v>4568</v>
      </c>
      <c r="C1005" s="3" t="s">
        <v>2159</v>
      </c>
      <c r="D1005" s="28" t="s">
        <v>4501</v>
      </c>
      <c r="E1005" s="25" t="s">
        <v>4501</v>
      </c>
      <c r="F1005" s="25" t="s">
        <v>4501</v>
      </c>
      <c r="G1005" s="25" t="s">
        <v>4501</v>
      </c>
      <c r="H1005" s="28" t="s">
        <v>4501</v>
      </c>
      <c r="I1005" s="49">
        <v>9.3884999999999987</v>
      </c>
      <c r="J1005" s="49">
        <v>79.757469999999998</v>
      </c>
      <c r="K1005" s="28" t="s">
        <v>4501</v>
      </c>
      <c r="L1005" s="28" t="s">
        <v>4501</v>
      </c>
      <c r="M1005" s="49" t="s">
        <v>4501</v>
      </c>
      <c r="N1005" s="49" t="s">
        <v>4501</v>
      </c>
      <c r="O1005" s="49" t="s">
        <v>4501</v>
      </c>
      <c r="P1005" s="30">
        <v>32.892017496999998</v>
      </c>
      <c r="Q1005" s="27">
        <v>-0.42149999999999999</v>
      </c>
      <c r="R1005" s="30">
        <v>48.788045981000003</v>
      </c>
      <c r="S1005" s="27">
        <v>0.48330000000000001</v>
      </c>
      <c r="T1005" s="30">
        <v>0</v>
      </c>
      <c r="U1005" s="27" t="s">
        <v>1989</v>
      </c>
      <c r="V1005" s="30">
        <v>2.8121389790000002</v>
      </c>
      <c r="W1005" s="32">
        <v>0.6502</v>
      </c>
      <c r="X1005" s="30">
        <v>1.7733431930000001</v>
      </c>
      <c r="Y1005" s="32">
        <v>-0.36940000000000001</v>
      </c>
      <c r="Z1005" s="30">
        <v>0</v>
      </c>
      <c r="AA1005" s="32" t="s">
        <v>1989</v>
      </c>
      <c r="AB1005" s="30">
        <v>1343.9253023965</v>
      </c>
      <c r="AC1005" s="27">
        <v>0.69169999999999998</v>
      </c>
      <c r="AD1005" s="30">
        <v>853.47525283330003</v>
      </c>
      <c r="AE1005" s="27">
        <v>-0.36499999999999999</v>
      </c>
      <c r="AF1005" s="30">
        <v>0</v>
      </c>
      <c r="AG1005" s="27" t="s">
        <v>1989</v>
      </c>
      <c r="AH1005" s="25">
        <v>6.2060084199999997E-2</v>
      </c>
      <c r="AI1005" s="25">
        <v>2.2017252899999999E-2</v>
      </c>
      <c r="AJ1005" s="25">
        <v>0</v>
      </c>
      <c r="AK1005" s="25">
        <v>0.1112153409</v>
      </c>
      <c r="AL1005" s="25">
        <v>2.76552825E-2</v>
      </c>
      <c r="AM1005" s="25">
        <v>0</v>
      </c>
      <c r="AN1005" s="47">
        <v>0.1750547744</v>
      </c>
      <c r="AO1005" s="47">
        <v>0.1483439446</v>
      </c>
      <c r="AP1005" s="47">
        <v>0</v>
      </c>
      <c r="AQ1005" s="47">
        <v>0.73051216968624</v>
      </c>
      <c r="AR1005" s="47">
        <v>0.13365621347096099</v>
      </c>
      <c r="AS1005" s="47" t="s">
        <v>1989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4825</v>
      </c>
      <c r="C1006" s="3" t="s">
        <v>2159</v>
      </c>
      <c r="D1006" s="28" t="s">
        <v>4664</v>
      </c>
      <c r="E1006" s="25" t="s">
        <v>4664</v>
      </c>
      <c r="F1006" s="25" t="s">
        <v>4664</v>
      </c>
      <c r="G1006" s="25" t="s">
        <v>4664</v>
      </c>
      <c r="H1006" s="28" t="s">
        <v>4664</v>
      </c>
      <c r="I1006" s="49" t="s">
        <v>4664</v>
      </c>
      <c r="J1006" s="49" t="s">
        <v>4664</v>
      </c>
      <c r="K1006" s="28" t="s">
        <v>4664</v>
      </c>
      <c r="L1006" s="28" t="s">
        <v>4664</v>
      </c>
      <c r="M1006" s="49" t="s">
        <v>4664</v>
      </c>
      <c r="N1006" s="49" t="s">
        <v>4664</v>
      </c>
      <c r="O1006" s="49" t="s">
        <v>4664</v>
      </c>
      <c r="P1006" s="30">
        <v>0</v>
      </c>
      <c r="Q1006" s="27" t="s">
        <v>1989</v>
      </c>
      <c r="R1006" s="30">
        <v>0</v>
      </c>
      <c r="S1006" s="27" t="s">
        <v>1989</v>
      </c>
      <c r="T1006" s="30">
        <v>0</v>
      </c>
      <c r="U1006" s="27" t="s">
        <v>1989</v>
      </c>
      <c r="V1006" s="30">
        <v>0</v>
      </c>
      <c r="W1006" s="32" t="s">
        <v>1989</v>
      </c>
      <c r="X1006" s="30">
        <v>0</v>
      </c>
      <c r="Y1006" s="32" t="s">
        <v>1989</v>
      </c>
      <c r="Z1006" s="30">
        <v>0</v>
      </c>
      <c r="AA1006" s="32" t="s">
        <v>1989</v>
      </c>
      <c r="AB1006" s="30">
        <v>0</v>
      </c>
      <c r="AC1006" s="27" t="s">
        <v>1989</v>
      </c>
      <c r="AD1006" s="30">
        <v>0</v>
      </c>
      <c r="AE1006" s="27" t="s">
        <v>1989</v>
      </c>
      <c r="AF1006" s="30">
        <v>0</v>
      </c>
      <c r="AG1006" s="27" t="s">
        <v>1989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47">
        <v>0</v>
      </c>
      <c r="AO1006" s="47">
        <v>0</v>
      </c>
      <c r="AP1006" s="47">
        <v>0</v>
      </c>
      <c r="AQ1006" s="47" t="s">
        <v>1989</v>
      </c>
      <c r="AR1006" s="47" t="s">
        <v>1989</v>
      </c>
      <c r="AS1006" s="47" t="s">
        <v>1989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4466</v>
      </c>
      <c r="C1007" s="3" t="s">
        <v>2159</v>
      </c>
      <c r="D1007" s="28">
        <v>5500</v>
      </c>
      <c r="E1007" s="25">
        <v>-11.290319999999999</v>
      </c>
      <c r="F1007" s="25">
        <v>-27.63158</v>
      </c>
      <c r="G1007" s="25">
        <v>-8.3333329999999997</v>
      </c>
      <c r="H1007" s="28">
        <v>1375000000000</v>
      </c>
      <c r="I1007" s="49">
        <v>250</v>
      </c>
      <c r="J1007" s="49">
        <v>87.317179999999993</v>
      </c>
      <c r="K1007" s="28">
        <v>35540.699999999997</v>
      </c>
      <c r="L1007" s="28">
        <v>207343500</v>
      </c>
      <c r="M1007" s="49">
        <v>6.756756756756757</v>
      </c>
      <c r="N1007" s="49">
        <v>0.42547463629654497</v>
      </c>
      <c r="O1007" s="49" t="s">
        <v>4501</v>
      </c>
      <c r="P1007" s="30">
        <v>0</v>
      </c>
      <c r="Q1007" s="27" t="s">
        <v>1989</v>
      </c>
      <c r="R1007" s="30">
        <v>0</v>
      </c>
      <c r="S1007" s="27" t="s">
        <v>1989</v>
      </c>
      <c r="T1007" s="30">
        <v>0</v>
      </c>
      <c r="U1007" s="27" t="s">
        <v>1989</v>
      </c>
      <c r="V1007" s="30">
        <v>180.429</v>
      </c>
      <c r="W1007" s="32">
        <v>9.0200000000000002E-2</v>
      </c>
      <c r="X1007" s="30">
        <v>203.57599999999999</v>
      </c>
      <c r="Y1007" s="32">
        <v>0.1283</v>
      </c>
      <c r="Z1007" s="30">
        <v>212.191</v>
      </c>
      <c r="AA1007" s="32">
        <v>0.3846</v>
      </c>
      <c r="AB1007" s="30">
        <v>721.71600000000001</v>
      </c>
      <c r="AC1007" s="27">
        <v>9.0200000000000002E-2</v>
      </c>
      <c r="AD1007" s="30">
        <v>814.30399999999997</v>
      </c>
      <c r="AE1007" s="27">
        <v>0.128</v>
      </c>
      <c r="AF1007" s="30">
        <v>848.76400000000001</v>
      </c>
      <c r="AG1007" s="27" t="s">
        <v>1989</v>
      </c>
      <c r="AH1007" s="25">
        <v>9.2455382999999999E-3</v>
      </c>
      <c r="AI1007" s="25">
        <v>1.0334068599999999E-2</v>
      </c>
      <c r="AJ1007" s="25">
        <v>1.10321102E-2</v>
      </c>
      <c r="AK1007" s="25">
        <v>5.9872525900000001E-2</v>
      </c>
      <c r="AL1007" s="25">
        <v>6.4948798099999996E-2</v>
      </c>
      <c r="AM1007" s="25">
        <v>6.6738041400000003E-2</v>
      </c>
      <c r="AN1007" s="47">
        <v>0.8552431372</v>
      </c>
      <c r="AO1007" s="47">
        <v>0.59072987379999997</v>
      </c>
      <c r="AP1007" s="47">
        <v>0.49176975550000002</v>
      </c>
      <c r="AQ1007" s="47">
        <v>5.3685107321714902</v>
      </c>
      <c r="AR1007" s="47">
        <v>5.2063623156340997</v>
      </c>
      <c r="AS1007" s="47">
        <v>5.04943573769265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2629</v>
      </c>
      <c r="C1008" s="3" t="s">
        <v>2159</v>
      </c>
      <c r="D1008" s="28">
        <v>8400</v>
      </c>
      <c r="E1008" s="25">
        <v>-26.956520000000001</v>
      </c>
      <c r="F1008" s="25">
        <v>-17.64706</v>
      </c>
      <c r="G1008" s="25">
        <v>2.4390239999999999</v>
      </c>
      <c r="H1008" s="28">
        <v>308088018000.00006</v>
      </c>
      <c r="I1008" s="49">
        <v>36.677149999999997</v>
      </c>
      <c r="J1008" s="49">
        <v>99.699060000000003</v>
      </c>
      <c r="K1008" s="28">
        <v>316.35000000000002</v>
      </c>
      <c r="L1008" s="28">
        <v>2744500</v>
      </c>
      <c r="M1008" s="49">
        <v>210</v>
      </c>
      <c r="N1008" s="49">
        <v>0.81650646504682467</v>
      </c>
      <c r="O1008" s="49" t="s">
        <v>4501</v>
      </c>
      <c r="P1008" s="30">
        <v>6.6126691559999999</v>
      </c>
      <c r="Q1008" s="27">
        <v>2.1168</v>
      </c>
      <c r="R1008" s="30">
        <v>4.2511905480000003</v>
      </c>
      <c r="S1008" s="27">
        <v>-0.35709999999999997</v>
      </c>
      <c r="T1008" s="30">
        <v>6.0523340140000004</v>
      </c>
      <c r="U1008" s="27">
        <v>0.16589999999999999</v>
      </c>
      <c r="V1008" s="30">
        <v>1.1639633979999999</v>
      </c>
      <c r="W1008" s="32">
        <v>0.22439999999999999</v>
      </c>
      <c r="X1008" s="30">
        <v>1.5229866700000001</v>
      </c>
      <c r="Y1008" s="32">
        <v>0.30840000000000001</v>
      </c>
      <c r="Z1008" s="30">
        <v>1.561384731</v>
      </c>
      <c r="AA1008" s="32">
        <v>0.1973</v>
      </c>
      <c r="AB1008" s="30">
        <v>31.7353872009</v>
      </c>
      <c r="AC1008" s="27">
        <v>0.22439999999999999</v>
      </c>
      <c r="AD1008" s="30">
        <v>39.868633995400003</v>
      </c>
      <c r="AE1008" s="27">
        <v>0.25600000000000001</v>
      </c>
      <c r="AF1008" s="30">
        <v>42.571054290100001</v>
      </c>
      <c r="AG1008" s="27">
        <v>1.2</v>
      </c>
      <c r="AH1008" s="25">
        <v>2.8596170000000001E-3</v>
      </c>
      <c r="AI1008" s="25">
        <v>3.7638976000000002E-3</v>
      </c>
      <c r="AJ1008" s="25">
        <v>3.8728297000000002E-3</v>
      </c>
      <c r="AK1008" s="25">
        <v>3.0982056999999999E-3</v>
      </c>
      <c r="AL1008" s="25">
        <v>4.0441128000000002E-3</v>
      </c>
      <c r="AM1008" s="25">
        <v>4.1362693000000002E-3</v>
      </c>
      <c r="AN1008" s="47">
        <v>0.2264274007</v>
      </c>
      <c r="AO1008" s="47">
        <v>0.4377016313</v>
      </c>
      <c r="AP1008" s="47">
        <v>0.39039318439999998</v>
      </c>
      <c r="AQ1008" s="47">
        <v>8.0146850677964898E-2</v>
      </c>
      <c r="AR1008" s="47">
        <v>6.8771554352170097E-2</v>
      </c>
      <c r="AS1008" s="47">
        <v>6.8022512784907799E-2</v>
      </c>
      <c r="AT1008" s="28">
        <v>0</v>
      </c>
      <c r="AU1008" s="28">
        <v>0</v>
      </c>
      <c r="AV1008" s="28">
        <v>0</v>
      </c>
    </row>
    <row r="1009" spans="1:48" x14ac:dyDescent="0.25">
      <c r="A1009" s="159">
        <v>1006</v>
      </c>
      <c r="B1009" s="3" t="s">
        <v>4571</v>
      </c>
      <c r="C1009" s="3" t="s">
        <v>2159</v>
      </c>
      <c r="D1009" s="28">
        <v>25500</v>
      </c>
      <c r="E1009" s="25">
        <v>15.909090000000001</v>
      </c>
      <c r="F1009" s="25">
        <v>-8.9285709999999998</v>
      </c>
      <c r="G1009" s="25">
        <v>6.25</v>
      </c>
      <c r="H1009" s="28">
        <v>232261063500</v>
      </c>
      <c r="I1009" s="49">
        <v>9.1082699999999992</v>
      </c>
      <c r="J1009" s="49">
        <v>60.790570000000002</v>
      </c>
      <c r="K1009" s="28">
        <v>5</v>
      </c>
      <c r="L1009" s="28">
        <v>127500</v>
      </c>
      <c r="M1009" s="49">
        <v>10.175578611332801</v>
      </c>
      <c r="N1009" s="49">
        <v>1.5457203568180611</v>
      </c>
      <c r="O1009" s="49" t="s">
        <v>4501</v>
      </c>
      <c r="P1009" s="30">
        <v>2737.029212379</v>
      </c>
      <c r="Q1009" s="27">
        <v>0.14050000000000001</v>
      </c>
      <c r="R1009" s="30">
        <v>3233.6507182609998</v>
      </c>
      <c r="S1009" s="27">
        <v>0.18140000000000001</v>
      </c>
      <c r="T1009" s="30">
        <v>0</v>
      </c>
      <c r="U1009" s="27" t="s">
        <v>1989</v>
      </c>
      <c r="V1009" s="30">
        <v>20.776289862999999</v>
      </c>
      <c r="W1009" s="32">
        <v>0.125</v>
      </c>
      <c r="X1009" s="30">
        <v>23.030812779000001</v>
      </c>
      <c r="Y1009" s="32">
        <v>0.1085</v>
      </c>
      <c r="Z1009" s="30">
        <v>0</v>
      </c>
      <c r="AA1009" s="32" t="s">
        <v>1989</v>
      </c>
      <c r="AB1009" s="30">
        <v>2281.0340378317001</v>
      </c>
      <c r="AC1009" s="27">
        <v>0.125</v>
      </c>
      <c r="AD1009" s="30">
        <v>2011.4035728162</v>
      </c>
      <c r="AE1009" s="27">
        <v>-0.11799999999999999</v>
      </c>
      <c r="AF1009" s="30">
        <v>0</v>
      </c>
      <c r="AG1009" s="27" t="s">
        <v>1989</v>
      </c>
      <c r="AH1009" s="25">
        <v>2.5915876099999999E-2</v>
      </c>
      <c r="AI1009" s="25">
        <v>2.50330169E-2</v>
      </c>
      <c r="AJ1009" s="25">
        <v>0</v>
      </c>
      <c r="AK1009" s="25">
        <v>0.1468485356</v>
      </c>
      <c r="AL1009" s="25">
        <v>0.1541852101</v>
      </c>
      <c r="AM1009" s="25">
        <v>0</v>
      </c>
      <c r="AN1009" s="47">
        <v>0.2163719321</v>
      </c>
      <c r="AO1009" s="47">
        <v>0.2188690626</v>
      </c>
      <c r="AP1009" s="47">
        <v>0</v>
      </c>
      <c r="AQ1009" s="47">
        <v>4.89722250337402</v>
      </c>
      <c r="AR1009" s="47">
        <v>5.4097878327731799</v>
      </c>
      <c r="AS1009" s="47" t="s">
        <v>1989</v>
      </c>
      <c r="AT1009" s="28">
        <v>1400</v>
      </c>
      <c r="AU1009" s="28">
        <v>1400</v>
      </c>
      <c r="AV1009" s="28">
        <v>700</v>
      </c>
    </row>
    <row r="1010" spans="1:48" x14ac:dyDescent="0.25">
      <c r="A1010" s="159">
        <v>1007</v>
      </c>
      <c r="B1010" s="3" t="s">
        <v>2641</v>
      </c>
      <c r="C1010" s="3" t="s">
        <v>2159</v>
      </c>
      <c r="D1010" s="28" t="s">
        <v>4501</v>
      </c>
      <c r="E1010" s="25" t="s">
        <v>4501</v>
      </c>
      <c r="F1010" s="25" t="s">
        <v>4501</v>
      </c>
      <c r="G1010" s="25" t="s">
        <v>4501</v>
      </c>
      <c r="H1010" s="28" t="s">
        <v>4501</v>
      </c>
      <c r="I1010" s="49">
        <v>3.4148999999999998</v>
      </c>
      <c r="J1010" s="49">
        <v>90.412610000000001</v>
      </c>
      <c r="K1010" s="28" t="s">
        <v>4501</v>
      </c>
      <c r="L1010" s="28" t="s">
        <v>4501</v>
      </c>
      <c r="M1010" s="49" t="s">
        <v>4501</v>
      </c>
      <c r="N1010" s="49" t="s">
        <v>4501</v>
      </c>
      <c r="O1010" s="49" t="s">
        <v>4501</v>
      </c>
      <c r="P1010" s="30">
        <v>0</v>
      </c>
      <c r="Q1010" s="27" t="s">
        <v>1989</v>
      </c>
      <c r="R1010" s="30">
        <v>0</v>
      </c>
      <c r="S1010" s="27" t="s">
        <v>1989</v>
      </c>
      <c r="T1010" s="30">
        <v>0</v>
      </c>
      <c r="U1010" s="27" t="s">
        <v>1989</v>
      </c>
      <c r="V1010" s="30">
        <v>0</v>
      </c>
      <c r="W1010" s="32" t="s">
        <v>1989</v>
      </c>
      <c r="X1010" s="30">
        <v>0</v>
      </c>
      <c r="Y1010" s="32" t="s">
        <v>1989</v>
      </c>
      <c r="Z1010" s="30">
        <v>0</v>
      </c>
      <c r="AA1010" s="32" t="s">
        <v>1989</v>
      </c>
      <c r="AB1010" s="30">
        <v>0</v>
      </c>
      <c r="AC1010" s="27" t="s">
        <v>1989</v>
      </c>
      <c r="AD1010" s="30">
        <v>0</v>
      </c>
      <c r="AE1010" s="27" t="s">
        <v>1989</v>
      </c>
      <c r="AF1010" s="30">
        <v>0</v>
      </c>
      <c r="AG1010" s="27" t="s">
        <v>1989</v>
      </c>
      <c r="AH1010" s="25">
        <v>0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47">
        <v>0</v>
      </c>
      <c r="AO1010" s="47">
        <v>0</v>
      </c>
      <c r="AP1010" s="47">
        <v>0</v>
      </c>
      <c r="AQ1010" s="47" t="s">
        <v>1989</v>
      </c>
      <c r="AR1010" s="47" t="s">
        <v>1989</v>
      </c>
      <c r="AS1010" s="47" t="s">
        <v>1989</v>
      </c>
      <c r="AT1010" s="28">
        <v>0</v>
      </c>
      <c r="AU1010" s="28">
        <v>0</v>
      </c>
      <c r="AV1010" s="28">
        <v>0</v>
      </c>
    </row>
    <row r="1011" spans="1:48" x14ac:dyDescent="0.25">
      <c r="A1011" s="159">
        <v>1008</v>
      </c>
      <c r="B1011" s="3" t="s">
        <v>2180</v>
      </c>
      <c r="C1011" s="3" t="s">
        <v>2159</v>
      </c>
      <c r="D1011" s="28" t="s">
        <v>4501</v>
      </c>
      <c r="E1011" s="25" t="s">
        <v>4501</v>
      </c>
      <c r="F1011" s="25" t="s">
        <v>4501</v>
      </c>
      <c r="G1011" s="25" t="s">
        <v>4501</v>
      </c>
      <c r="H1011" s="28" t="s">
        <v>4501</v>
      </c>
      <c r="I1011" s="49">
        <v>10.688359999999999</v>
      </c>
      <c r="J1011" s="49">
        <v>91.115719999999996</v>
      </c>
      <c r="K1011" s="28">
        <v>0</v>
      </c>
      <c r="L1011" s="28" t="s">
        <v>4501</v>
      </c>
      <c r="M1011" s="49" t="s">
        <v>4501</v>
      </c>
      <c r="N1011" s="49" t="s">
        <v>4501</v>
      </c>
      <c r="O1011" s="49" t="s">
        <v>4501</v>
      </c>
      <c r="P1011" s="30">
        <v>73.247087871999994</v>
      </c>
      <c r="Q1011" s="27">
        <v>0.21299999999999999</v>
      </c>
      <c r="R1011" s="30">
        <v>49.742419712999997</v>
      </c>
      <c r="S1011" s="27">
        <v>-0.32090000000000002</v>
      </c>
      <c r="T1011" s="30">
        <v>0</v>
      </c>
      <c r="U1011" s="27" t="s">
        <v>1989</v>
      </c>
      <c r="V1011" s="30">
        <v>-2.0667555879999999</v>
      </c>
      <c r="W1011" s="32">
        <v>-5.1317000000000004</v>
      </c>
      <c r="X1011" s="30">
        <v>1.103933477</v>
      </c>
      <c r="Y1011" s="32">
        <v>-1.5341</v>
      </c>
      <c r="Z1011" s="30">
        <v>0</v>
      </c>
      <c r="AA1011" s="32" t="s">
        <v>1989</v>
      </c>
      <c r="AB1011" s="30">
        <v>-193.36502586969999</v>
      </c>
      <c r="AC1011" s="27">
        <v>-5.1317000000000004</v>
      </c>
      <c r="AD1011" s="30">
        <v>103.2836812335</v>
      </c>
      <c r="AE1011" s="27">
        <v>-1.534</v>
      </c>
      <c r="AF1011" s="30">
        <v>0</v>
      </c>
      <c r="AG1011" s="27" t="s">
        <v>1989</v>
      </c>
      <c r="AH1011" s="25">
        <v>-1.08163271E-2</v>
      </c>
      <c r="AI1011" s="25">
        <v>4.6441649999999996E-3</v>
      </c>
      <c r="AJ1011" s="25">
        <v>0</v>
      </c>
      <c r="AK1011" s="25">
        <v>-1.9530075099999999E-2</v>
      </c>
      <c r="AL1011" s="25">
        <v>1.04800217E-2</v>
      </c>
      <c r="AM1011" s="25">
        <v>0</v>
      </c>
      <c r="AN1011" s="47">
        <v>7.5782044199999996E-2</v>
      </c>
      <c r="AO1011" s="47">
        <v>0.16000002020000001</v>
      </c>
      <c r="AP1011" s="47">
        <v>0</v>
      </c>
      <c r="AQ1011" s="47">
        <v>0.85290646260477398</v>
      </c>
      <c r="AR1011" s="47">
        <v>1.6561291152406299</v>
      </c>
      <c r="AS1011" s="47" t="s">
        <v>1989</v>
      </c>
      <c r="AT1011" s="28">
        <v>0</v>
      </c>
      <c r="AU1011" s="28">
        <v>0</v>
      </c>
      <c r="AV1011" s="28">
        <v>0</v>
      </c>
    </row>
    <row r="1012" spans="1:48" x14ac:dyDescent="0.25">
      <c r="A1012" s="159">
        <v>1009</v>
      </c>
      <c r="B1012" s="3" t="s">
        <v>2650</v>
      </c>
      <c r="C1012" s="3" t="s">
        <v>2159</v>
      </c>
      <c r="D1012" s="28">
        <v>400</v>
      </c>
      <c r="E1012" s="25">
        <v>0</v>
      </c>
      <c r="F1012" s="25">
        <v>-55.55556</v>
      </c>
      <c r="G1012" s="25">
        <v>0</v>
      </c>
      <c r="H1012" s="28">
        <v>5280000000</v>
      </c>
      <c r="I1012" s="49">
        <v>13.2</v>
      </c>
      <c r="J1012" s="49">
        <v>100</v>
      </c>
      <c r="K1012" s="28">
        <v>0</v>
      </c>
      <c r="L1012" s="28" t="s">
        <v>4501</v>
      </c>
      <c r="M1012" s="49" t="s">
        <v>4501</v>
      </c>
      <c r="N1012" s="49" t="s">
        <v>4501</v>
      </c>
      <c r="O1012" s="49" t="s">
        <v>4501</v>
      </c>
      <c r="P1012" s="30">
        <v>54.068945585999998</v>
      </c>
      <c r="Q1012" s="27">
        <v>-0.1134</v>
      </c>
      <c r="R1012" s="30">
        <v>18.468885322999999</v>
      </c>
      <c r="S1012" s="27">
        <v>-0.65839999999999999</v>
      </c>
      <c r="T1012" s="30">
        <v>2.2765068130000001</v>
      </c>
      <c r="U1012" s="27">
        <v>-0.9546</v>
      </c>
      <c r="V1012" s="30">
        <v>-13.550252369000001</v>
      </c>
      <c r="W1012" s="32">
        <v>-0.2404</v>
      </c>
      <c r="X1012" s="30">
        <v>-5.340688815</v>
      </c>
      <c r="Y1012" s="32">
        <v>-0.60589999999999999</v>
      </c>
      <c r="Z1012" s="30">
        <v>-4.2273825260000004</v>
      </c>
      <c r="AA1012" s="32">
        <v>-0.62380000000000002</v>
      </c>
      <c r="AB1012" s="30">
        <v>-1026.5342703788001</v>
      </c>
      <c r="AC1012" s="27">
        <v>-0.2404</v>
      </c>
      <c r="AD1012" s="30">
        <v>-404.59763750000002</v>
      </c>
      <c r="AE1012" s="27">
        <v>-0.60599999999999998</v>
      </c>
      <c r="AF1012" s="30">
        <v>-320.25625196969997</v>
      </c>
      <c r="AG1012" s="27">
        <v>0.38</v>
      </c>
      <c r="AH1012" s="25">
        <v>-9.8184519999999997E-2</v>
      </c>
      <c r="AI1012" s="25">
        <v>-4.7506614099999997E-2</v>
      </c>
      <c r="AJ1012" s="25">
        <v>-4.60108761E-2</v>
      </c>
      <c r="AK1012" s="25">
        <v>0.18614981019999999</v>
      </c>
      <c r="AL1012" s="25">
        <v>6.5285900899999999E-2</v>
      </c>
      <c r="AM1012" s="25">
        <v>0</v>
      </c>
      <c r="AN1012" s="47">
        <v>3.8903292000000002E-3</v>
      </c>
      <c r="AO1012" s="47">
        <v>0.13147300910000001</v>
      </c>
      <c r="AP1012" s="47">
        <v>-0.87698597320000005</v>
      </c>
      <c r="AQ1012" s="47">
        <v>-2.6634583386703401</v>
      </c>
      <c r="AR1012" s="47">
        <v>-2.1004373023963501</v>
      </c>
      <c r="AS1012" s="47">
        <v>-2.0940934742524102</v>
      </c>
      <c r="AT1012" s="28">
        <v>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4436</v>
      </c>
      <c r="C1013" s="3" t="s">
        <v>2159</v>
      </c>
      <c r="D1013" s="28">
        <v>14000</v>
      </c>
      <c r="E1013" s="25">
        <v>40</v>
      </c>
      <c r="F1013" s="25">
        <v>40</v>
      </c>
      <c r="G1013" s="25">
        <v>55.55556</v>
      </c>
      <c r="H1013" s="28">
        <v>1778000000000</v>
      </c>
      <c r="I1013" s="49">
        <v>127</v>
      </c>
      <c r="J1013" s="49">
        <v>100</v>
      </c>
      <c r="K1013" s="28">
        <v>5</v>
      </c>
      <c r="L1013" s="28">
        <v>70000</v>
      </c>
      <c r="M1013" s="49">
        <v>24.263431542461007</v>
      </c>
      <c r="N1013" s="49">
        <v>1.3196185887751357</v>
      </c>
      <c r="O1013" s="49" t="s">
        <v>4501</v>
      </c>
      <c r="P1013" s="30">
        <v>5295.1395960640002</v>
      </c>
      <c r="Q1013" s="27">
        <v>-7.1099999999999997E-2</v>
      </c>
      <c r="R1013" s="30">
        <v>6471.1477168410001</v>
      </c>
      <c r="S1013" s="27">
        <v>0.22209999999999999</v>
      </c>
      <c r="T1013" s="30">
        <v>5403.6127737420002</v>
      </c>
      <c r="U1013" s="27">
        <v>0.83940000000000003</v>
      </c>
      <c r="V1013" s="30">
        <v>330.84548749700002</v>
      </c>
      <c r="W1013" s="32">
        <v>-0.21990000000000001</v>
      </c>
      <c r="X1013" s="30">
        <v>158.78247638100001</v>
      </c>
      <c r="Y1013" s="32">
        <v>-0.52010000000000001</v>
      </c>
      <c r="Z1013" s="30">
        <v>114.78698819100001</v>
      </c>
      <c r="AA1013" s="32">
        <v>7.7999999999999996E-3</v>
      </c>
      <c r="AB1013" s="30">
        <v>1803.6668375433001</v>
      </c>
      <c r="AC1013" s="27">
        <v>-0.33229999999999998</v>
      </c>
      <c r="AD1013" s="30">
        <v>577.27768570870001</v>
      </c>
      <c r="AE1013" s="27">
        <v>-0.68</v>
      </c>
      <c r="AF1013" s="30">
        <v>531.90741206300004</v>
      </c>
      <c r="AG1013" s="27" t="s">
        <v>1989</v>
      </c>
      <c r="AH1013" s="25">
        <v>4.3470745099999999E-2</v>
      </c>
      <c r="AI1013" s="25">
        <v>1.68049911E-2</v>
      </c>
      <c r="AJ1013" s="25">
        <v>1.6241110699999999E-2</v>
      </c>
      <c r="AK1013" s="25">
        <v>0.12297322920000001</v>
      </c>
      <c r="AL1013" s="25">
        <v>4.2396099E-2</v>
      </c>
      <c r="AM1013" s="25">
        <v>4.1244241399999999E-2</v>
      </c>
      <c r="AN1013" s="47">
        <v>0.1919455233</v>
      </c>
      <c r="AO1013" s="47">
        <v>0.14427425490000001</v>
      </c>
      <c r="AP1013" s="47">
        <v>0.11264560060000001</v>
      </c>
      <c r="AQ1013" s="47">
        <v>1.6179268614917599</v>
      </c>
      <c r="AR1013" s="47">
        <v>1.3850015188009901</v>
      </c>
      <c r="AS1013" s="47">
        <v>1.53949635447776</v>
      </c>
      <c r="AT1013" s="28">
        <v>500</v>
      </c>
      <c r="AU1013" s="28">
        <v>250</v>
      </c>
      <c r="AV1013" s="28">
        <v>0</v>
      </c>
    </row>
    <row r="1014" spans="1:48" x14ac:dyDescent="0.25">
      <c r="A1014" s="159">
        <v>1011</v>
      </c>
      <c r="B1014" s="3" t="s">
        <v>2656</v>
      </c>
      <c r="C1014" s="3" t="s">
        <v>2159</v>
      </c>
      <c r="D1014" s="28" t="s">
        <v>4501</v>
      </c>
      <c r="E1014" s="25" t="s">
        <v>4501</v>
      </c>
      <c r="F1014" s="25" t="s">
        <v>4501</v>
      </c>
      <c r="G1014" s="25" t="s">
        <v>4501</v>
      </c>
      <c r="H1014" s="28" t="s">
        <v>4501</v>
      </c>
      <c r="I1014" s="49">
        <v>5.6249599999999997</v>
      </c>
      <c r="J1014" s="49">
        <v>99.29777</v>
      </c>
      <c r="K1014" s="28">
        <v>0</v>
      </c>
      <c r="L1014" s="28" t="s">
        <v>4501</v>
      </c>
      <c r="M1014" s="49" t="s">
        <v>4501</v>
      </c>
      <c r="N1014" s="49" t="s">
        <v>4501</v>
      </c>
      <c r="O1014" s="49" t="s">
        <v>4501</v>
      </c>
      <c r="P1014" s="30">
        <v>162.977480972</v>
      </c>
      <c r="Q1014" s="27">
        <v>0.25530000000000003</v>
      </c>
      <c r="R1014" s="30">
        <v>119.227624033</v>
      </c>
      <c r="S1014" s="27">
        <v>-0.26840000000000003</v>
      </c>
      <c r="T1014" s="30">
        <v>0</v>
      </c>
      <c r="U1014" s="27" t="s">
        <v>1989</v>
      </c>
      <c r="V1014" s="30">
        <v>-1.9238006320000001</v>
      </c>
      <c r="W1014" s="32">
        <v>-1.3998999999999999</v>
      </c>
      <c r="X1014" s="30">
        <v>1.023081377</v>
      </c>
      <c r="Y1014" s="32">
        <v>-1.5318000000000001</v>
      </c>
      <c r="Z1014" s="30">
        <v>0</v>
      </c>
      <c r="AA1014" s="32" t="s">
        <v>1989</v>
      </c>
      <c r="AB1014" s="30">
        <v>-342.01106851129998</v>
      </c>
      <c r="AC1014" s="27">
        <v>-1.4257</v>
      </c>
      <c r="AD1014" s="30">
        <v>181.88223306590001</v>
      </c>
      <c r="AE1014" s="27">
        <v>-1.532</v>
      </c>
      <c r="AF1014" s="30">
        <v>0</v>
      </c>
      <c r="AG1014" s="27" t="s">
        <v>1989</v>
      </c>
      <c r="AH1014" s="25">
        <v>-2.40627006E-2</v>
      </c>
      <c r="AI1014" s="25">
        <v>1.6121083599999999E-2</v>
      </c>
      <c r="AJ1014" s="25">
        <v>0</v>
      </c>
      <c r="AK1014" s="25">
        <v>-3.1550881500000003E-2</v>
      </c>
      <c r="AL1014" s="25">
        <v>1.7635219300000001E-2</v>
      </c>
      <c r="AM1014" s="25">
        <v>0</v>
      </c>
      <c r="AN1014" s="47">
        <v>1.09059393E-2</v>
      </c>
      <c r="AO1014" s="47">
        <v>4.8761688400000003E-2</v>
      </c>
      <c r="AP1014" s="47">
        <v>0</v>
      </c>
      <c r="AQ1014" s="47">
        <v>9.9098432017311E-2</v>
      </c>
      <c r="AR1014" s="47">
        <v>8.8805733019241495E-2</v>
      </c>
      <c r="AS1014" s="47" t="s">
        <v>1989</v>
      </c>
      <c r="AT1014" s="28">
        <v>0</v>
      </c>
      <c r="AU1014" s="28">
        <v>0</v>
      </c>
      <c r="AV1014" s="28">
        <v>0</v>
      </c>
    </row>
    <row r="1015" spans="1:48" x14ac:dyDescent="0.25">
      <c r="A1015" s="159">
        <v>1012</v>
      </c>
      <c r="B1015" s="3" t="s">
        <v>4826</v>
      </c>
      <c r="C1015" s="3" t="s">
        <v>2159</v>
      </c>
      <c r="D1015" s="28">
        <v>121200</v>
      </c>
      <c r="E1015" s="25">
        <v>-0.24691360000000001</v>
      </c>
      <c r="F1015" s="25">
        <v>-5.3125</v>
      </c>
      <c r="G1015" s="25" t="s">
        <v>4501</v>
      </c>
      <c r="H1015" s="28">
        <v>1785996534000</v>
      </c>
      <c r="I1015" s="49">
        <v>14.735949999999999</v>
      </c>
      <c r="J1015" s="49">
        <v>100</v>
      </c>
      <c r="K1015" s="28">
        <v>455.15</v>
      </c>
      <c r="L1015" s="28">
        <v>56392000</v>
      </c>
      <c r="M1015" s="49">
        <v>7.5518723908031653</v>
      </c>
      <c r="N1015" s="49">
        <v>2.1717808312352909</v>
      </c>
      <c r="O1015" s="49" t="s">
        <v>4501</v>
      </c>
      <c r="P1015" s="30">
        <v>531.27000277399998</v>
      </c>
      <c r="Q1015" s="27">
        <v>6.3700000000000007E-2</v>
      </c>
      <c r="R1015" s="30">
        <v>549.45168886099998</v>
      </c>
      <c r="S1015" s="27">
        <v>3.4200000000000001E-2</v>
      </c>
      <c r="T1015" s="30">
        <v>578.49875361700003</v>
      </c>
      <c r="U1015" s="27">
        <v>7.4200000000000002E-2</v>
      </c>
      <c r="V1015" s="30">
        <v>250.21775804699999</v>
      </c>
      <c r="W1015" s="32">
        <v>0.26769999999999999</v>
      </c>
      <c r="X1015" s="30">
        <v>252.38376285999999</v>
      </c>
      <c r="Y1015" s="32">
        <v>8.6999999999999994E-3</v>
      </c>
      <c r="Z1015" s="30">
        <v>264.41283561300003</v>
      </c>
      <c r="AA1015" s="32">
        <v>-3.7999999999999999E-2</v>
      </c>
      <c r="AB1015" s="30">
        <v>17764.5004738971</v>
      </c>
      <c r="AC1015" s="27">
        <v>0.2676</v>
      </c>
      <c r="AD1015" s="30">
        <v>15360.845697561799</v>
      </c>
      <c r="AE1015" s="27">
        <v>-0.13500000000000001</v>
      </c>
      <c r="AF1015" s="30">
        <v>18157.7713010152</v>
      </c>
      <c r="AG1015" s="27">
        <v>0.93</v>
      </c>
      <c r="AH1015" s="25">
        <v>0.28700223619999998</v>
      </c>
      <c r="AI1015" s="25">
        <v>0.24519379529999999</v>
      </c>
      <c r="AJ1015" s="25">
        <v>0.25101737769999999</v>
      </c>
      <c r="AK1015" s="25">
        <v>0.46758264160000002</v>
      </c>
      <c r="AL1015" s="25">
        <v>0.35039529740000003</v>
      </c>
      <c r="AM1015" s="25">
        <v>0.33919711520000001</v>
      </c>
      <c r="AN1015" s="47">
        <v>0.82543371830000001</v>
      </c>
      <c r="AO1015" s="47">
        <v>0.78123363810000002</v>
      </c>
      <c r="AP1015" s="47">
        <v>0.75642661170000003</v>
      </c>
      <c r="AQ1015" s="47">
        <v>0.56021960553143901</v>
      </c>
      <c r="AR1015" s="47">
        <v>0.33199943787331099</v>
      </c>
      <c r="AS1015" s="47">
        <v>0.35128937386624698</v>
      </c>
      <c r="AT1015" s="28">
        <v>5000</v>
      </c>
      <c r="AU1015" s="28">
        <v>13000</v>
      </c>
      <c r="AV1015" s="28">
        <v>10000</v>
      </c>
    </row>
    <row r="1016" spans="1:48" x14ac:dyDescent="0.25">
      <c r="A1016" s="159">
        <v>1013</v>
      </c>
      <c r="B1016" s="3" t="s">
        <v>3919</v>
      </c>
      <c r="C1016" s="3" t="s">
        <v>2159</v>
      </c>
      <c r="D1016" s="28" t="s">
        <v>4501</v>
      </c>
      <c r="E1016" s="25" t="s">
        <v>4501</v>
      </c>
      <c r="F1016" s="25" t="s">
        <v>4501</v>
      </c>
      <c r="G1016" s="25" t="s">
        <v>4501</v>
      </c>
      <c r="H1016" s="28" t="s">
        <v>4501</v>
      </c>
      <c r="I1016" s="49">
        <v>3.6999999999999997</v>
      </c>
      <c r="J1016" s="49">
        <v>93.954859999999996</v>
      </c>
      <c r="K1016" s="28">
        <v>0</v>
      </c>
      <c r="L1016" s="28" t="s">
        <v>4501</v>
      </c>
      <c r="M1016" s="49" t="s">
        <v>4501</v>
      </c>
      <c r="N1016" s="49" t="s">
        <v>4501</v>
      </c>
      <c r="O1016" s="49" t="s">
        <v>4501</v>
      </c>
      <c r="P1016" s="30">
        <v>685.06757217999996</v>
      </c>
      <c r="Q1016" s="27">
        <v>0.22270000000000001</v>
      </c>
      <c r="R1016" s="30">
        <v>869.95259329500004</v>
      </c>
      <c r="S1016" s="27">
        <v>0.26989999999999997</v>
      </c>
      <c r="T1016" s="30">
        <v>0</v>
      </c>
      <c r="U1016" s="27" t="s">
        <v>1989</v>
      </c>
      <c r="V1016" s="30">
        <v>20.898952144999999</v>
      </c>
      <c r="W1016" s="32">
        <v>0.4899</v>
      </c>
      <c r="X1016" s="30">
        <v>22.651358483999999</v>
      </c>
      <c r="Y1016" s="32">
        <v>8.3900000000000002E-2</v>
      </c>
      <c r="Z1016" s="30">
        <v>0</v>
      </c>
      <c r="AA1016" s="32" t="s">
        <v>1989</v>
      </c>
      <c r="AB1016" s="30">
        <v>5648.3654445946004</v>
      </c>
      <c r="AC1016" s="27">
        <v>0.4899</v>
      </c>
      <c r="AD1016" s="30">
        <v>6121.9887794594997</v>
      </c>
      <c r="AE1016" s="27">
        <v>8.4000000000000005E-2</v>
      </c>
      <c r="AF1016" s="30">
        <v>0</v>
      </c>
      <c r="AG1016" s="27" t="s">
        <v>1989</v>
      </c>
      <c r="AH1016" s="25">
        <v>7.8622100900000005E-2</v>
      </c>
      <c r="AI1016" s="25">
        <v>8.0177236099999993E-2</v>
      </c>
      <c r="AJ1016" s="25">
        <v>0</v>
      </c>
      <c r="AK1016" s="25">
        <v>0.34461360600000002</v>
      </c>
      <c r="AL1016" s="25">
        <v>0.32471831559999997</v>
      </c>
      <c r="AM1016" s="25">
        <v>0</v>
      </c>
      <c r="AN1016" s="47">
        <v>0.13486824219999999</v>
      </c>
      <c r="AO1016" s="47">
        <v>0.1145268648</v>
      </c>
      <c r="AP1016" s="47">
        <v>0</v>
      </c>
      <c r="AQ1016" s="47">
        <v>3.0267788364341102</v>
      </c>
      <c r="AR1016" s="47">
        <v>3.0705402921943499</v>
      </c>
      <c r="AS1016" s="47" t="s">
        <v>1989</v>
      </c>
      <c r="AT1016" s="28">
        <v>3000</v>
      </c>
      <c r="AU1016" s="28">
        <v>5000</v>
      </c>
      <c r="AV1016" s="28">
        <v>0</v>
      </c>
    </row>
    <row r="1017" spans="1:48" x14ac:dyDescent="0.25">
      <c r="A1017" s="159">
        <v>1014</v>
      </c>
      <c r="B1017" s="3" t="s">
        <v>2647</v>
      </c>
      <c r="C1017" s="3" t="s">
        <v>2159</v>
      </c>
      <c r="D1017" s="28">
        <v>7600</v>
      </c>
      <c r="E1017" s="25">
        <v>-15.55556</v>
      </c>
      <c r="F1017" s="25">
        <v>-15.55556</v>
      </c>
      <c r="G1017" s="25">
        <v>-25.490200000000002</v>
      </c>
      <c r="H1017" s="28">
        <v>223820000000</v>
      </c>
      <c r="I1017" s="49">
        <v>29.45</v>
      </c>
      <c r="J1017" s="49">
        <v>99.963669999999993</v>
      </c>
      <c r="K1017" s="28">
        <v>275</v>
      </c>
      <c r="L1017" s="28">
        <v>2090000</v>
      </c>
      <c r="M1017" s="49" t="s">
        <v>4501</v>
      </c>
      <c r="N1017" s="49">
        <v>1.4566770710326131</v>
      </c>
      <c r="O1017" s="49" t="s">
        <v>4501</v>
      </c>
      <c r="P1017" s="30">
        <v>1096.8790355220001</v>
      </c>
      <c r="Q1017" s="27">
        <v>4.0500000000000001E-2</v>
      </c>
      <c r="R1017" s="30">
        <v>586.70864644599999</v>
      </c>
      <c r="S1017" s="27">
        <v>-0.46510000000000001</v>
      </c>
      <c r="T1017" s="30">
        <v>665.13744997100002</v>
      </c>
      <c r="U1017" s="27">
        <v>-6.6400000000000001E-2</v>
      </c>
      <c r="V1017" s="30">
        <v>-63.634785989999997</v>
      </c>
      <c r="W1017" s="32">
        <v>-0.1137</v>
      </c>
      <c r="X1017" s="30">
        <v>-26.891829285</v>
      </c>
      <c r="Y1017" s="32">
        <v>-0.57740000000000002</v>
      </c>
      <c r="Z1017" s="30">
        <v>-18.637390401000001</v>
      </c>
      <c r="AA1017" s="32">
        <v>-0.47199999999999998</v>
      </c>
      <c r="AB1017" s="30">
        <v>-2494.1320379559002</v>
      </c>
      <c r="AC1017" s="27">
        <v>2.3E-2</v>
      </c>
      <c r="AD1017" s="30">
        <v>-1054.0111345625</v>
      </c>
      <c r="AE1017" s="27">
        <v>-0.57699999999999996</v>
      </c>
      <c r="AF1017" s="30">
        <v>-730.48273487289998</v>
      </c>
      <c r="AG1017" s="27">
        <v>0.61</v>
      </c>
      <c r="AH1017" s="25">
        <v>-6.2195793100000001E-2</v>
      </c>
      <c r="AI1017" s="25">
        <v>-3.1470295699999998E-2</v>
      </c>
      <c r="AJ1017" s="25">
        <v>-2.23541396E-2</v>
      </c>
      <c r="AK1017" s="25">
        <v>-0.30086693590000002</v>
      </c>
      <c r="AL1017" s="25">
        <v>-0.1834862729</v>
      </c>
      <c r="AM1017" s="25">
        <v>-0.1410182126</v>
      </c>
      <c r="AN1017" s="47">
        <v>3.9137284000000001E-3</v>
      </c>
      <c r="AO1017" s="47">
        <v>0.1024940655</v>
      </c>
      <c r="AP1017" s="47">
        <v>9.5462068299999994E-2</v>
      </c>
      <c r="AQ1017" s="47">
        <v>4.4667280647615</v>
      </c>
      <c r="AR1017" s="47">
        <v>5.2676712386228504</v>
      </c>
      <c r="AS1017" s="47">
        <v>5.3083713023589398</v>
      </c>
      <c r="AT1017" s="28">
        <v>0</v>
      </c>
      <c r="AU1017" s="28">
        <v>0</v>
      </c>
      <c r="AV1017" s="28">
        <v>0</v>
      </c>
    </row>
    <row r="1018" spans="1:48" x14ac:dyDescent="0.25">
      <c r="A1018" s="159">
        <v>1015</v>
      </c>
      <c r="B1018" s="3" t="s">
        <v>3996</v>
      </c>
      <c r="C1018" s="3" t="s">
        <v>2159</v>
      </c>
      <c r="D1018" s="6">
        <v>17000</v>
      </c>
      <c r="E1018" s="168">
        <v>32.8125</v>
      </c>
      <c r="F1018" s="168">
        <v>0</v>
      </c>
      <c r="G1018" s="168">
        <v>183.33330000000001</v>
      </c>
      <c r="H1018" s="6">
        <v>198900000000</v>
      </c>
      <c r="I1018" s="151">
        <v>11.7</v>
      </c>
      <c r="J1018" s="151">
        <v>95.886330000000001</v>
      </c>
      <c r="K1018" s="6">
        <v>31150</v>
      </c>
      <c r="L1018" s="6">
        <v>129626500</v>
      </c>
      <c r="M1018" s="151">
        <v>24.147727272727273</v>
      </c>
      <c r="N1018" s="151">
        <v>1.4907497960299749</v>
      </c>
      <c r="O1018" s="151" t="s">
        <v>4501</v>
      </c>
      <c r="P1018" s="169">
        <v>96.759194088000001</v>
      </c>
      <c r="Q1018" s="165">
        <v>-0.1827</v>
      </c>
      <c r="R1018" s="169">
        <v>86.815878061000006</v>
      </c>
      <c r="S1018" s="165">
        <v>-0.1028</v>
      </c>
      <c r="T1018" s="169">
        <v>0</v>
      </c>
      <c r="U1018" s="165" t="s">
        <v>1989</v>
      </c>
      <c r="V1018" s="169">
        <v>6.6511836869999996</v>
      </c>
      <c r="W1018" s="170">
        <v>-2.7149999999999999</v>
      </c>
      <c r="X1018" s="169">
        <v>8.241733773</v>
      </c>
      <c r="Y1018" s="170">
        <v>0.23910000000000001</v>
      </c>
      <c r="Z1018" s="169">
        <v>0</v>
      </c>
      <c r="AA1018" s="170" t="s">
        <v>1989</v>
      </c>
      <c r="AB1018" s="169">
        <v>568.47723820509998</v>
      </c>
      <c r="AC1018" s="165">
        <v>-2.7149999999999999</v>
      </c>
      <c r="AD1018" s="169">
        <v>633.97952094020002</v>
      </c>
      <c r="AE1018" s="165">
        <v>0.115</v>
      </c>
      <c r="AF1018" s="169">
        <v>0</v>
      </c>
      <c r="AG1018" s="165" t="s">
        <v>1989</v>
      </c>
      <c r="AH1018" s="168">
        <v>4.2530683100000001E-2</v>
      </c>
      <c r="AI1018" s="168">
        <v>5.28657269E-2</v>
      </c>
      <c r="AJ1018" s="168">
        <v>0</v>
      </c>
      <c r="AK1018" s="168">
        <v>5.4232277699999998E-2</v>
      </c>
      <c r="AL1018" s="168">
        <v>6.3576708100000004E-2</v>
      </c>
      <c r="AM1018" s="168">
        <v>0</v>
      </c>
      <c r="AN1018" s="167">
        <v>0.24207765110000001</v>
      </c>
      <c r="AO1018" s="167">
        <v>0.24852772770000001</v>
      </c>
      <c r="AP1018" s="167">
        <v>0</v>
      </c>
      <c r="AQ1018" s="167">
        <v>0.20280886576047299</v>
      </c>
      <c r="AR1018" s="167">
        <v>0.20241714556936199</v>
      </c>
      <c r="AS1018" s="167" t="s">
        <v>1989</v>
      </c>
      <c r="AT1018" s="6">
        <v>0</v>
      </c>
      <c r="AU1018" s="6">
        <v>0</v>
      </c>
      <c r="AV1018" s="6">
        <v>0</v>
      </c>
    </row>
    <row r="1019" spans="1:48" x14ac:dyDescent="0.25">
      <c r="A1019" s="159">
        <v>1016</v>
      </c>
      <c r="B1019" s="3" t="s">
        <v>4439</v>
      </c>
      <c r="C1019" s="3" t="s">
        <v>2159</v>
      </c>
      <c r="D1019" s="6">
        <v>15600</v>
      </c>
      <c r="E1019" s="168">
        <v>-2.5</v>
      </c>
      <c r="F1019" s="168">
        <v>-2.5</v>
      </c>
      <c r="G1019" s="168">
        <v>-2.5</v>
      </c>
      <c r="H1019" s="6">
        <v>46800000000</v>
      </c>
      <c r="I1019" s="151">
        <v>3</v>
      </c>
      <c r="J1019" s="151">
        <v>100</v>
      </c>
      <c r="K1019" s="6">
        <v>195</v>
      </c>
      <c r="L1019" s="6">
        <v>2818500</v>
      </c>
      <c r="M1019" s="151">
        <v>3.6037118231778731</v>
      </c>
      <c r="N1019" s="151">
        <v>0.80202252972181887</v>
      </c>
      <c r="O1019" s="151" t="s">
        <v>4501</v>
      </c>
      <c r="P1019" s="169">
        <v>191.95321116299999</v>
      </c>
      <c r="Q1019" s="165">
        <v>0.30559999999999998</v>
      </c>
      <c r="R1019" s="169">
        <v>193.57260945199999</v>
      </c>
      <c r="S1019" s="165">
        <v>8.3999999999999995E-3</v>
      </c>
      <c r="T1019" s="169">
        <v>0</v>
      </c>
      <c r="U1019" s="165" t="s">
        <v>1989</v>
      </c>
      <c r="V1019" s="169">
        <v>8.5569428799999994</v>
      </c>
      <c r="W1019" s="170">
        <v>2.6987000000000001</v>
      </c>
      <c r="X1019" s="169">
        <v>12.986613085</v>
      </c>
      <c r="Y1019" s="170">
        <v>0.51770000000000005</v>
      </c>
      <c r="Z1019" s="169">
        <v>0</v>
      </c>
      <c r="AA1019" s="170" t="s">
        <v>1989</v>
      </c>
      <c r="AB1019" s="169">
        <v>2852.3142933333002</v>
      </c>
      <c r="AC1019" s="165">
        <v>2.6987000000000001</v>
      </c>
      <c r="AD1019" s="169">
        <v>4328.8710283333003</v>
      </c>
      <c r="AE1019" s="165">
        <v>0.51800000000000002</v>
      </c>
      <c r="AF1019" s="169">
        <v>0</v>
      </c>
      <c r="AG1019" s="165" t="s">
        <v>1989</v>
      </c>
      <c r="AH1019" s="168">
        <v>6.74536679E-2</v>
      </c>
      <c r="AI1019" s="168">
        <v>0.1103720376</v>
      </c>
      <c r="AJ1019" s="168">
        <v>0</v>
      </c>
      <c r="AK1019" s="168">
        <v>0.20826201620000001</v>
      </c>
      <c r="AL1019" s="168">
        <v>0.25042077130000001</v>
      </c>
      <c r="AM1019" s="168">
        <v>0</v>
      </c>
      <c r="AN1019" s="167">
        <v>0.18903639359999999</v>
      </c>
      <c r="AO1019" s="167">
        <v>0.2464775971</v>
      </c>
      <c r="AP1019" s="167">
        <v>0</v>
      </c>
      <c r="AQ1019" s="167">
        <v>1.6257944440427701</v>
      </c>
      <c r="AR1019" s="167">
        <v>0.99139630146158797</v>
      </c>
      <c r="AS1019" s="167" t="s">
        <v>1989</v>
      </c>
      <c r="AT1019" s="6">
        <v>0</v>
      </c>
      <c r="AU1019" s="6">
        <v>0</v>
      </c>
      <c r="AV1019" s="6">
        <v>0</v>
      </c>
    </row>
    <row r="1020" spans="1:48" x14ac:dyDescent="0.25">
      <c r="A1020" s="159">
        <v>1017</v>
      </c>
      <c r="B1020" s="3" t="s">
        <v>2659</v>
      </c>
      <c r="C1020" s="3" t="s">
        <v>2159</v>
      </c>
      <c r="D1020" s="28">
        <v>30000</v>
      </c>
      <c r="E1020" s="25">
        <v>-17.12707</v>
      </c>
      <c r="F1020" s="25">
        <v>14.503819999999999</v>
      </c>
      <c r="G1020" s="25">
        <v>39.534880000000001</v>
      </c>
      <c r="H1020" s="28">
        <v>212395590000</v>
      </c>
      <c r="I1020" s="49">
        <v>7.0798499999999995</v>
      </c>
      <c r="J1020" s="49">
        <v>100</v>
      </c>
      <c r="K1020" s="28">
        <v>20</v>
      </c>
      <c r="L1020" s="28">
        <v>620000</v>
      </c>
      <c r="M1020" s="49">
        <v>4.7713490035037607</v>
      </c>
      <c r="N1020" s="49">
        <v>1.5717489835620357</v>
      </c>
      <c r="O1020" s="49" t="s">
        <v>4501</v>
      </c>
      <c r="P1020" s="30">
        <v>855.37683519699999</v>
      </c>
      <c r="Q1020" s="27">
        <v>5.5899999999999998E-2</v>
      </c>
      <c r="R1020" s="30">
        <v>905.98938197099994</v>
      </c>
      <c r="S1020" s="27">
        <v>5.9200000000000003E-2</v>
      </c>
      <c r="T1020" s="30">
        <v>0</v>
      </c>
      <c r="U1020" s="27" t="s">
        <v>1989</v>
      </c>
      <c r="V1020" s="30">
        <v>47.162106880000003</v>
      </c>
      <c r="W1020" s="32">
        <v>-0.11559999999999999</v>
      </c>
      <c r="X1020" s="30">
        <v>44.514808146</v>
      </c>
      <c r="Y1020" s="32">
        <v>-5.6099999999999997E-2</v>
      </c>
      <c r="Z1020" s="30">
        <v>0</v>
      </c>
      <c r="AA1020" s="32" t="s">
        <v>1989</v>
      </c>
      <c r="AB1020" s="30">
        <v>2735.5238703402001</v>
      </c>
      <c r="AC1020" s="27">
        <v>-0.63680000000000003</v>
      </c>
      <c r="AD1020" s="30">
        <v>6287.5328267409004</v>
      </c>
      <c r="AE1020" s="27">
        <v>1.298</v>
      </c>
      <c r="AF1020" s="30">
        <v>0</v>
      </c>
      <c r="AG1020" s="27" t="s">
        <v>1989</v>
      </c>
      <c r="AH1020" s="25">
        <v>0.13391420579999999</v>
      </c>
      <c r="AI1020" s="25">
        <v>0.1278377326</v>
      </c>
      <c r="AJ1020" s="25">
        <v>0</v>
      </c>
      <c r="AK1020" s="25">
        <v>0.31657540309999999</v>
      </c>
      <c r="AL1020" s="25">
        <v>0.31877196429999999</v>
      </c>
      <c r="AM1020" s="25">
        <v>0</v>
      </c>
      <c r="AN1020" s="47">
        <v>0.15099137379999999</v>
      </c>
      <c r="AO1020" s="47">
        <v>0.14461576570000001</v>
      </c>
      <c r="AP1020" s="47">
        <v>0</v>
      </c>
      <c r="AQ1020" s="47">
        <v>1.3410841815963901</v>
      </c>
      <c r="AR1020" s="47">
        <v>1.65623125090464</v>
      </c>
      <c r="AS1020" s="47" t="s">
        <v>1989</v>
      </c>
      <c r="AT1020" s="28">
        <v>3500</v>
      </c>
      <c r="AU1020" s="28">
        <v>3200</v>
      </c>
      <c r="AV1020" s="28">
        <v>0</v>
      </c>
    </row>
    <row r="1021" spans="1:48" x14ac:dyDescent="0.25">
      <c r="A1021" s="159">
        <v>1018</v>
      </c>
      <c r="B1021" s="3" t="s">
        <v>2653</v>
      </c>
      <c r="C1021" s="3" t="s">
        <v>2159</v>
      </c>
      <c r="D1021" s="28">
        <v>45000</v>
      </c>
      <c r="E1021" s="25">
        <v>0</v>
      </c>
      <c r="F1021" s="25">
        <v>-1.0989009999999999</v>
      </c>
      <c r="G1021" s="25">
        <v>-1.000003</v>
      </c>
      <c r="H1021" s="28">
        <v>11193411105000</v>
      </c>
      <c r="I1021" s="49">
        <v>248.74249999999998</v>
      </c>
      <c r="J1021" s="49">
        <v>53.966250000000002</v>
      </c>
      <c r="K1021" s="28">
        <v>2339.0500000000002</v>
      </c>
      <c r="L1021" s="28">
        <v>106072500</v>
      </c>
      <c r="M1021" s="49">
        <v>11.910490856592878</v>
      </c>
      <c r="N1021" s="49">
        <v>2.988855842970298</v>
      </c>
      <c r="O1021" s="49">
        <v>0.48641319999999999</v>
      </c>
      <c r="P1021" s="30">
        <v>7677.9012031740003</v>
      </c>
      <c r="Q1021" s="27">
        <v>0.14699999999999999</v>
      </c>
      <c r="R1021" s="30">
        <v>8854.83286864</v>
      </c>
      <c r="S1021" s="27">
        <v>0.15329999999999999</v>
      </c>
      <c r="T1021" s="30">
        <v>9583.1955338980006</v>
      </c>
      <c r="U1021" s="27">
        <v>0.1641</v>
      </c>
      <c r="V1021" s="30">
        <v>974.62426531300002</v>
      </c>
      <c r="W1021" s="32">
        <v>-2.3E-3</v>
      </c>
      <c r="X1021" s="30">
        <v>1159.5961341140001</v>
      </c>
      <c r="Y1021" s="32">
        <v>0.1898</v>
      </c>
      <c r="Z1021" s="30">
        <v>1289.178425951</v>
      </c>
      <c r="AA1021" s="32">
        <v>0.2321</v>
      </c>
      <c r="AB1021" s="30">
        <v>5785.4232226337999</v>
      </c>
      <c r="AC1021" s="27">
        <v>-0.1033</v>
      </c>
      <c r="AD1021" s="30">
        <v>4639.8506460107001</v>
      </c>
      <c r="AE1021" s="27">
        <v>-0.19800000000000001</v>
      </c>
      <c r="AF1021" s="30">
        <v>4705.9469874870001</v>
      </c>
      <c r="AG1021" s="27">
        <v>1.1399999999999999</v>
      </c>
      <c r="AH1021" s="25">
        <v>0.104186205</v>
      </c>
      <c r="AI1021" s="25">
        <v>0.1052422249</v>
      </c>
      <c r="AJ1021" s="25">
        <v>0.1044818537</v>
      </c>
      <c r="AK1021" s="25">
        <v>0.27464028689999997</v>
      </c>
      <c r="AL1021" s="25">
        <v>0.2827320243</v>
      </c>
      <c r="AM1021" s="25">
        <v>0.27338740119999999</v>
      </c>
      <c r="AN1021" s="47">
        <v>0.48541013259999999</v>
      </c>
      <c r="AO1021" s="47">
        <v>0.47810237220000001</v>
      </c>
      <c r="AP1021" s="47">
        <v>0.47443018980000001</v>
      </c>
      <c r="AQ1021" s="47">
        <v>1.48894940599933</v>
      </c>
      <c r="AR1021" s="47">
        <v>1.8447451280532901</v>
      </c>
      <c r="AS1021" s="47">
        <v>1.6166017483053601</v>
      </c>
      <c r="AT1021" s="28">
        <v>3000</v>
      </c>
      <c r="AU1021" s="28">
        <v>2000</v>
      </c>
      <c r="AV1021" s="28">
        <v>0</v>
      </c>
    </row>
    <row r="1022" spans="1:48" x14ac:dyDescent="0.25">
      <c r="A1022" s="159">
        <v>1019</v>
      </c>
      <c r="B1022" s="3" t="s">
        <v>3945</v>
      </c>
      <c r="C1022" s="3" t="s">
        <v>2159</v>
      </c>
      <c r="D1022" s="28" t="s">
        <v>4501</v>
      </c>
      <c r="E1022" s="25" t="s">
        <v>4501</v>
      </c>
      <c r="F1022" s="25" t="s">
        <v>4501</v>
      </c>
      <c r="G1022" s="25" t="s">
        <v>4501</v>
      </c>
      <c r="H1022" s="28" t="s">
        <v>4501</v>
      </c>
      <c r="I1022" s="49">
        <v>3.9377899999999997</v>
      </c>
      <c r="J1022" s="49">
        <v>100</v>
      </c>
      <c r="K1022" s="28" t="s">
        <v>4501</v>
      </c>
      <c r="L1022" s="28" t="s">
        <v>4501</v>
      </c>
      <c r="M1022" s="49" t="s">
        <v>4501</v>
      </c>
      <c r="N1022" s="49" t="s">
        <v>4501</v>
      </c>
      <c r="O1022" s="49" t="s">
        <v>4501</v>
      </c>
      <c r="P1022" s="30">
        <v>3.9174577660000001</v>
      </c>
      <c r="Q1022" s="27">
        <v>-0.43640000000000001</v>
      </c>
      <c r="R1022" s="30">
        <v>6.0690463499999998</v>
      </c>
      <c r="S1022" s="27">
        <v>0.54920000000000002</v>
      </c>
      <c r="T1022" s="30">
        <v>0</v>
      </c>
      <c r="U1022" s="27" t="s">
        <v>1989</v>
      </c>
      <c r="V1022" s="30">
        <v>-14.909960456</v>
      </c>
      <c r="W1022" s="32">
        <v>-2140.3074000000001</v>
      </c>
      <c r="X1022" s="30">
        <v>-1.051247893</v>
      </c>
      <c r="Y1022" s="32">
        <v>-0.92949999999999999</v>
      </c>
      <c r="Z1022" s="30">
        <v>0</v>
      </c>
      <c r="AA1022" s="32" t="s">
        <v>1989</v>
      </c>
      <c r="AB1022" s="30">
        <v>-3780.6939293204</v>
      </c>
      <c r="AC1022" s="27">
        <v>-2140.3074000000001</v>
      </c>
      <c r="AD1022" s="30">
        <v>-266.56318365189998</v>
      </c>
      <c r="AE1022" s="27">
        <v>-0.92900000000000005</v>
      </c>
      <c r="AF1022" s="30">
        <v>0</v>
      </c>
      <c r="AG1022" s="27" t="s">
        <v>1989</v>
      </c>
      <c r="AH1022" s="25">
        <v>-0.33524951380000001</v>
      </c>
      <c r="AI1022" s="25">
        <v>-3.13257984E-2</v>
      </c>
      <c r="AJ1022" s="25">
        <v>0</v>
      </c>
      <c r="AK1022" s="25">
        <v>-0.44775527650000002</v>
      </c>
      <c r="AL1022" s="25">
        <v>-4.1521104400000002E-2</v>
      </c>
      <c r="AM1022" s="25">
        <v>0</v>
      </c>
      <c r="AN1022" s="47">
        <v>1</v>
      </c>
      <c r="AO1022" s="47">
        <v>1</v>
      </c>
      <c r="AP1022" s="47">
        <v>0</v>
      </c>
      <c r="AQ1022" s="47">
        <v>0.33650053263067697</v>
      </c>
      <c r="AR1022" s="47">
        <v>0.31395209227332799</v>
      </c>
      <c r="AS1022" s="47" t="s">
        <v>1989</v>
      </c>
      <c r="AT1022" s="28">
        <v>0</v>
      </c>
      <c r="AU1022" s="28">
        <v>0</v>
      </c>
      <c r="AV1022" s="28">
        <v>0</v>
      </c>
    </row>
    <row r="1023" spans="1:48" x14ac:dyDescent="0.25">
      <c r="A1023" s="159">
        <v>1020</v>
      </c>
      <c r="B1023" s="3" t="s">
        <v>398</v>
      </c>
      <c r="C1023" s="3" t="s">
        <v>2159</v>
      </c>
      <c r="D1023" s="28">
        <v>300</v>
      </c>
      <c r="E1023" s="25">
        <v>-25</v>
      </c>
      <c r="F1023" s="25">
        <v>0</v>
      </c>
      <c r="G1023" s="25">
        <v>-50</v>
      </c>
      <c r="H1023" s="28">
        <v>4320000000</v>
      </c>
      <c r="I1023" s="49">
        <v>14.399999999999999</v>
      </c>
      <c r="J1023" s="49">
        <v>41.286589999999997</v>
      </c>
      <c r="K1023" s="28">
        <v>12775</v>
      </c>
      <c r="L1023" s="28">
        <v>3833500</v>
      </c>
      <c r="M1023" s="49">
        <v>0.47239261874502941</v>
      </c>
      <c r="N1023" s="49">
        <v>2.6902232111843546E-2</v>
      </c>
      <c r="O1023" s="49">
        <v>0.96768520000000002</v>
      </c>
      <c r="P1023" s="30">
        <v>163.098056216</v>
      </c>
      <c r="Q1023" s="27">
        <v>-0.53539999999999999</v>
      </c>
      <c r="R1023" s="30">
        <v>0</v>
      </c>
      <c r="S1023" s="27">
        <v>-1</v>
      </c>
      <c r="T1023" s="30">
        <v>0</v>
      </c>
      <c r="U1023" s="27">
        <v>-1</v>
      </c>
      <c r="V1023" s="30">
        <v>-48.445481076999997</v>
      </c>
      <c r="W1023" s="32">
        <v>-4.8563999999999998</v>
      </c>
      <c r="X1023" s="30">
        <v>-49.460588778999998</v>
      </c>
      <c r="Y1023" s="32">
        <v>2.1000000000000001E-2</v>
      </c>
      <c r="Z1023" s="30">
        <v>-14.32609371</v>
      </c>
      <c r="AA1023" s="32">
        <v>-0.77400000000000002</v>
      </c>
      <c r="AB1023" s="30">
        <v>-3364.2695192361002</v>
      </c>
      <c r="AC1023" s="27">
        <v>-4.9756999999999998</v>
      </c>
      <c r="AD1023" s="30">
        <v>-3434.7631096527998</v>
      </c>
      <c r="AE1023" s="27">
        <v>2.1000000000000001E-2</v>
      </c>
      <c r="AF1023" s="30">
        <v>0</v>
      </c>
      <c r="AG1023" s="27" t="s">
        <v>1989</v>
      </c>
      <c r="AH1023" s="25">
        <v>-0.121410647</v>
      </c>
      <c r="AI1023" s="25">
        <v>-0.1500355062</v>
      </c>
      <c r="AJ1023" s="25">
        <v>0</v>
      </c>
      <c r="AK1023" s="25">
        <v>-0.35455347100000001</v>
      </c>
      <c r="AL1023" s="25">
        <v>-0.56870267549999998</v>
      </c>
      <c r="AM1023" s="25">
        <v>0</v>
      </c>
      <c r="AN1023" s="47">
        <v>-0.1107169678</v>
      </c>
      <c r="AO1023" s="47">
        <v>0</v>
      </c>
      <c r="AP1023" s="47">
        <v>0</v>
      </c>
      <c r="AQ1023" s="47">
        <v>2.10484719977834</v>
      </c>
      <c r="AR1023" s="47">
        <v>4.02089001778032</v>
      </c>
      <c r="AS1023" s="47">
        <v>3.79628916884556</v>
      </c>
      <c r="AT1023" s="28">
        <v>0</v>
      </c>
      <c r="AU1023" s="28">
        <v>0</v>
      </c>
      <c r="AV1023" s="28">
        <v>0</v>
      </c>
    </row>
    <row r="1024" spans="1:48" x14ac:dyDescent="0.25">
      <c r="A1024" s="159">
        <v>1021</v>
      </c>
      <c r="B1024" s="3" t="s">
        <v>4144</v>
      </c>
      <c r="C1024" s="3" t="s">
        <v>2159</v>
      </c>
      <c r="D1024" s="28">
        <v>17500</v>
      </c>
      <c r="E1024" s="25">
        <v>-2.7777780000000001</v>
      </c>
      <c r="F1024" s="25">
        <v>2.941176</v>
      </c>
      <c r="G1024" s="25">
        <v>-5.405405</v>
      </c>
      <c r="H1024" s="28">
        <v>529200000000</v>
      </c>
      <c r="I1024" s="49">
        <v>30.24</v>
      </c>
      <c r="J1024" s="49">
        <v>100</v>
      </c>
      <c r="K1024" s="28">
        <v>2697.6</v>
      </c>
      <c r="L1024" s="28">
        <v>48346000</v>
      </c>
      <c r="M1024" s="49">
        <v>9.5628415300546443</v>
      </c>
      <c r="N1024" s="49">
        <v>1.4152626277912153</v>
      </c>
      <c r="O1024" s="49" t="s">
        <v>4501</v>
      </c>
      <c r="P1024" s="30">
        <v>3028.5548840329998</v>
      </c>
      <c r="Q1024" s="27">
        <v>3.5900000000000001E-2</v>
      </c>
      <c r="R1024" s="30">
        <v>2980.3177123750002</v>
      </c>
      <c r="S1024" s="27">
        <v>-1.5900000000000001E-2</v>
      </c>
      <c r="T1024" s="30">
        <v>3261.0125455540001</v>
      </c>
      <c r="U1024" s="27">
        <v>0.1179</v>
      </c>
      <c r="V1024" s="30">
        <v>52.490159552000001</v>
      </c>
      <c r="W1024" s="32">
        <v>1.04E-2</v>
      </c>
      <c r="X1024" s="30">
        <v>55.725913155000001</v>
      </c>
      <c r="Y1024" s="32">
        <v>6.1600000000000002E-2</v>
      </c>
      <c r="Z1024" s="30">
        <v>63.952363087999998</v>
      </c>
      <c r="AA1024" s="32">
        <v>0.2147</v>
      </c>
      <c r="AB1024" s="30">
        <v>2069.9578540740999</v>
      </c>
      <c r="AC1024" s="27">
        <v>-0.59760000000000002</v>
      </c>
      <c r="AD1024" s="30">
        <v>-2173.6979300926</v>
      </c>
      <c r="AE1024" s="27">
        <v>-2.0499999999999998</v>
      </c>
      <c r="AF1024" s="30">
        <v>2111.4579188784001</v>
      </c>
      <c r="AG1024" s="27">
        <v>1.21</v>
      </c>
      <c r="AH1024" s="25">
        <v>3.9449367399999997E-2</v>
      </c>
      <c r="AI1024" s="25">
        <v>3.7714361500000002E-2</v>
      </c>
      <c r="AJ1024" s="25">
        <v>4.0855506299999997E-2</v>
      </c>
      <c r="AK1024" s="25">
        <v>0.17469916229999999</v>
      </c>
      <c r="AL1024" s="25">
        <v>0.1487783651</v>
      </c>
      <c r="AM1024" s="25">
        <v>0.1721414319</v>
      </c>
      <c r="AN1024" s="47">
        <v>0.14656493370000001</v>
      </c>
      <c r="AO1024" s="47">
        <v>0.156491091</v>
      </c>
      <c r="AP1024" s="47">
        <v>0.15488211139999999</v>
      </c>
      <c r="AQ1024" s="47">
        <v>2.6965809556270801</v>
      </c>
      <c r="AR1024" s="47">
        <v>3.1895262578461399</v>
      </c>
      <c r="AS1024" s="47">
        <v>3.2134205966315101</v>
      </c>
      <c r="AT1024" s="28">
        <v>1800</v>
      </c>
      <c r="AU1024" s="28">
        <v>1200</v>
      </c>
      <c r="AV1024" s="28">
        <v>0</v>
      </c>
    </row>
    <row r="1025" spans="1:48" x14ac:dyDescent="0.25">
      <c r="A1025" s="159">
        <v>1022</v>
      </c>
      <c r="B1025" s="3" t="s">
        <v>4829</v>
      </c>
      <c r="C1025" s="3" t="s">
        <v>2159</v>
      </c>
      <c r="D1025" s="6" t="s">
        <v>4664</v>
      </c>
      <c r="E1025" s="168" t="s">
        <v>4664</v>
      </c>
      <c r="F1025" s="168" t="s">
        <v>4664</v>
      </c>
      <c r="G1025" s="168" t="s">
        <v>4664</v>
      </c>
      <c r="H1025" s="6" t="s">
        <v>4664</v>
      </c>
      <c r="I1025" s="151" t="s">
        <v>4664</v>
      </c>
      <c r="J1025" s="151" t="s">
        <v>4664</v>
      </c>
      <c r="K1025" s="6" t="s">
        <v>4664</v>
      </c>
      <c r="L1025" s="6" t="s">
        <v>4664</v>
      </c>
      <c r="M1025" s="151" t="s">
        <v>4664</v>
      </c>
      <c r="N1025" s="151" t="s">
        <v>4664</v>
      </c>
      <c r="O1025" s="151" t="s">
        <v>4664</v>
      </c>
      <c r="P1025" s="169">
        <v>0</v>
      </c>
      <c r="Q1025" s="165" t="s">
        <v>1989</v>
      </c>
      <c r="R1025" s="169">
        <v>0</v>
      </c>
      <c r="S1025" s="165" t="s">
        <v>1989</v>
      </c>
      <c r="T1025" s="169">
        <v>0</v>
      </c>
      <c r="U1025" s="165" t="s">
        <v>1989</v>
      </c>
      <c r="V1025" s="169">
        <v>0</v>
      </c>
      <c r="W1025" s="170" t="s">
        <v>1989</v>
      </c>
      <c r="X1025" s="169">
        <v>0</v>
      </c>
      <c r="Y1025" s="170" t="s">
        <v>1989</v>
      </c>
      <c r="Z1025" s="169">
        <v>0</v>
      </c>
      <c r="AA1025" s="170" t="s">
        <v>1989</v>
      </c>
      <c r="AB1025" s="169">
        <v>0</v>
      </c>
      <c r="AC1025" s="165" t="s">
        <v>1989</v>
      </c>
      <c r="AD1025" s="169">
        <v>0</v>
      </c>
      <c r="AE1025" s="165" t="s">
        <v>1989</v>
      </c>
      <c r="AF1025" s="169">
        <v>0</v>
      </c>
      <c r="AG1025" s="165" t="s">
        <v>1989</v>
      </c>
      <c r="AH1025" s="168">
        <v>0</v>
      </c>
      <c r="AI1025" s="168">
        <v>0</v>
      </c>
      <c r="AJ1025" s="168">
        <v>0</v>
      </c>
      <c r="AK1025" s="168">
        <v>0</v>
      </c>
      <c r="AL1025" s="168">
        <v>0</v>
      </c>
      <c r="AM1025" s="168">
        <v>0</v>
      </c>
      <c r="AN1025" s="167">
        <v>0</v>
      </c>
      <c r="AO1025" s="167">
        <v>0</v>
      </c>
      <c r="AP1025" s="167">
        <v>0</v>
      </c>
      <c r="AQ1025" s="167" t="s">
        <v>1989</v>
      </c>
      <c r="AR1025" s="167" t="s">
        <v>1989</v>
      </c>
      <c r="AS1025" s="167" t="s">
        <v>1989</v>
      </c>
      <c r="AT1025" s="6">
        <v>500</v>
      </c>
      <c r="AU1025" s="6">
        <v>0</v>
      </c>
      <c r="AV1025" s="6">
        <v>0</v>
      </c>
    </row>
    <row r="1026" spans="1:48" x14ac:dyDescent="0.25">
      <c r="A1026" s="159">
        <v>1023</v>
      </c>
      <c r="B1026" s="3" t="s">
        <v>4830</v>
      </c>
      <c r="C1026" s="3" t="s">
        <v>2159</v>
      </c>
      <c r="D1026" s="28" t="s">
        <v>4664</v>
      </c>
      <c r="E1026" s="25" t="s">
        <v>4664</v>
      </c>
      <c r="F1026" s="25" t="s">
        <v>4664</v>
      </c>
      <c r="G1026" s="25" t="s">
        <v>4664</v>
      </c>
      <c r="H1026" s="28" t="s">
        <v>4664</v>
      </c>
      <c r="I1026" s="49" t="s">
        <v>4664</v>
      </c>
      <c r="J1026" s="49" t="s">
        <v>4664</v>
      </c>
      <c r="K1026" s="28" t="s">
        <v>4664</v>
      </c>
      <c r="L1026" s="28" t="s">
        <v>4664</v>
      </c>
      <c r="M1026" s="49" t="s">
        <v>4664</v>
      </c>
      <c r="N1026" s="49" t="s">
        <v>4664</v>
      </c>
      <c r="O1026" s="49" t="s">
        <v>4664</v>
      </c>
      <c r="P1026" s="30">
        <v>0</v>
      </c>
      <c r="Q1026" s="27" t="s">
        <v>1989</v>
      </c>
      <c r="R1026" s="30">
        <v>207.35280608100001</v>
      </c>
      <c r="S1026" s="27" t="s">
        <v>1989</v>
      </c>
      <c r="T1026" s="30">
        <v>116.790864</v>
      </c>
      <c r="U1026" s="27" t="s">
        <v>1989</v>
      </c>
      <c r="V1026" s="30">
        <v>0</v>
      </c>
      <c r="W1026" s="32" t="s">
        <v>1989</v>
      </c>
      <c r="X1026" s="30">
        <v>18.872651927</v>
      </c>
      <c r="Y1026" s="32" t="s">
        <v>1989</v>
      </c>
      <c r="Z1026" s="30">
        <v>-7.3848993610000004</v>
      </c>
      <c r="AA1026" s="32" t="s">
        <v>1989</v>
      </c>
      <c r="AB1026" s="30">
        <v>0</v>
      </c>
      <c r="AC1026" s="27" t="s">
        <v>1989</v>
      </c>
      <c r="AD1026" s="30">
        <v>300.81233783779999</v>
      </c>
      <c r="AE1026" s="27" t="s">
        <v>1989</v>
      </c>
      <c r="AF1026" s="30">
        <v>0</v>
      </c>
      <c r="AG1026" s="27" t="s">
        <v>1989</v>
      </c>
      <c r="AH1026" s="25">
        <v>0</v>
      </c>
      <c r="AI1026" s="25">
        <v>2.10239009E-2</v>
      </c>
      <c r="AJ1026" s="25">
        <v>0</v>
      </c>
      <c r="AK1026" s="25">
        <v>0</v>
      </c>
      <c r="AL1026" s="25">
        <v>3.1366740099999998E-2</v>
      </c>
      <c r="AM1026" s="25">
        <v>0</v>
      </c>
      <c r="AN1026" s="47">
        <v>0</v>
      </c>
      <c r="AO1026" s="47">
        <v>0.20192175330000001</v>
      </c>
      <c r="AP1026" s="47">
        <v>0</v>
      </c>
      <c r="AQ1026" s="47" t="s">
        <v>1989</v>
      </c>
      <c r="AR1026" s="47">
        <v>0.49195624230694401</v>
      </c>
      <c r="AS1026" s="47">
        <v>0.44187341718088502</v>
      </c>
      <c r="AT1026" s="28">
        <v>0</v>
      </c>
      <c r="AU1026" s="28">
        <v>0</v>
      </c>
      <c r="AV1026" s="28">
        <v>0</v>
      </c>
    </row>
    <row r="1027" spans="1:48" x14ac:dyDescent="0.25">
      <c r="A1027" s="159">
        <v>1024</v>
      </c>
      <c r="B1027" s="3" t="s">
        <v>4289</v>
      </c>
      <c r="C1027" s="3" t="s">
        <v>2159</v>
      </c>
      <c r="D1027" s="28">
        <v>9900</v>
      </c>
      <c r="E1027" s="25">
        <v>-1</v>
      </c>
      <c r="F1027" s="25">
        <v>0</v>
      </c>
      <c r="G1027" s="25">
        <v>-12.389379999999999</v>
      </c>
      <c r="H1027" s="28">
        <v>20600910000000</v>
      </c>
      <c r="I1027" s="49">
        <v>2080.9</v>
      </c>
      <c r="J1027" s="49">
        <v>100</v>
      </c>
      <c r="K1027" s="28">
        <v>2145</v>
      </c>
      <c r="L1027" s="28">
        <v>21521000</v>
      </c>
      <c r="M1027" s="49" t="s">
        <v>4501</v>
      </c>
      <c r="N1027" s="49">
        <v>1.085739942064448</v>
      </c>
      <c r="O1027" s="49" t="s">
        <v>4501</v>
      </c>
      <c r="P1027" s="30">
        <v>37907.111180747997</v>
      </c>
      <c r="Q1027" s="27">
        <v>5.4699999999999999E-2</v>
      </c>
      <c r="R1027" s="30">
        <v>39338.448163107998</v>
      </c>
      <c r="S1027" s="27">
        <v>3.78E-2</v>
      </c>
      <c r="T1027" s="30">
        <v>41390.227590347997</v>
      </c>
      <c r="U1027" s="27">
        <v>7.6799999999999993E-2</v>
      </c>
      <c r="V1027" s="30">
        <v>316.69834322299999</v>
      </c>
      <c r="W1027" s="32">
        <v>0.12609999999999999</v>
      </c>
      <c r="X1027" s="30">
        <v>-565.43119088499998</v>
      </c>
      <c r="Y1027" s="32">
        <v>-2.7854000000000001</v>
      </c>
      <c r="Z1027" s="30">
        <v>-592.90735820199995</v>
      </c>
      <c r="AA1027" s="32">
        <v>-2.2749000000000001</v>
      </c>
      <c r="AB1027" s="30">
        <v>265.79086323489997</v>
      </c>
      <c r="AC1027" s="27">
        <v>0.1368</v>
      </c>
      <c r="AD1027" s="30">
        <v>-565.890710259</v>
      </c>
      <c r="AE1027" s="27">
        <v>-3.129</v>
      </c>
      <c r="AF1027" s="30">
        <v>-594.56269382999994</v>
      </c>
      <c r="AG1027" s="27">
        <v>-1.56</v>
      </c>
      <c r="AH1027" s="25">
        <v>3.3624901000000001E-3</v>
      </c>
      <c r="AI1027" s="25">
        <v>-7.6242578999999996E-3</v>
      </c>
      <c r="AJ1027" s="25">
        <v>-7.9522672999999995E-3</v>
      </c>
      <c r="AK1027" s="25">
        <v>3.0409515799999998E-2</v>
      </c>
      <c r="AL1027" s="25">
        <v>-6.0904741900000003E-2</v>
      </c>
      <c r="AM1027" s="25">
        <v>-6.0584035699999997E-2</v>
      </c>
      <c r="AN1027" s="47">
        <v>0.1135743135</v>
      </c>
      <c r="AO1027" s="47">
        <v>0.1254090796</v>
      </c>
      <c r="AP1027" s="47">
        <v>0.1117370872</v>
      </c>
      <c r="AQ1027" s="47">
        <v>7.3127568304331101</v>
      </c>
      <c r="AR1027" s="47">
        <v>6.6735293974637298</v>
      </c>
      <c r="AS1027" s="47">
        <v>6.6184606351934301</v>
      </c>
      <c r="AT1027" s="28">
        <v>0</v>
      </c>
      <c r="AU1027" s="28">
        <v>0</v>
      </c>
      <c r="AV1027" s="28">
        <v>0</v>
      </c>
    </row>
    <row r="1028" spans="1:48" x14ac:dyDescent="0.25">
      <c r="A1028" s="159">
        <v>1025</v>
      </c>
      <c r="B1028" s="3" t="s">
        <v>2674</v>
      </c>
      <c r="C1028" s="3" t="s">
        <v>2159</v>
      </c>
      <c r="D1028" s="28" t="s">
        <v>4501</v>
      </c>
      <c r="E1028" s="25" t="s">
        <v>4501</v>
      </c>
      <c r="F1028" s="25" t="s">
        <v>4501</v>
      </c>
      <c r="G1028" s="25" t="s">
        <v>4501</v>
      </c>
      <c r="H1028" s="28" t="s">
        <v>4501</v>
      </c>
      <c r="I1028" s="49">
        <v>2.1999999999999997</v>
      </c>
      <c r="J1028" s="49">
        <v>8.3249999999999993</v>
      </c>
      <c r="K1028" s="28">
        <v>0</v>
      </c>
      <c r="L1028" s="28" t="s">
        <v>4501</v>
      </c>
      <c r="M1028" s="49" t="s">
        <v>4501</v>
      </c>
      <c r="N1028" s="49" t="s">
        <v>4501</v>
      </c>
      <c r="O1028" s="49" t="s">
        <v>4501</v>
      </c>
      <c r="P1028" s="30">
        <v>68.413739917000001</v>
      </c>
      <c r="Q1028" s="27">
        <v>-1.11E-2</v>
      </c>
      <c r="R1028" s="30">
        <v>75.868782261999996</v>
      </c>
      <c r="S1028" s="27">
        <v>0.109</v>
      </c>
      <c r="T1028" s="30">
        <v>0</v>
      </c>
      <c r="U1028" s="27" t="s">
        <v>1989</v>
      </c>
      <c r="V1028" s="30">
        <v>0.232998239</v>
      </c>
      <c r="W1028" s="32">
        <v>-0.90500000000000003</v>
      </c>
      <c r="X1028" s="30">
        <v>3.5362060000000001E-2</v>
      </c>
      <c r="Y1028" s="32">
        <v>-0.84819999999999995</v>
      </c>
      <c r="Z1028" s="30">
        <v>0</v>
      </c>
      <c r="AA1028" s="32" t="s">
        <v>1989</v>
      </c>
      <c r="AB1028" s="30">
        <v>0</v>
      </c>
      <c r="AC1028" s="27">
        <v>-1</v>
      </c>
      <c r="AD1028" s="30">
        <v>0</v>
      </c>
      <c r="AE1028" s="27" t="s">
        <v>1989</v>
      </c>
      <c r="AF1028" s="30">
        <v>0</v>
      </c>
      <c r="AG1028" s="27" t="s">
        <v>1989</v>
      </c>
      <c r="AH1028" s="25">
        <v>4.6924512999999999E-3</v>
      </c>
      <c r="AI1028" s="25">
        <v>7.6220230000000001E-4</v>
      </c>
      <c r="AJ1028" s="25">
        <v>0</v>
      </c>
      <c r="AK1028" s="25">
        <v>9.0879983000000004E-3</v>
      </c>
      <c r="AL1028" s="25">
        <v>1.4475579E-3</v>
      </c>
      <c r="AM1028" s="25">
        <v>0</v>
      </c>
      <c r="AN1028" s="47">
        <v>0.205082973</v>
      </c>
      <c r="AO1028" s="47">
        <v>0.1945511332</v>
      </c>
      <c r="AP1028" s="47">
        <v>0</v>
      </c>
      <c r="AQ1028" s="47">
        <v>1.01231196900414</v>
      </c>
      <c r="AR1028" s="47">
        <v>0.785125002920531</v>
      </c>
      <c r="AS1028" s="47" t="s">
        <v>1989</v>
      </c>
      <c r="AT1028" s="28">
        <v>0</v>
      </c>
      <c r="AU1028" s="28">
        <v>0</v>
      </c>
      <c r="AV1028" s="28">
        <v>0</v>
      </c>
    </row>
    <row r="1029" spans="1:48" x14ac:dyDescent="0.25">
      <c r="A1029" s="159">
        <v>1026</v>
      </c>
      <c r="B1029" s="3" t="s">
        <v>2680</v>
      </c>
      <c r="C1029" s="3" t="s">
        <v>2159</v>
      </c>
      <c r="D1029" s="28">
        <v>1900</v>
      </c>
      <c r="E1029" s="25">
        <v>11.764709999999999</v>
      </c>
      <c r="F1029" s="25">
        <v>35.714289999999998</v>
      </c>
      <c r="G1029" s="25">
        <v>137.5</v>
      </c>
      <c r="H1029" s="28">
        <v>18307366400</v>
      </c>
      <c r="I1029" s="49">
        <v>9.6354499999999987</v>
      </c>
      <c r="J1029" s="49">
        <v>87.860960000000006</v>
      </c>
      <c r="K1029" s="28">
        <v>432.5</v>
      </c>
      <c r="L1029" s="28">
        <v>737000</v>
      </c>
      <c r="M1029" s="49" t="s">
        <v>4501</v>
      </c>
      <c r="N1029" s="49" t="s">
        <v>4501</v>
      </c>
      <c r="O1029" s="49">
        <v>-0.2371134</v>
      </c>
      <c r="P1029" s="30">
        <v>101.37701115</v>
      </c>
      <c r="Q1029" s="27">
        <v>0.66459999999999997</v>
      </c>
      <c r="R1029" s="30">
        <v>90.204454541000004</v>
      </c>
      <c r="S1029" s="27">
        <v>-0.11020000000000001</v>
      </c>
      <c r="T1029" s="30">
        <v>0</v>
      </c>
      <c r="U1029" s="27" t="s">
        <v>1989</v>
      </c>
      <c r="V1029" s="30">
        <v>-7.2598947459999996</v>
      </c>
      <c r="W1029" s="32">
        <v>-0.59989999999999999</v>
      </c>
      <c r="X1029" s="30">
        <v>-9.8569848800000006</v>
      </c>
      <c r="Y1029" s="32">
        <v>0.35770000000000002</v>
      </c>
      <c r="Z1029" s="30">
        <v>0</v>
      </c>
      <c r="AA1029" s="32" t="s">
        <v>1989</v>
      </c>
      <c r="AB1029" s="30">
        <v>-753.4562708812</v>
      </c>
      <c r="AC1029" s="27">
        <v>-0.59989999999999999</v>
      </c>
      <c r="AD1029" s="30">
        <v>-1022.9910115307</v>
      </c>
      <c r="AE1029" s="27">
        <v>0.35799999999999998</v>
      </c>
      <c r="AF1029" s="30">
        <v>0</v>
      </c>
      <c r="AG1029" s="27" t="s">
        <v>1989</v>
      </c>
      <c r="AH1029" s="25">
        <v>-5.3612390900000001E-2</v>
      </c>
      <c r="AI1029" s="25">
        <v>-7.3338587299999994E-2</v>
      </c>
      <c r="AJ1029" s="25">
        <v>0</v>
      </c>
      <c r="AK1029" s="25">
        <v>7.0705980599999996E-2</v>
      </c>
      <c r="AL1029" s="25">
        <v>8.8613519799999999E-2</v>
      </c>
      <c r="AM1029" s="25">
        <v>0</v>
      </c>
      <c r="AN1029" s="47">
        <v>0.1200031946</v>
      </c>
      <c r="AO1029" s="47">
        <v>6.4239559099999996E-2</v>
      </c>
      <c r="AP1029" s="47">
        <v>0</v>
      </c>
      <c r="AQ1029" s="47">
        <v>-2.4228624644652599</v>
      </c>
      <c r="AR1029" s="47">
        <v>-2.0119049562487601</v>
      </c>
      <c r="AS1029" s="47" t="s">
        <v>1989</v>
      </c>
      <c r="AT1029" s="28">
        <v>0</v>
      </c>
      <c r="AU1029" s="28">
        <v>0</v>
      </c>
      <c r="AV1029" s="28">
        <v>0</v>
      </c>
    </row>
    <row r="1030" spans="1:48" x14ac:dyDescent="0.25">
      <c r="A1030" s="159">
        <v>1027</v>
      </c>
      <c r="B1030" s="3" t="s">
        <v>2686</v>
      </c>
      <c r="C1030" s="3" t="s">
        <v>2159</v>
      </c>
      <c r="D1030" s="28">
        <v>36600</v>
      </c>
      <c r="E1030" s="25">
        <v>-1.081081</v>
      </c>
      <c r="F1030" s="25">
        <v>0.27397260000000001</v>
      </c>
      <c r="G1030" s="25">
        <v>7.6470589999999996</v>
      </c>
      <c r="H1030" s="28">
        <v>750300000000</v>
      </c>
      <c r="I1030" s="49">
        <v>20.5</v>
      </c>
      <c r="J1030" s="49">
        <v>38.736759999999997</v>
      </c>
      <c r="K1030" s="28">
        <v>3967.45</v>
      </c>
      <c r="L1030" s="28">
        <v>148022500</v>
      </c>
      <c r="M1030" s="49">
        <v>7.8439777111015863</v>
      </c>
      <c r="N1030" s="49">
        <v>2.1274742747231992</v>
      </c>
      <c r="O1030" s="49">
        <v>0.31275330000000001</v>
      </c>
      <c r="P1030" s="30">
        <v>166.093458341</v>
      </c>
      <c r="Q1030" s="27">
        <v>0.43559999999999999</v>
      </c>
      <c r="R1030" s="30">
        <v>156.09061913299999</v>
      </c>
      <c r="S1030" s="27">
        <v>-6.0199999999999997E-2</v>
      </c>
      <c r="T1030" s="30">
        <v>174.23673299000001</v>
      </c>
      <c r="U1030" s="27">
        <v>6.9900000000000004E-2</v>
      </c>
      <c r="V1030" s="30">
        <v>114.80168737299999</v>
      </c>
      <c r="W1030" s="32">
        <v>0.66</v>
      </c>
      <c r="X1030" s="30">
        <v>100.68402476999999</v>
      </c>
      <c r="Y1030" s="32">
        <v>-0.123</v>
      </c>
      <c r="Z1030" s="30">
        <v>96.283684729000001</v>
      </c>
      <c r="AA1030" s="32">
        <v>-0.15579999999999999</v>
      </c>
      <c r="AB1030" s="30">
        <v>5320.0781953658998</v>
      </c>
      <c r="AC1030" s="27">
        <v>0.66</v>
      </c>
      <c r="AD1030" s="30">
        <v>4665.8450503414997</v>
      </c>
      <c r="AE1030" s="27">
        <v>-0.123</v>
      </c>
      <c r="AF1030" s="30">
        <v>4696.7651087316999</v>
      </c>
      <c r="AG1030" s="27">
        <v>0.84</v>
      </c>
      <c r="AH1030" s="25">
        <v>0.29506219150000002</v>
      </c>
      <c r="AI1030" s="25">
        <v>0.22924424430000001</v>
      </c>
      <c r="AJ1030" s="25">
        <v>0.1424977389</v>
      </c>
      <c r="AK1030" s="25">
        <v>0.36065310919999999</v>
      </c>
      <c r="AL1030" s="25">
        <v>0.2911231909</v>
      </c>
      <c r="AM1030" s="25">
        <v>0.25772750350000001</v>
      </c>
      <c r="AN1030" s="47">
        <v>0.70175827189999995</v>
      </c>
      <c r="AO1030" s="47">
        <v>0.68516831649999999</v>
      </c>
      <c r="AP1030" s="47">
        <v>0.65663275659999998</v>
      </c>
      <c r="AQ1030" s="47">
        <v>0.22502739426117499</v>
      </c>
      <c r="AR1030" s="47">
        <v>0.313086546247901</v>
      </c>
      <c r="AS1030" s="47">
        <v>0.80864275856984902</v>
      </c>
      <c r="AT1030" s="28">
        <v>4500</v>
      </c>
      <c r="AU1030" s="28">
        <v>3000</v>
      </c>
      <c r="AV1030" s="28">
        <v>1500</v>
      </c>
    </row>
    <row r="1031" spans="1:48" x14ac:dyDescent="0.25">
      <c r="A1031" s="159">
        <v>1028</v>
      </c>
      <c r="B1031" s="3" t="s">
        <v>4515</v>
      </c>
      <c r="C1031" s="3" t="s">
        <v>2159</v>
      </c>
      <c r="D1031" s="28">
        <v>11100</v>
      </c>
      <c r="E1031" s="25">
        <v>0</v>
      </c>
      <c r="F1031" s="25">
        <v>11</v>
      </c>
      <c r="G1031" s="25">
        <v>11</v>
      </c>
      <c r="H1031" s="28">
        <v>71942685300</v>
      </c>
      <c r="I1031" s="49">
        <v>6.4813199999999993</v>
      </c>
      <c r="J1031" s="49">
        <v>100</v>
      </c>
      <c r="K1031" s="28">
        <v>0</v>
      </c>
      <c r="L1031" s="28" t="s">
        <v>4501</v>
      </c>
      <c r="M1031" s="49" t="s">
        <v>4501</v>
      </c>
      <c r="N1031" s="49">
        <v>1.1012017356738617</v>
      </c>
      <c r="O1031" s="49" t="s">
        <v>4501</v>
      </c>
      <c r="P1031" s="30">
        <v>205.472364021</v>
      </c>
      <c r="Q1031" s="27">
        <v>-0.23369999999999999</v>
      </c>
      <c r="R1031" s="30">
        <v>100.34552960000001</v>
      </c>
      <c r="S1031" s="27">
        <v>-0.51160000000000005</v>
      </c>
      <c r="T1031" s="30">
        <v>39.317775974</v>
      </c>
      <c r="U1031" s="27">
        <v>-7.3700000000000002E-2</v>
      </c>
      <c r="V1031" s="30">
        <v>-16.383405263</v>
      </c>
      <c r="W1031" s="32">
        <v>-41.598799999999997</v>
      </c>
      <c r="X1031" s="30">
        <v>-16.403368281999999</v>
      </c>
      <c r="Y1031" s="32">
        <v>1.1999999999999999E-3</v>
      </c>
      <c r="Z1031" s="30">
        <v>-7.4627476509999999</v>
      </c>
      <c r="AA1031" s="32">
        <v>2.7404999999999999</v>
      </c>
      <c r="AB1031" s="30">
        <v>-7582.1969212861004</v>
      </c>
      <c r="AC1031" s="27">
        <v>-45.682400000000001</v>
      </c>
      <c r="AD1031" s="30">
        <v>-1117.6773629592999</v>
      </c>
      <c r="AE1031" s="27">
        <v>-0.85299999999999998</v>
      </c>
      <c r="AF1031" s="30">
        <v>0</v>
      </c>
      <c r="AG1031" s="27" t="s">
        <v>1989</v>
      </c>
      <c r="AH1031" s="25">
        <v>-9.8069213799999999E-2</v>
      </c>
      <c r="AI1031" s="25">
        <v>-6.9186134900000001E-2</v>
      </c>
      <c r="AJ1031" s="25">
        <v>0</v>
      </c>
      <c r="AK1031" s="25">
        <v>-0.18996236799999999</v>
      </c>
      <c r="AL1031" s="25">
        <v>-0.112465379</v>
      </c>
      <c r="AM1031" s="25">
        <v>0</v>
      </c>
      <c r="AN1031" s="47">
        <v>-3.2477584800000001E-2</v>
      </c>
      <c r="AO1031" s="47">
        <v>2.18427723E-2</v>
      </c>
      <c r="AP1031" s="47">
        <v>0</v>
      </c>
      <c r="AQ1031" s="47">
        <v>0.48608364967148798</v>
      </c>
      <c r="AR1031" s="47">
        <v>0.76108480929206201</v>
      </c>
      <c r="AS1031" s="47">
        <v>0.745930907135824</v>
      </c>
      <c r="AT1031" s="28">
        <v>0</v>
      </c>
      <c r="AU1031" s="28">
        <v>0</v>
      </c>
      <c r="AV1031" s="28">
        <v>0</v>
      </c>
    </row>
    <row r="1032" spans="1:48" x14ac:dyDescent="0.25">
      <c r="A1032" s="159">
        <v>1029</v>
      </c>
      <c r="B1032" s="3" t="s">
        <v>4133</v>
      </c>
      <c r="C1032" s="3" t="s">
        <v>2159</v>
      </c>
      <c r="D1032" s="6" t="s">
        <v>4501</v>
      </c>
      <c r="E1032" s="168" t="s">
        <v>4501</v>
      </c>
      <c r="F1032" s="168" t="s">
        <v>4501</v>
      </c>
      <c r="G1032" s="168" t="s">
        <v>4501</v>
      </c>
      <c r="H1032" s="6" t="s">
        <v>4501</v>
      </c>
      <c r="I1032" s="151">
        <v>18</v>
      </c>
      <c r="J1032" s="151">
        <v>100</v>
      </c>
      <c r="K1032" s="6">
        <v>0</v>
      </c>
      <c r="L1032" s="6" t="s">
        <v>4501</v>
      </c>
      <c r="M1032" s="151" t="s">
        <v>4501</v>
      </c>
      <c r="N1032" s="151" t="s">
        <v>4501</v>
      </c>
      <c r="O1032" s="151" t="s">
        <v>4501</v>
      </c>
      <c r="P1032" s="169">
        <v>41.007426934999998</v>
      </c>
      <c r="Q1032" s="165">
        <v>-4.3799999999999999E-2</v>
      </c>
      <c r="R1032" s="169">
        <v>46.774958480000002</v>
      </c>
      <c r="S1032" s="165">
        <v>0.1406</v>
      </c>
      <c r="T1032" s="169">
        <v>49.814657388999997</v>
      </c>
      <c r="U1032" s="165">
        <v>0.11940000000000001</v>
      </c>
      <c r="V1032" s="169">
        <v>-1.462040357</v>
      </c>
      <c r="W1032" s="170">
        <v>-1.6168</v>
      </c>
      <c r="X1032" s="169">
        <v>-3.1428852589999998</v>
      </c>
      <c r="Y1032" s="170">
        <v>1.1496999999999999</v>
      </c>
      <c r="Z1032" s="169">
        <v>-0.17749137400000001</v>
      </c>
      <c r="AA1032" s="170">
        <v>-0.55920000000000003</v>
      </c>
      <c r="AB1032" s="169">
        <v>-81.224464277799996</v>
      </c>
      <c r="AC1032" s="165">
        <v>-1.6168</v>
      </c>
      <c r="AD1032" s="169">
        <v>-174.60473661110001</v>
      </c>
      <c r="AE1032" s="165">
        <v>1.1499999999999999</v>
      </c>
      <c r="AF1032" s="169">
        <v>-9.8606318889000004</v>
      </c>
      <c r="AG1032" s="165" t="s">
        <v>1989</v>
      </c>
      <c r="AH1032" s="168">
        <v>-5.9916605E-3</v>
      </c>
      <c r="AI1032" s="168">
        <v>-1.61753842E-2</v>
      </c>
      <c r="AJ1032" s="168">
        <v>-9.3712000000000005E-4</v>
      </c>
      <c r="AK1032" s="168">
        <v>-7.8121655E-3</v>
      </c>
      <c r="AL1032" s="168">
        <v>-1.7185821099999998E-2</v>
      </c>
      <c r="AM1032" s="168">
        <v>-9.887012000000001E-4</v>
      </c>
      <c r="AN1032" s="167">
        <v>9.1414559199999995E-2</v>
      </c>
      <c r="AO1032" s="167">
        <v>0.15242059969999999</v>
      </c>
      <c r="AP1032" s="167">
        <v>0.18228010459999999</v>
      </c>
      <c r="AQ1032" s="167">
        <v>7.6271750288053705E-2</v>
      </c>
      <c r="AR1032" s="167">
        <v>4.8118167460691003E-2</v>
      </c>
      <c r="AS1032" s="167">
        <v>5.5042204261484297E-2</v>
      </c>
      <c r="AT1032" s="6">
        <v>0</v>
      </c>
      <c r="AU1032" s="6">
        <v>0</v>
      </c>
      <c r="AV1032" s="6">
        <v>0</v>
      </c>
    </row>
    <row r="1033" spans="1:48" x14ac:dyDescent="0.25">
      <c r="A1033" s="159">
        <v>1030</v>
      </c>
      <c r="B1033" s="3" t="s">
        <v>4831</v>
      </c>
      <c r="C1033" s="3" t="s">
        <v>2159</v>
      </c>
      <c r="D1033" s="28" t="s">
        <v>4501</v>
      </c>
      <c r="E1033" s="25" t="s">
        <v>4501</v>
      </c>
      <c r="F1033" s="25" t="s">
        <v>4501</v>
      </c>
      <c r="G1033" s="25" t="s">
        <v>4501</v>
      </c>
      <c r="H1033" s="28" t="s">
        <v>4501</v>
      </c>
      <c r="I1033" s="49">
        <v>10.5</v>
      </c>
      <c r="J1033" s="49">
        <v>10.01571</v>
      </c>
      <c r="K1033" s="28">
        <v>0</v>
      </c>
      <c r="L1033" s="28" t="s">
        <v>4501</v>
      </c>
      <c r="M1033" s="49" t="s">
        <v>4501</v>
      </c>
      <c r="N1033" s="49" t="s">
        <v>4501</v>
      </c>
      <c r="O1033" s="49" t="s">
        <v>4501</v>
      </c>
      <c r="P1033" s="30">
        <v>98.926009200999999</v>
      </c>
      <c r="Q1033" s="27">
        <v>-1.6199999999999999E-2</v>
      </c>
      <c r="R1033" s="30">
        <v>111.00008598700001</v>
      </c>
      <c r="S1033" s="27">
        <v>0.1221</v>
      </c>
      <c r="T1033" s="30">
        <v>32.322369768999998</v>
      </c>
      <c r="U1033" s="27" t="s">
        <v>1989</v>
      </c>
      <c r="V1033" s="30">
        <v>5.2524593079999997</v>
      </c>
      <c r="W1033" s="32">
        <v>-0.40360000000000001</v>
      </c>
      <c r="X1033" s="30">
        <v>17.021863089</v>
      </c>
      <c r="Y1033" s="32">
        <v>2.2406999999999999</v>
      </c>
      <c r="Z1033" s="30">
        <v>-2.3126377489999999</v>
      </c>
      <c r="AA1033" s="32" t="s">
        <v>1989</v>
      </c>
      <c r="AB1033" s="30">
        <v>500.23421980950002</v>
      </c>
      <c r="AC1033" s="27">
        <v>-0.40360000000000001</v>
      </c>
      <c r="AD1033" s="30">
        <v>1621.1298179999999</v>
      </c>
      <c r="AE1033" s="27">
        <v>2.2410000000000001</v>
      </c>
      <c r="AF1033" s="30">
        <v>0</v>
      </c>
      <c r="AG1033" s="27" t="s">
        <v>1989</v>
      </c>
      <c r="AH1033" s="25">
        <v>4.2445112600000001E-2</v>
      </c>
      <c r="AI1033" s="25">
        <v>0.16257725100000001</v>
      </c>
      <c r="AJ1033" s="25">
        <v>0</v>
      </c>
      <c r="AK1033" s="25">
        <v>0.1103885408</v>
      </c>
      <c r="AL1033" s="25">
        <v>0.28988816299999998</v>
      </c>
      <c r="AM1033" s="25">
        <v>0</v>
      </c>
      <c r="AN1033" s="47">
        <v>0.29618918579999998</v>
      </c>
      <c r="AO1033" s="47">
        <v>0.26619669579999999</v>
      </c>
      <c r="AP1033" s="47">
        <v>0</v>
      </c>
      <c r="AQ1033" s="47">
        <v>1.2320505813876801</v>
      </c>
      <c r="AR1033" s="47">
        <v>0.44778331190637</v>
      </c>
      <c r="AS1033" s="47">
        <v>0.26087155138585</v>
      </c>
      <c r="AT1033" s="28">
        <v>0</v>
      </c>
      <c r="AU1033" s="28">
        <v>0</v>
      </c>
      <c r="AV1033" s="28">
        <v>0</v>
      </c>
    </row>
    <row r="1034" spans="1:48" x14ac:dyDescent="0.25">
      <c r="A1034" s="159">
        <v>1031</v>
      </c>
      <c r="B1034" s="3" t="s">
        <v>2692</v>
      </c>
      <c r="C1034" s="3" t="s">
        <v>2159</v>
      </c>
      <c r="D1034" s="28">
        <v>10000</v>
      </c>
      <c r="E1034" s="25">
        <v>6.3829789999999997</v>
      </c>
      <c r="F1034" s="25">
        <v>5.2631579999999998</v>
      </c>
      <c r="G1034" s="25">
        <v>-5.6603770000000004</v>
      </c>
      <c r="H1034" s="28">
        <v>285620000000</v>
      </c>
      <c r="I1034" s="49">
        <v>28.561999999999998</v>
      </c>
      <c r="J1034" s="49">
        <v>17.302710000000001</v>
      </c>
      <c r="K1034" s="28">
        <v>5110</v>
      </c>
      <c r="L1034" s="28">
        <v>46331500</v>
      </c>
      <c r="M1034" s="49">
        <v>53.191489361702125</v>
      </c>
      <c r="N1034" s="49">
        <v>0.83840553294685138</v>
      </c>
      <c r="O1034" s="49" t="s">
        <v>4501</v>
      </c>
      <c r="P1034" s="30">
        <v>154.033460969</v>
      </c>
      <c r="Q1034" s="27">
        <v>0.1439</v>
      </c>
      <c r="R1034" s="30">
        <v>116.852912473</v>
      </c>
      <c r="S1034" s="27">
        <v>-0.2414</v>
      </c>
      <c r="T1034" s="30">
        <v>103.073524564</v>
      </c>
      <c r="U1034" s="27">
        <v>-0.29470000000000002</v>
      </c>
      <c r="V1034" s="30">
        <v>46.540802843000002</v>
      </c>
      <c r="W1034" s="32">
        <v>0.8881</v>
      </c>
      <c r="X1034" s="30">
        <v>5.3804031080000003</v>
      </c>
      <c r="Y1034" s="32">
        <v>-0.88439999999999996</v>
      </c>
      <c r="Z1034" s="30">
        <v>-3.5606549730000001</v>
      </c>
      <c r="AA1034" s="32">
        <v>-1.0898000000000001</v>
      </c>
      <c r="AB1034" s="30">
        <v>1559.4427156011</v>
      </c>
      <c r="AC1034" s="27">
        <v>0.8498</v>
      </c>
      <c r="AD1034" s="30">
        <v>188.3762729501</v>
      </c>
      <c r="AE1034" s="27">
        <v>-0.879</v>
      </c>
      <c r="AF1034" s="30">
        <v>-124.6640631959</v>
      </c>
      <c r="AG1034" s="27">
        <v>-0.09</v>
      </c>
      <c r="AH1034" s="25">
        <v>7.2384172199999999E-2</v>
      </c>
      <c r="AI1034" s="25">
        <v>8.7343701999999992E-3</v>
      </c>
      <c r="AJ1034" s="25">
        <v>-5.8804456999999996E-3</v>
      </c>
      <c r="AK1034" s="25">
        <v>0.1480754672</v>
      </c>
      <c r="AL1034" s="25">
        <v>1.58723198E-2</v>
      </c>
      <c r="AM1034" s="25">
        <v>-1.0504052E-2</v>
      </c>
      <c r="AN1034" s="47">
        <v>0.58784596570000003</v>
      </c>
      <c r="AO1034" s="47">
        <v>0.48176356479999999</v>
      </c>
      <c r="AP1034" s="47">
        <v>0.44071642379999998</v>
      </c>
      <c r="AQ1034" s="47">
        <v>0.85511177482625</v>
      </c>
      <c r="AR1034" s="47">
        <v>0.77971508368311104</v>
      </c>
      <c r="AS1034" s="47">
        <v>0.78626799234020495</v>
      </c>
      <c r="AT1034" s="28">
        <v>0</v>
      </c>
      <c r="AU1034" s="28">
        <v>0</v>
      </c>
      <c r="AV1034" s="28">
        <v>0</v>
      </c>
    </row>
    <row r="1035" spans="1:48" x14ac:dyDescent="0.25">
      <c r="A1035" s="159">
        <v>1032</v>
      </c>
      <c r="B1035" s="3" t="s">
        <v>2341</v>
      </c>
      <c r="C1035" s="3" t="s">
        <v>2159</v>
      </c>
      <c r="D1035" s="28" t="s">
        <v>4501</v>
      </c>
      <c r="E1035" s="25" t="s">
        <v>4501</v>
      </c>
      <c r="F1035" s="25" t="s">
        <v>4501</v>
      </c>
      <c r="G1035" s="25" t="s">
        <v>4501</v>
      </c>
      <c r="H1035" s="28" t="s">
        <v>4501</v>
      </c>
      <c r="I1035" s="49">
        <v>1.1234999999999999</v>
      </c>
      <c r="J1035" s="49">
        <v>100</v>
      </c>
      <c r="K1035" s="28">
        <v>0</v>
      </c>
      <c r="L1035" s="28" t="s">
        <v>4501</v>
      </c>
      <c r="M1035" s="49" t="s">
        <v>4501</v>
      </c>
      <c r="N1035" s="49" t="s">
        <v>4501</v>
      </c>
      <c r="O1035" s="49" t="s">
        <v>4501</v>
      </c>
      <c r="P1035" s="30">
        <v>273.037407352</v>
      </c>
      <c r="Q1035" s="27">
        <v>0.80030000000000001</v>
      </c>
      <c r="R1035" s="30">
        <v>248.26501603200001</v>
      </c>
      <c r="S1035" s="27">
        <v>-9.0700000000000003E-2</v>
      </c>
      <c r="T1035" s="30">
        <v>0</v>
      </c>
      <c r="U1035" s="27" t="s">
        <v>1989</v>
      </c>
      <c r="V1035" s="30">
        <v>1.633358176</v>
      </c>
      <c r="W1035" s="32">
        <v>0.78580000000000005</v>
      </c>
      <c r="X1035" s="30">
        <v>1.653637322</v>
      </c>
      <c r="Y1035" s="32">
        <v>1.24E-2</v>
      </c>
      <c r="Z1035" s="30">
        <v>0</v>
      </c>
      <c r="AA1035" s="32" t="s">
        <v>1989</v>
      </c>
      <c r="AB1035" s="30">
        <v>1235.7402545616001</v>
      </c>
      <c r="AC1035" s="27">
        <v>0.51790000000000003</v>
      </c>
      <c r="AD1035" s="30">
        <v>1324.6762100579001</v>
      </c>
      <c r="AE1035" s="27">
        <v>7.1999999999999995E-2</v>
      </c>
      <c r="AF1035" s="30">
        <v>0</v>
      </c>
      <c r="AG1035" s="27" t="s">
        <v>1989</v>
      </c>
      <c r="AH1035" s="25">
        <v>1.36573861E-2</v>
      </c>
      <c r="AI1035" s="25">
        <v>1.0599034199999999E-2</v>
      </c>
      <c r="AJ1035" s="25">
        <v>0</v>
      </c>
      <c r="AK1035" s="25">
        <v>0.1033809632</v>
      </c>
      <c r="AL1035" s="25">
        <v>0.1016124491</v>
      </c>
      <c r="AM1035" s="25">
        <v>0</v>
      </c>
      <c r="AN1035" s="47">
        <v>2.3410814700000001E-2</v>
      </c>
      <c r="AO1035" s="47">
        <v>2.6128519400000001E-2</v>
      </c>
      <c r="AP1035" s="47">
        <v>0</v>
      </c>
      <c r="AQ1035" s="47">
        <v>8.2244453516224301</v>
      </c>
      <c r="AR1035" s="47">
        <v>8.9431655226165301</v>
      </c>
      <c r="AS1035" s="47" t="s">
        <v>1989</v>
      </c>
      <c r="AT1035" s="28">
        <v>1000</v>
      </c>
      <c r="AU1035" s="28">
        <v>1000</v>
      </c>
      <c r="AV1035" s="28">
        <v>0</v>
      </c>
    </row>
    <row r="1036" spans="1:48" x14ac:dyDescent="0.25">
      <c r="A1036" s="159">
        <v>1033</v>
      </c>
      <c r="B1036" s="3" t="s">
        <v>2695</v>
      </c>
      <c r="C1036" s="3" t="s">
        <v>2159</v>
      </c>
      <c r="D1036" s="28" t="s">
        <v>4501</v>
      </c>
      <c r="E1036" s="25" t="s">
        <v>4501</v>
      </c>
      <c r="F1036" s="25" t="s">
        <v>4501</v>
      </c>
      <c r="G1036" s="25" t="s">
        <v>4501</v>
      </c>
      <c r="H1036" s="28" t="s">
        <v>4501</v>
      </c>
      <c r="I1036" s="49">
        <v>1.03224</v>
      </c>
      <c r="J1036" s="49">
        <v>44.468310000000002</v>
      </c>
      <c r="K1036" s="28" t="s">
        <v>4501</v>
      </c>
      <c r="L1036" s="28" t="s">
        <v>4501</v>
      </c>
      <c r="M1036" s="49" t="s">
        <v>4501</v>
      </c>
      <c r="N1036" s="49" t="s">
        <v>4501</v>
      </c>
      <c r="O1036" s="49" t="s">
        <v>4501</v>
      </c>
      <c r="P1036" s="30">
        <v>0.92401827999999997</v>
      </c>
      <c r="Q1036" s="27">
        <v>0.1326</v>
      </c>
      <c r="R1036" s="30">
        <v>0</v>
      </c>
      <c r="S1036" s="27">
        <v>-1</v>
      </c>
      <c r="T1036" s="30">
        <v>0</v>
      </c>
      <c r="U1036" s="27" t="s">
        <v>1989</v>
      </c>
      <c r="V1036" s="30">
        <v>10.249654361999999</v>
      </c>
      <c r="W1036" s="32">
        <v>-1.3209</v>
      </c>
      <c r="X1036" s="30">
        <v>0</v>
      </c>
      <c r="Y1036" s="32">
        <v>-1</v>
      </c>
      <c r="Z1036" s="30">
        <v>0</v>
      </c>
      <c r="AA1036" s="32" t="s">
        <v>1989</v>
      </c>
      <c r="AB1036" s="30">
        <v>9929.4975717927009</v>
      </c>
      <c r="AC1036" s="27">
        <v>-1.3209</v>
      </c>
      <c r="AD1036" s="30">
        <v>0</v>
      </c>
      <c r="AE1036" s="27">
        <v>-1</v>
      </c>
      <c r="AF1036" s="30">
        <v>0</v>
      </c>
      <c r="AG1036" s="27" t="s">
        <v>1989</v>
      </c>
      <c r="AH1036" s="25">
        <v>3.5609036500000003E-2</v>
      </c>
      <c r="AI1036" s="25">
        <v>0</v>
      </c>
      <c r="AJ1036" s="25">
        <v>0</v>
      </c>
      <c r="AK1036" s="25">
        <v>-0.13297086999999999</v>
      </c>
      <c r="AL1036" s="25">
        <v>0</v>
      </c>
      <c r="AM1036" s="25">
        <v>0</v>
      </c>
      <c r="AN1036" s="47">
        <v>0.55536875019999998</v>
      </c>
      <c r="AO1036" s="47">
        <v>0</v>
      </c>
      <c r="AP1036" s="47">
        <v>0</v>
      </c>
      <c r="AQ1036" s="47">
        <v>-5.7914480626134397</v>
      </c>
      <c r="AR1036" s="47" t="s">
        <v>1989</v>
      </c>
      <c r="AS1036" s="47" t="s">
        <v>1989</v>
      </c>
      <c r="AT1036" s="28">
        <v>0</v>
      </c>
      <c r="AU1036" s="28">
        <v>0</v>
      </c>
      <c r="AV1036" s="28">
        <v>0</v>
      </c>
    </row>
    <row r="1037" spans="1:48" x14ac:dyDescent="0.25">
      <c r="A1037" s="159">
        <v>1034</v>
      </c>
      <c r="B1037" s="3" t="s">
        <v>2518</v>
      </c>
      <c r="C1037" s="3" t="s">
        <v>2159</v>
      </c>
      <c r="D1037" s="28" t="s">
        <v>4501</v>
      </c>
      <c r="E1037" s="25" t="s">
        <v>4501</v>
      </c>
      <c r="F1037" s="25" t="s">
        <v>4501</v>
      </c>
      <c r="G1037" s="25" t="s">
        <v>4501</v>
      </c>
      <c r="H1037" s="28" t="s">
        <v>4501</v>
      </c>
      <c r="I1037" s="49">
        <v>3.5999999999999996</v>
      </c>
      <c r="J1037" s="49">
        <v>85.578550000000007</v>
      </c>
      <c r="K1037" s="28" t="s">
        <v>4501</v>
      </c>
      <c r="L1037" s="28" t="s">
        <v>4501</v>
      </c>
      <c r="M1037" s="49" t="s">
        <v>4501</v>
      </c>
      <c r="N1037" s="49" t="s">
        <v>4501</v>
      </c>
      <c r="O1037" s="49" t="s">
        <v>4501</v>
      </c>
      <c r="P1037" s="30">
        <v>67.296568096000001</v>
      </c>
      <c r="Q1037" s="27">
        <v>2.0150000000000001</v>
      </c>
      <c r="R1037" s="30">
        <v>57.393323559999999</v>
      </c>
      <c r="S1037" s="27">
        <v>-0.1472</v>
      </c>
      <c r="T1037" s="30">
        <v>0</v>
      </c>
      <c r="U1037" s="27" t="s">
        <v>1989</v>
      </c>
      <c r="V1037" s="30">
        <v>0.90462563200000001</v>
      </c>
      <c r="W1037" s="32">
        <v>0.64219999999999999</v>
      </c>
      <c r="X1037" s="30">
        <v>0.68402618699999995</v>
      </c>
      <c r="Y1037" s="32">
        <v>-0.24390000000000001</v>
      </c>
      <c r="Z1037" s="30">
        <v>0</v>
      </c>
      <c r="AA1037" s="32" t="s">
        <v>1989</v>
      </c>
      <c r="AB1037" s="30">
        <v>213.5921630556</v>
      </c>
      <c r="AC1037" s="27">
        <v>0.55089999999999995</v>
      </c>
      <c r="AD1037" s="30">
        <v>190.0072741667</v>
      </c>
      <c r="AE1037" s="27">
        <v>-0.11</v>
      </c>
      <c r="AF1037" s="30">
        <v>0</v>
      </c>
      <c r="AG1037" s="27" t="s">
        <v>1989</v>
      </c>
      <c r="AH1037" s="25">
        <v>1.53904687E-2</v>
      </c>
      <c r="AI1037" s="25">
        <v>1.1141504599999999E-2</v>
      </c>
      <c r="AJ1037" s="25">
        <v>0</v>
      </c>
      <c r="AK1037" s="25">
        <v>2.0347961800000001E-2</v>
      </c>
      <c r="AL1037" s="25">
        <v>1.45723434E-2</v>
      </c>
      <c r="AM1037" s="25">
        <v>0</v>
      </c>
      <c r="AN1037" s="47">
        <v>5.8172863900000003E-2</v>
      </c>
      <c r="AO1037" s="47">
        <v>6.42465381E-2</v>
      </c>
      <c r="AP1037" s="47">
        <v>0</v>
      </c>
      <c r="AQ1037" s="47">
        <v>0.304862222490629</v>
      </c>
      <c r="AR1037" s="47">
        <v>0.31155156400705403</v>
      </c>
      <c r="AS1037" s="47" t="s">
        <v>1989</v>
      </c>
      <c r="AT1037" s="28">
        <v>180</v>
      </c>
      <c r="AU1037" s="28">
        <v>151</v>
      </c>
      <c r="AV1037" s="28">
        <v>0</v>
      </c>
    </row>
    <row r="1038" spans="1:48" x14ac:dyDescent="0.25">
      <c r="A1038" s="159">
        <v>1035</v>
      </c>
      <c r="B1038" s="3" t="s">
        <v>2701</v>
      </c>
      <c r="C1038" s="3" t="s">
        <v>2159</v>
      </c>
      <c r="D1038" s="28">
        <v>7100</v>
      </c>
      <c r="E1038" s="25">
        <v>36.538460000000001</v>
      </c>
      <c r="F1038" s="25">
        <v>42</v>
      </c>
      <c r="G1038" s="25">
        <v>-19.318180000000002</v>
      </c>
      <c r="H1038" s="28">
        <v>19422050000</v>
      </c>
      <c r="I1038" s="49">
        <v>2.7355</v>
      </c>
      <c r="J1038" s="49">
        <v>25.486820000000002</v>
      </c>
      <c r="K1038" s="28">
        <v>5</v>
      </c>
      <c r="L1038" s="28">
        <v>35500</v>
      </c>
      <c r="M1038" s="49">
        <v>50</v>
      </c>
      <c r="N1038" s="49">
        <v>0.59047099319707586</v>
      </c>
      <c r="O1038" s="49" t="s">
        <v>4501</v>
      </c>
      <c r="P1038" s="30">
        <v>126.708556843</v>
      </c>
      <c r="Q1038" s="27">
        <v>-0.37340000000000001</v>
      </c>
      <c r="R1038" s="30">
        <v>149.36439841399999</v>
      </c>
      <c r="S1038" s="27">
        <v>0.17879999999999999</v>
      </c>
      <c r="T1038" s="30">
        <v>0</v>
      </c>
      <c r="U1038" s="27" t="s">
        <v>1989</v>
      </c>
      <c r="V1038" s="30">
        <v>0.93931413200000002</v>
      </c>
      <c r="W1038" s="32">
        <v>-1.6E-2</v>
      </c>
      <c r="X1038" s="30">
        <v>0.45755422299999998</v>
      </c>
      <c r="Y1038" s="32">
        <v>-0.51290000000000002</v>
      </c>
      <c r="Z1038" s="30">
        <v>0</v>
      </c>
      <c r="AA1038" s="32" t="s">
        <v>1989</v>
      </c>
      <c r="AB1038" s="30">
        <v>289.6100822519</v>
      </c>
      <c r="AC1038" s="27">
        <v>-1.2800000000000001E-2</v>
      </c>
      <c r="AD1038" s="30">
        <v>167.26529811730001</v>
      </c>
      <c r="AE1038" s="27">
        <v>-0.42199999999999999</v>
      </c>
      <c r="AF1038" s="30">
        <v>0</v>
      </c>
      <c r="AG1038" s="27" t="s">
        <v>1989</v>
      </c>
      <c r="AH1038" s="25">
        <v>4.3590034999999999E-3</v>
      </c>
      <c r="AI1038" s="25">
        <v>2.0317544999999999E-3</v>
      </c>
      <c r="AJ1038" s="25">
        <v>0</v>
      </c>
      <c r="AK1038" s="25">
        <v>2.8106876400000001E-2</v>
      </c>
      <c r="AL1038" s="25">
        <v>1.3803556E-2</v>
      </c>
      <c r="AM1038" s="25">
        <v>0</v>
      </c>
      <c r="AN1038" s="47">
        <v>0.13861797209999999</v>
      </c>
      <c r="AO1038" s="47">
        <v>0.1122602649</v>
      </c>
      <c r="AP1038" s="47">
        <v>0</v>
      </c>
      <c r="AQ1038" s="47">
        <v>5.5620757322134899</v>
      </c>
      <c r="AR1038" s="47">
        <v>6.0293386469200696</v>
      </c>
      <c r="AS1038" s="47" t="s">
        <v>1989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2707</v>
      </c>
      <c r="C1039" s="3" t="s">
        <v>2159</v>
      </c>
      <c r="D1039" s="28">
        <v>200</v>
      </c>
      <c r="E1039" s="25">
        <v>-33.333329999999997</v>
      </c>
      <c r="F1039" s="25">
        <v>-50</v>
      </c>
      <c r="G1039" s="25">
        <v>-33.333329999999997</v>
      </c>
      <c r="H1039" s="28">
        <v>8700600000</v>
      </c>
      <c r="I1039" s="49">
        <v>43.503</v>
      </c>
      <c r="J1039" s="49">
        <v>63.262880000000003</v>
      </c>
      <c r="K1039" s="28">
        <v>6300.5</v>
      </c>
      <c r="L1039" s="28">
        <v>1868500</v>
      </c>
      <c r="M1039" s="49" t="s">
        <v>4501</v>
      </c>
      <c r="N1039" s="49" t="s">
        <v>4501</v>
      </c>
      <c r="O1039" s="49">
        <v>-0.1507812</v>
      </c>
      <c r="P1039" s="30">
        <v>47.870649518999997</v>
      </c>
      <c r="Q1039" s="27">
        <v>-0.50229999999999997</v>
      </c>
      <c r="R1039" s="30">
        <v>30.014616732</v>
      </c>
      <c r="S1039" s="27">
        <v>-0.373</v>
      </c>
      <c r="T1039" s="30">
        <v>18.539991991000001</v>
      </c>
      <c r="U1039" s="27">
        <v>-0.46350000000000002</v>
      </c>
      <c r="V1039" s="30">
        <v>-159.94824785899999</v>
      </c>
      <c r="W1039" s="32">
        <v>-0.46439999999999998</v>
      </c>
      <c r="X1039" s="30">
        <v>-189.68020934699999</v>
      </c>
      <c r="Y1039" s="32">
        <v>0.18590000000000001</v>
      </c>
      <c r="Z1039" s="30">
        <v>-123.270578753</v>
      </c>
      <c r="AA1039" s="32">
        <v>-0.26079999999999998</v>
      </c>
      <c r="AB1039" s="30">
        <v>-3676.7176484151</v>
      </c>
      <c r="AC1039" s="27">
        <v>-0.46439999999999998</v>
      </c>
      <c r="AD1039" s="30">
        <v>-4360.1638817323001</v>
      </c>
      <c r="AE1039" s="27">
        <v>0.186</v>
      </c>
      <c r="AF1039" s="30">
        <v>0</v>
      </c>
      <c r="AG1039" s="27">
        <v>0</v>
      </c>
      <c r="AH1039" s="25">
        <v>-0.19032069099999999</v>
      </c>
      <c r="AI1039" s="25">
        <v>-0.24109558989999999</v>
      </c>
      <c r="AJ1039" s="25">
        <v>0</v>
      </c>
      <c r="AK1039" s="25">
        <v>0.2890951698</v>
      </c>
      <c r="AL1039" s="25">
        <v>0.26051889919999999</v>
      </c>
      <c r="AM1039" s="25">
        <v>0</v>
      </c>
      <c r="AN1039" s="47">
        <v>0.36528799610000001</v>
      </c>
      <c r="AO1039" s="47">
        <v>0.34235227839999999</v>
      </c>
      <c r="AP1039" s="47">
        <v>0</v>
      </c>
      <c r="AQ1039" s="47">
        <v>-2.2993551478210699</v>
      </c>
      <c r="AR1039" s="47">
        <v>-1.91220075116514</v>
      </c>
      <c r="AS1039" s="47">
        <v>-1.93008774919606</v>
      </c>
      <c r="AT1039" s="28">
        <v>0</v>
      </c>
      <c r="AU1039" s="28">
        <v>0</v>
      </c>
      <c r="AV1039" s="28">
        <v>0</v>
      </c>
    </row>
    <row r="1040" spans="1:48" x14ac:dyDescent="0.25">
      <c r="A1040" s="159">
        <v>1037</v>
      </c>
      <c r="B1040" s="3" t="s">
        <v>2713</v>
      </c>
      <c r="C1040" s="3" t="s">
        <v>2159</v>
      </c>
      <c r="D1040" s="28">
        <v>10400</v>
      </c>
      <c r="E1040" s="25">
        <v>13.043480000000001</v>
      </c>
      <c r="F1040" s="25">
        <v>13.043480000000001</v>
      </c>
      <c r="G1040" s="25">
        <v>89.090909999999994</v>
      </c>
      <c r="H1040" s="28">
        <v>11024000000</v>
      </c>
      <c r="I1040" s="49">
        <v>1.06</v>
      </c>
      <c r="J1040" s="49">
        <v>44.98113</v>
      </c>
      <c r="K1040" s="28">
        <v>15</v>
      </c>
      <c r="L1040" s="28">
        <v>156000</v>
      </c>
      <c r="M1040" s="49">
        <v>76.23515613546401</v>
      </c>
      <c r="N1040" s="49">
        <v>0.88711053055370581</v>
      </c>
      <c r="O1040" s="49" t="s">
        <v>4501</v>
      </c>
      <c r="P1040" s="30">
        <v>29.728603405000001</v>
      </c>
      <c r="Q1040" s="27">
        <v>-0.48180000000000001</v>
      </c>
      <c r="R1040" s="30">
        <v>45.085155936</v>
      </c>
      <c r="S1040" s="27">
        <v>0.51659999999999995</v>
      </c>
      <c r="T1040" s="30">
        <v>0</v>
      </c>
      <c r="U1040" s="27" t="s">
        <v>1989</v>
      </c>
      <c r="V1040" s="30">
        <v>4.2061067000000001E-2</v>
      </c>
      <c r="W1040" s="32">
        <v>-0.90269999999999995</v>
      </c>
      <c r="X1040" s="30">
        <v>0.14460321000000001</v>
      </c>
      <c r="Y1040" s="32">
        <v>2.4379</v>
      </c>
      <c r="Z1040" s="30">
        <v>0</v>
      </c>
      <c r="AA1040" s="32" t="s">
        <v>1989</v>
      </c>
      <c r="AB1040" s="30">
        <v>39.680251886800001</v>
      </c>
      <c r="AC1040" s="27">
        <v>-0.90269999999999995</v>
      </c>
      <c r="AD1040" s="30">
        <v>136.41812264149999</v>
      </c>
      <c r="AE1040" s="27">
        <v>2.4380000000000002</v>
      </c>
      <c r="AF1040" s="30">
        <v>0</v>
      </c>
      <c r="AG1040" s="27" t="s">
        <v>1989</v>
      </c>
      <c r="AH1040" s="25">
        <v>7.7588980000000004E-4</v>
      </c>
      <c r="AI1040" s="25">
        <v>2.5280336E-3</v>
      </c>
      <c r="AJ1040" s="25">
        <v>0</v>
      </c>
      <c r="AK1040" s="25">
        <v>3.3864971000000001E-3</v>
      </c>
      <c r="AL1040" s="25">
        <v>1.17044401E-2</v>
      </c>
      <c r="AM1040" s="25">
        <v>0</v>
      </c>
      <c r="AN1040" s="47">
        <v>0.15150785820000001</v>
      </c>
      <c r="AO1040" s="47">
        <v>0.1067115298</v>
      </c>
      <c r="AP1040" s="47">
        <v>0</v>
      </c>
      <c r="AQ1040" s="47">
        <v>3.32166553213185</v>
      </c>
      <c r="AR1040" s="47">
        <v>3.9344669450352598</v>
      </c>
      <c r="AS1040" s="47" t="s">
        <v>1989</v>
      </c>
      <c r="AT1040" s="28">
        <v>0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4135</v>
      </c>
      <c r="C1041" s="3" t="s">
        <v>2159</v>
      </c>
      <c r="D1041" s="28" t="s">
        <v>4501</v>
      </c>
      <c r="E1041" s="25" t="s">
        <v>4501</v>
      </c>
      <c r="F1041" s="25" t="s">
        <v>4501</v>
      </c>
      <c r="G1041" s="25" t="s">
        <v>4501</v>
      </c>
      <c r="H1041" s="28" t="s">
        <v>4501</v>
      </c>
      <c r="I1041" s="49">
        <v>2</v>
      </c>
      <c r="J1041" s="49">
        <v>100</v>
      </c>
      <c r="K1041" s="28" t="s">
        <v>4501</v>
      </c>
      <c r="L1041" s="28" t="s">
        <v>4501</v>
      </c>
      <c r="M1041" s="49" t="s">
        <v>4501</v>
      </c>
      <c r="N1041" s="49" t="s">
        <v>4501</v>
      </c>
      <c r="O1041" s="49" t="s">
        <v>4501</v>
      </c>
      <c r="P1041" s="30">
        <v>127.777418586</v>
      </c>
      <c r="Q1041" s="27">
        <v>-1.0800000000000001E-2</v>
      </c>
      <c r="R1041" s="30">
        <v>152.80342692400001</v>
      </c>
      <c r="S1041" s="27">
        <v>0.19589999999999999</v>
      </c>
      <c r="T1041" s="30">
        <v>0</v>
      </c>
      <c r="U1041" s="27" t="s">
        <v>1989</v>
      </c>
      <c r="V1041" s="30">
        <v>1.1795701629999999</v>
      </c>
      <c r="W1041" s="32">
        <v>5.3100000000000001E-2</v>
      </c>
      <c r="X1041" s="30">
        <v>1.0459789770000001</v>
      </c>
      <c r="Y1041" s="32">
        <v>-0.1133</v>
      </c>
      <c r="Z1041" s="30">
        <v>0</v>
      </c>
      <c r="AA1041" s="32" t="s">
        <v>1989</v>
      </c>
      <c r="AB1041" s="30">
        <v>560.3350815</v>
      </c>
      <c r="AC1041" s="27">
        <v>5.0000000000000001E-4</v>
      </c>
      <c r="AD1041" s="30">
        <v>-25627.010511500001</v>
      </c>
      <c r="AE1041" s="27">
        <v>-46.734999999999999</v>
      </c>
      <c r="AF1041" s="30">
        <v>0</v>
      </c>
      <c r="AG1041" s="27" t="s">
        <v>1989</v>
      </c>
      <c r="AH1041" s="25">
        <v>3.2627074899999997E-2</v>
      </c>
      <c r="AI1041" s="25">
        <v>3.1910152499999997E-2</v>
      </c>
      <c r="AJ1041" s="25">
        <v>0</v>
      </c>
      <c r="AK1041" s="25">
        <v>4.7326141500000002E-2</v>
      </c>
      <c r="AL1041" s="25">
        <v>4.23035114E-2</v>
      </c>
      <c r="AM1041" s="25">
        <v>0</v>
      </c>
      <c r="AN1041" s="47">
        <v>0.1604185011</v>
      </c>
      <c r="AO1041" s="47">
        <v>0.1408807302</v>
      </c>
      <c r="AP1041" s="47">
        <v>0</v>
      </c>
      <c r="AQ1041" s="47">
        <v>0.34630471350604303</v>
      </c>
      <c r="AR1041" s="47">
        <v>0.30511444277258498</v>
      </c>
      <c r="AS1041" s="47" t="s">
        <v>1989</v>
      </c>
      <c r="AT1041" s="28">
        <v>400</v>
      </c>
      <c r="AU1041" s="28">
        <v>0</v>
      </c>
      <c r="AV1041" s="28">
        <v>0</v>
      </c>
    </row>
    <row r="1042" spans="1:48" x14ac:dyDescent="0.25">
      <c r="A1042" s="159">
        <v>1039</v>
      </c>
      <c r="B1042" s="3" t="s">
        <v>4834</v>
      </c>
      <c r="C1042" s="3" t="s">
        <v>2159</v>
      </c>
      <c r="D1042" s="28" t="s">
        <v>4664</v>
      </c>
      <c r="E1042" s="25" t="s">
        <v>4664</v>
      </c>
      <c r="F1042" s="25" t="s">
        <v>4664</v>
      </c>
      <c r="G1042" s="25" t="s">
        <v>4664</v>
      </c>
      <c r="H1042" s="28" t="s">
        <v>4664</v>
      </c>
      <c r="I1042" s="49" t="s">
        <v>4664</v>
      </c>
      <c r="J1042" s="49" t="s">
        <v>4664</v>
      </c>
      <c r="K1042" s="28" t="s">
        <v>4664</v>
      </c>
      <c r="L1042" s="28" t="s">
        <v>4664</v>
      </c>
      <c r="M1042" s="49" t="s">
        <v>4664</v>
      </c>
      <c r="N1042" s="49" t="s">
        <v>4664</v>
      </c>
      <c r="O1042" s="49" t="s">
        <v>4664</v>
      </c>
      <c r="P1042" s="30">
        <v>2059.8790249409999</v>
      </c>
      <c r="Q1042" s="27">
        <v>0.92769999999999997</v>
      </c>
      <c r="R1042" s="30">
        <v>1174.679121935</v>
      </c>
      <c r="S1042" s="27">
        <v>-0.42970000000000003</v>
      </c>
      <c r="T1042" s="30">
        <v>0</v>
      </c>
      <c r="U1042" s="27" t="s">
        <v>1989</v>
      </c>
      <c r="V1042" s="30">
        <v>25.771372992</v>
      </c>
      <c r="W1042" s="32">
        <v>1.4395</v>
      </c>
      <c r="X1042" s="30">
        <v>8.9626427520000007</v>
      </c>
      <c r="Y1042" s="32">
        <v>-0.6522</v>
      </c>
      <c r="Z1042" s="30">
        <v>0</v>
      </c>
      <c r="AA1042" s="32" t="s">
        <v>1989</v>
      </c>
      <c r="AB1042" s="30">
        <v>3221.4216240000001</v>
      </c>
      <c r="AC1042" s="27">
        <v>1.4395</v>
      </c>
      <c r="AD1042" s="30">
        <v>1120.330344</v>
      </c>
      <c r="AE1042" s="27">
        <v>-0.65200000000000002</v>
      </c>
      <c r="AF1042" s="30">
        <v>0</v>
      </c>
      <c r="AG1042" s="27" t="s">
        <v>1989</v>
      </c>
      <c r="AH1042" s="25">
        <v>1.39910139E-2</v>
      </c>
      <c r="AI1042" s="25">
        <v>6.6121276999999996E-3</v>
      </c>
      <c r="AJ1042" s="25">
        <v>0</v>
      </c>
      <c r="AK1042" s="25">
        <v>0.13777295379999999</v>
      </c>
      <c r="AL1042" s="25">
        <v>4.6124188199999999E-2</v>
      </c>
      <c r="AM1042" s="25">
        <v>0</v>
      </c>
      <c r="AN1042" s="47">
        <v>3.3146948599999997E-2</v>
      </c>
      <c r="AO1042" s="47">
        <v>3.5866240000000001E-2</v>
      </c>
      <c r="AP1042" s="47">
        <v>0</v>
      </c>
      <c r="AQ1042" s="47">
        <v>6.4658899229112903</v>
      </c>
      <c r="AR1042" s="47">
        <v>5.4793425343421003</v>
      </c>
      <c r="AS1042" s="47" t="s">
        <v>1989</v>
      </c>
      <c r="AT1042" s="28">
        <v>1200</v>
      </c>
      <c r="AU1042" s="28">
        <v>0</v>
      </c>
      <c r="AV1042" s="28">
        <v>0</v>
      </c>
    </row>
    <row r="1043" spans="1:48" x14ac:dyDescent="0.25">
      <c r="A1043" s="159">
        <v>1040</v>
      </c>
      <c r="B1043" s="3" t="s">
        <v>2734</v>
      </c>
      <c r="C1043" s="3" t="s">
        <v>2159</v>
      </c>
      <c r="D1043" s="28">
        <v>26500</v>
      </c>
      <c r="E1043" s="25">
        <v>0</v>
      </c>
      <c r="F1043" s="25">
        <v>1.145038</v>
      </c>
      <c r="G1043" s="25">
        <v>1.9230769999999999</v>
      </c>
      <c r="H1043" s="28">
        <v>453037587000</v>
      </c>
      <c r="I1043" s="49">
        <v>17.095759999999999</v>
      </c>
      <c r="J1043" s="49">
        <v>42.268279999999997</v>
      </c>
      <c r="K1043" s="28">
        <v>510</v>
      </c>
      <c r="L1043" s="28">
        <v>15664500</v>
      </c>
      <c r="M1043" s="49">
        <v>5.3223538863225546</v>
      </c>
      <c r="N1043" s="49">
        <v>0.84367721694383047</v>
      </c>
      <c r="O1043" s="49">
        <v>0.59998130000000005</v>
      </c>
      <c r="P1043" s="30">
        <v>207.787069035</v>
      </c>
      <c r="Q1043" s="27">
        <v>0.3574</v>
      </c>
      <c r="R1043" s="30">
        <v>134.41749905</v>
      </c>
      <c r="S1043" s="27">
        <v>-0.35310000000000002</v>
      </c>
      <c r="T1043" s="30">
        <v>153.13968344899999</v>
      </c>
      <c r="U1043" s="27">
        <v>-5.9999999999999995E-4</v>
      </c>
      <c r="V1043" s="30">
        <v>248.715029904</v>
      </c>
      <c r="W1043" s="32">
        <v>3.9234</v>
      </c>
      <c r="X1043" s="30">
        <v>82.891366187000003</v>
      </c>
      <c r="Y1043" s="32">
        <v>-0.66669999999999996</v>
      </c>
      <c r="Z1043" s="30">
        <v>86.740348866000005</v>
      </c>
      <c r="AA1043" s="32">
        <v>-0.54100000000000004</v>
      </c>
      <c r="AB1043" s="30">
        <v>15840.0607185382</v>
      </c>
      <c r="AC1043" s="27">
        <v>3.8780999999999999</v>
      </c>
      <c r="AD1043" s="30">
        <v>4700.588916619</v>
      </c>
      <c r="AE1043" s="27">
        <v>-0.70299999999999996</v>
      </c>
      <c r="AF1043" s="30">
        <v>5500.9796526577002</v>
      </c>
      <c r="AG1043" s="27">
        <v>0.51</v>
      </c>
      <c r="AH1043" s="25">
        <v>0.40114224729999998</v>
      </c>
      <c r="AI1043" s="25">
        <v>0.1132070474</v>
      </c>
      <c r="AJ1043" s="25">
        <v>0.1195490136</v>
      </c>
      <c r="AK1043" s="25">
        <v>0.53474641940000001</v>
      </c>
      <c r="AL1043" s="25">
        <v>0.1409207079</v>
      </c>
      <c r="AM1043" s="25">
        <v>0.14311285100000001</v>
      </c>
      <c r="AN1043" s="47">
        <v>0.34023413340000003</v>
      </c>
      <c r="AO1043" s="47">
        <v>0.37466157290000002</v>
      </c>
      <c r="AP1043" s="47">
        <v>0.31802575999999999</v>
      </c>
      <c r="AQ1043" s="47">
        <v>0.28722838253688998</v>
      </c>
      <c r="AR1043" s="47">
        <v>0.20538893521679499</v>
      </c>
      <c r="AS1043" s="47">
        <v>0.197106079737847</v>
      </c>
      <c r="AT1043" s="28">
        <v>2000</v>
      </c>
      <c r="AU1043" s="28">
        <v>2000</v>
      </c>
      <c r="AV1043" s="28">
        <v>0</v>
      </c>
    </row>
    <row r="1044" spans="1:48" x14ac:dyDescent="0.25">
      <c r="A1044" s="159">
        <v>1041</v>
      </c>
      <c r="B1044" s="3" t="s">
        <v>2749</v>
      </c>
      <c r="C1044" s="3" t="s">
        <v>2159</v>
      </c>
      <c r="D1044" s="28">
        <v>9500</v>
      </c>
      <c r="E1044" s="25">
        <v>-5.9405939999999999</v>
      </c>
      <c r="F1044" s="25">
        <v>9.1954019999999996</v>
      </c>
      <c r="G1044" s="25">
        <v>-0.47618579999999999</v>
      </c>
      <c r="H1044" s="28">
        <v>74122087500</v>
      </c>
      <c r="I1044" s="49">
        <v>7.8023199999999999</v>
      </c>
      <c r="J1044" s="49">
        <v>76.370850000000004</v>
      </c>
      <c r="K1044" s="28">
        <v>1872.05</v>
      </c>
      <c r="L1044" s="28">
        <v>17733500</v>
      </c>
      <c r="M1044" s="49">
        <v>8.9691543845712935</v>
      </c>
      <c r="N1044" s="49">
        <v>0.79180198740608221</v>
      </c>
      <c r="O1044" s="49" t="s">
        <v>4501</v>
      </c>
      <c r="P1044" s="30">
        <v>370.00939650800001</v>
      </c>
      <c r="Q1044" s="27">
        <v>-4.3999999999999997E-2</v>
      </c>
      <c r="R1044" s="30">
        <v>337.046683513</v>
      </c>
      <c r="S1044" s="27">
        <v>-8.9099999999999999E-2</v>
      </c>
      <c r="T1044" s="30">
        <v>0</v>
      </c>
      <c r="U1044" s="27" t="s">
        <v>1989</v>
      </c>
      <c r="V1044" s="30">
        <v>8.4001031739999998</v>
      </c>
      <c r="W1044" s="32">
        <v>3.5799999999999998E-2</v>
      </c>
      <c r="X1044" s="30">
        <v>7.9250009800000001</v>
      </c>
      <c r="Y1044" s="32">
        <v>-5.6599999999999998E-2</v>
      </c>
      <c r="Z1044" s="30">
        <v>0</v>
      </c>
      <c r="AA1044" s="32" t="s">
        <v>1989</v>
      </c>
      <c r="AB1044" s="30">
        <v>1253.3107589589999</v>
      </c>
      <c r="AC1044" s="27">
        <v>-1.03E-2</v>
      </c>
      <c r="AD1044" s="30">
        <v>1004.4946342370999</v>
      </c>
      <c r="AE1044" s="27">
        <v>-0.19900000000000001</v>
      </c>
      <c r="AF1044" s="30">
        <v>0</v>
      </c>
      <c r="AG1044" s="27" t="s">
        <v>1989</v>
      </c>
      <c r="AH1044" s="25">
        <v>3.6286197800000003E-2</v>
      </c>
      <c r="AI1044" s="25">
        <v>3.4820648699999998E-2</v>
      </c>
      <c r="AJ1044" s="25">
        <v>0</v>
      </c>
      <c r="AK1044" s="25">
        <v>0.1040455108</v>
      </c>
      <c r="AL1044" s="25">
        <v>8.9696462199999993E-2</v>
      </c>
      <c r="AM1044" s="25">
        <v>0</v>
      </c>
      <c r="AN1044" s="47">
        <v>0.24882567219999999</v>
      </c>
      <c r="AO1044" s="47">
        <v>0.2700685498</v>
      </c>
      <c r="AP1044" s="47">
        <v>0</v>
      </c>
      <c r="AQ1044" s="47">
        <v>1.74956792043982</v>
      </c>
      <c r="AR1044" s="47">
        <v>1.4218529357106899</v>
      </c>
      <c r="AS1044" s="47" t="s">
        <v>1989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4206</v>
      </c>
      <c r="C1045" s="3" t="s">
        <v>2159</v>
      </c>
      <c r="D1045" s="6" t="s">
        <v>4501</v>
      </c>
      <c r="E1045" s="168" t="s">
        <v>4501</v>
      </c>
      <c r="F1045" s="168" t="s">
        <v>4501</v>
      </c>
      <c r="G1045" s="168" t="s">
        <v>4501</v>
      </c>
      <c r="H1045" s="6" t="s">
        <v>4501</v>
      </c>
      <c r="I1045" s="151">
        <v>10</v>
      </c>
      <c r="J1045" s="151">
        <v>67.972009999999997</v>
      </c>
      <c r="K1045" s="6" t="s">
        <v>4501</v>
      </c>
      <c r="L1045" s="6" t="s">
        <v>4501</v>
      </c>
      <c r="M1045" s="151" t="s">
        <v>4501</v>
      </c>
      <c r="N1045" s="151" t="s">
        <v>4501</v>
      </c>
      <c r="O1045" s="151" t="s">
        <v>4501</v>
      </c>
      <c r="P1045" s="169">
        <v>143.686320182</v>
      </c>
      <c r="Q1045" s="165">
        <v>0.03</v>
      </c>
      <c r="R1045" s="169">
        <v>134.883308274</v>
      </c>
      <c r="S1045" s="165">
        <v>-6.13E-2</v>
      </c>
      <c r="T1045" s="169">
        <v>0</v>
      </c>
      <c r="U1045" s="165" t="s">
        <v>1989</v>
      </c>
      <c r="V1045" s="169">
        <v>4.139260996</v>
      </c>
      <c r="W1045" s="170">
        <v>21.586200000000002</v>
      </c>
      <c r="X1045" s="169">
        <v>7.1378809710000004</v>
      </c>
      <c r="Y1045" s="170">
        <v>0.72440000000000004</v>
      </c>
      <c r="Z1045" s="169">
        <v>0</v>
      </c>
      <c r="AA1045" s="170" t="s">
        <v>1989</v>
      </c>
      <c r="AB1045" s="169">
        <v>372.5334896</v>
      </c>
      <c r="AC1045" s="165">
        <v>19.3276</v>
      </c>
      <c r="AD1045" s="169">
        <v>642.40928740000004</v>
      </c>
      <c r="AE1045" s="165">
        <v>0.72399999999999998</v>
      </c>
      <c r="AF1045" s="169">
        <v>0</v>
      </c>
      <c r="AG1045" s="165" t="s">
        <v>1989</v>
      </c>
      <c r="AH1045" s="168">
        <v>3.0088988699999999E-2</v>
      </c>
      <c r="AI1045" s="168">
        <v>4.5646392899999999E-2</v>
      </c>
      <c r="AJ1045" s="168">
        <v>0</v>
      </c>
      <c r="AK1045" s="168">
        <v>3.6949938199999997E-2</v>
      </c>
      <c r="AL1045" s="168">
        <v>6.1557285199999999E-2</v>
      </c>
      <c r="AM1045" s="168">
        <v>0</v>
      </c>
      <c r="AN1045" s="167">
        <v>0.19897402240000001</v>
      </c>
      <c r="AO1045" s="167">
        <v>0.2560588822</v>
      </c>
      <c r="AP1045" s="167">
        <v>0</v>
      </c>
      <c r="AQ1045" s="167">
        <v>0.22789280503758699</v>
      </c>
      <c r="AR1045" s="167">
        <v>0.46542977901834598</v>
      </c>
      <c r="AS1045" s="167" t="s">
        <v>1989</v>
      </c>
      <c r="AT1045" s="6">
        <v>300</v>
      </c>
      <c r="AU1045" s="6">
        <v>0</v>
      </c>
      <c r="AV1045" s="6">
        <v>0</v>
      </c>
    </row>
    <row r="1046" spans="1:48" x14ac:dyDescent="0.25">
      <c r="A1046" s="159">
        <v>1043</v>
      </c>
      <c r="B1046" s="3" t="s">
        <v>4367</v>
      </c>
      <c r="C1046" s="3" t="s">
        <v>2159</v>
      </c>
      <c r="D1046" s="28" t="s">
        <v>4501</v>
      </c>
      <c r="E1046" s="25" t="s">
        <v>4501</v>
      </c>
      <c r="F1046" s="25" t="s">
        <v>4501</v>
      </c>
      <c r="G1046" s="25" t="s">
        <v>4501</v>
      </c>
      <c r="H1046" s="28" t="s">
        <v>4501</v>
      </c>
      <c r="I1046" s="49">
        <v>20</v>
      </c>
      <c r="J1046" s="49">
        <v>0.14174500000000001</v>
      </c>
      <c r="K1046" s="28" t="s">
        <v>4501</v>
      </c>
      <c r="L1046" s="28" t="s">
        <v>4501</v>
      </c>
      <c r="M1046" s="49" t="s">
        <v>4501</v>
      </c>
      <c r="N1046" s="49" t="s">
        <v>4501</v>
      </c>
      <c r="O1046" s="49" t="s">
        <v>4501</v>
      </c>
      <c r="P1046" s="30">
        <v>126.427200481</v>
      </c>
      <c r="Q1046" s="27">
        <v>-0.53300000000000003</v>
      </c>
      <c r="R1046" s="30">
        <v>150.84006951500001</v>
      </c>
      <c r="S1046" s="27">
        <v>0.19309999999999999</v>
      </c>
      <c r="T1046" s="30">
        <v>162.97733046299999</v>
      </c>
      <c r="U1046" s="27">
        <v>0.78549999999999998</v>
      </c>
      <c r="V1046" s="30">
        <v>-84.527968161000004</v>
      </c>
      <c r="W1046" s="32">
        <v>3.1882000000000001</v>
      </c>
      <c r="X1046" s="30">
        <v>-78.367973524000007</v>
      </c>
      <c r="Y1046" s="32">
        <v>-7.2900000000000006E-2</v>
      </c>
      <c r="Z1046" s="30">
        <v>-80.014083299999996</v>
      </c>
      <c r="AA1046" s="32">
        <v>0.29039999999999999</v>
      </c>
      <c r="AB1046" s="30">
        <v>-4226.3984080500004</v>
      </c>
      <c r="AC1046" s="27">
        <v>3.1882000000000001</v>
      </c>
      <c r="AD1046" s="30">
        <v>-3918.3986762</v>
      </c>
      <c r="AE1046" s="27">
        <v>-7.2999999999999995E-2</v>
      </c>
      <c r="AF1046" s="30">
        <v>-4000.7041650000001</v>
      </c>
      <c r="AG1046" s="27" t="s">
        <v>1989</v>
      </c>
      <c r="AH1046" s="25">
        <v>-0.1165472248</v>
      </c>
      <c r="AI1046" s="25">
        <v>-0.1354122395</v>
      </c>
      <c r="AJ1046" s="25">
        <v>-0.1615264052</v>
      </c>
      <c r="AK1046" s="25">
        <v>-0.1404729582</v>
      </c>
      <c r="AL1046" s="25">
        <v>-0.1515201511</v>
      </c>
      <c r="AM1046" s="25">
        <v>-0.17040041550000001</v>
      </c>
      <c r="AN1046" s="47">
        <v>0.118292878</v>
      </c>
      <c r="AO1046" s="47">
        <v>0.1213509939</v>
      </c>
      <c r="AP1046" s="47">
        <v>5.7928200499999999E-2</v>
      </c>
      <c r="AQ1046" s="47">
        <v>0.17617759159067101</v>
      </c>
      <c r="AR1046" s="47">
        <v>5.1490516884466098E-2</v>
      </c>
      <c r="AS1046" s="47">
        <v>5.49384499684527E-2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2799</v>
      </c>
      <c r="C1047" s="3" t="s">
        <v>2159</v>
      </c>
      <c r="D1047" s="28">
        <v>94000</v>
      </c>
      <c r="E1047" s="25">
        <v>-10.476190000000001</v>
      </c>
      <c r="F1047" s="25">
        <v>-1.052632</v>
      </c>
      <c r="G1047" s="25">
        <v>36.231879999999997</v>
      </c>
      <c r="H1047" s="28">
        <v>282000000000</v>
      </c>
      <c r="I1047" s="49">
        <v>3</v>
      </c>
      <c r="J1047" s="49">
        <v>35.183999999999997</v>
      </c>
      <c r="K1047" s="28">
        <v>310</v>
      </c>
      <c r="L1047" s="28">
        <v>29401000</v>
      </c>
      <c r="M1047" s="49">
        <v>6.4269109804457818</v>
      </c>
      <c r="N1047" s="49">
        <v>2.205777770450128</v>
      </c>
      <c r="O1047" s="49" t="s">
        <v>4501</v>
      </c>
      <c r="P1047" s="30">
        <v>325.55041332799999</v>
      </c>
      <c r="Q1047" s="27">
        <v>0.2109</v>
      </c>
      <c r="R1047" s="30">
        <v>437.26094708800002</v>
      </c>
      <c r="S1047" s="27">
        <v>0.34310000000000002</v>
      </c>
      <c r="T1047" s="30">
        <v>0</v>
      </c>
      <c r="U1047" s="27" t="s">
        <v>1989</v>
      </c>
      <c r="V1047" s="30">
        <v>31.304722158000001</v>
      </c>
      <c r="W1047" s="32">
        <v>0.21679999999999999</v>
      </c>
      <c r="X1047" s="30">
        <v>46.332399793999997</v>
      </c>
      <c r="Y1047" s="32">
        <v>0.48</v>
      </c>
      <c r="Z1047" s="30">
        <v>0</v>
      </c>
      <c r="AA1047" s="32" t="s">
        <v>1989</v>
      </c>
      <c r="AB1047" s="30">
        <v>9898.5107860000007</v>
      </c>
      <c r="AC1047" s="27">
        <v>0.28360000000000002</v>
      </c>
      <c r="AD1047" s="30">
        <v>14766.225154666699</v>
      </c>
      <c r="AE1047" s="27">
        <v>0.49199999999999999</v>
      </c>
      <c r="AF1047" s="30">
        <v>0</v>
      </c>
      <c r="AG1047" s="27" t="s">
        <v>1989</v>
      </c>
      <c r="AH1047" s="25">
        <v>0.1930221584</v>
      </c>
      <c r="AI1047" s="25">
        <v>0.25801236350000001</v>
      </c>
      <c r="AJ1047" s="25">
        <v>0</v>
      </c>
      <c r="AK1047" s="25">
        <v>0.2771218969</v>
      </c>
      <c r="AL1047" s="25">
        <v>0.37835905310000001</v>
      </c>
      <c r="AM1047" s="25">
        <v>0</v>
      </c>
      <c r="AN1047" s="47">
        <v>0.21451495970000001</v>
      </c>
      <c r="AO1047" s="47">
        <v>0.228431351</v>
      </c>
      <c r="AP1047" s="47">
        <v>0</v>
      </c>
      <c r="AQ1047" s="47">
        <v>0.43406945148595799</v>
      </c>
      <c r="AR1047" s="47">
        <v>0.49591847441006698</v>
      </c>
      <c r="AS1047" s="47" t="s">
        <v>1989</v>
      </c>
      <c r="AT1047" s="28">
        <v>7000</v>
      </c>
      <c r="AU1047" s="28">
        <v>20000</v>
      </c>
      <c r="AV1047" s="28">
        <v>0</v>
      </c>
    </row>
    <row r="1048" spans="1:48" x14ac:dyDescent="0.25">
      <c r="A1048" s="159">
        <v>1045</v>
      </c>
      <c r="B1048" s="3" t="s">
        <v>2722</v>
      </c>
      <c r="C1048" s="3" t="s">
        <v>2159</v>
      </c>
      <c r="D1048" s="28">
        <v>20000</v>
      </c>
      <c r="E1048" s="25">
        <v>5.2631579999999998</v>
      </c>
      <c r="F1048" s="25">
        <v>-20</v>
      </c>
      <c r="G1048" s="25">
        <v>16.279070000000001</v>
      </c>
      <c r="H1048" s="28">
        <v>124507980000.00002</v>
      </c>
      <c r="I1048" s="49">
        <v>6.22539</v>
      </c>
      <c r="J1048" s="49">
        <v>90.826779999999999</v>
      </c>
      <c r="K1048" s="28">
        <v>1243.4000000000001</v>
      </c>
      <c r="L1048" s="28">
        <v>24727500</v>
      </c>
      <c r="M1048" s="49">
        <v>9.9304865938430975</v>
      </c>
      <c r="N1048" s="49">
        <v>1.0980264655869174</v>
      </c>
      <c r="O1048" s="49" t="s">
        <v>4501</v>
      </c>
      <c r="P1048" s="30">
        <v>2182.9941948430001</v>
      </c>
      <c r="Q1048" s="27">
        <v>0.40379999999999999</v>
      </c>
      <c r="R1048" s="30">
        <v>2422.6474262749998</v>
      </c>
      <c r="S1048" s="27">
        <v>0.10979999999999999</v>
      </c>
      <c r="T1048" s="30">
        <v>0</v>
      </c>
      <c r="U1048" s="27" t="s">
        <v>1989</v>
      </c>
      <c r="V1048" s="30">
        <v>28.165560566</v>
      </c>
      <c r="W1048" s="32">
        <v>0.72629999999999995</v>
      </c>
      <c r="X1048" s="30">
        <v>14.967995371000001</v>
      </c>
      <c r="Y1048" s="32">
        <v>-0.46860000000000002</v>
      </c>
      <c r="Z1048" s="30">
        <v>0</v>
      </c>
      <c r="AA1048" s="32" t="s">
        <v>1989</v>
      </c>
      <c r="AB1048" s="30">
        <v>4148.1319020676001</v>
      </c>
      <c r="AC1048" s="27">
        <v>0.58279999999999998</v>
      </c>
      <c r="AD1048" s="30">
        <v>1893.538239557</v>
      </c>
      <c r="AE1048" s="27">
        <v>-0.54400000000000004</v>
      </c>
      <c r="AF1048" s="30">
        <v>0</v>
      </c>
      <c r="AG1048" s="27" t="s">
        <v>1989</v>
      </c>
      <c r="AH1048" s="25">
        <v>4.7579486900000002E-2</v>
      </c>
      <c r="AI1048" s="25">
        <v>1.66404801E-2</v>
      </c>
      <c r="AJ1048" s="25">
        <v>0</v>
      </c>
      <c r="AK1048" s="25">
        <v>0.24685320399999999</v>
      </c>
      <c r="AL1048" s="25">
        <v>8.9684286500000002E-2</v>
      </c>
      <c r="AM1048" s="25">
        <v>0</v>
      </c>
      <c r="AN1048" s="47">
        <v>5.8487371400000002E-2</v>
      </c>
      <c r="AO1048" s="47">
        <v>5.50650086E-2</v>
      </c>
      <c r="AP1048" s="47">
        <v>0</v>
      </c>
      <c r="AQ1048" s="47">
        <v>4.8440452262510298</v>
      </c>
      <c r="AR1048" s="47">
        <v>3.9817990529729999</v>
      </c>
      <c r="AS1048" s="47" t="s">
        <v>1989</v>
      </c>
      <c r="AT1048" s="28">
        <v>1600</v>
      </c>
      <c r="AU1048" s="28">
        <v>1400</v>
      </c>
      <c r="AV1048" s="28">
        <v>600</v>
      </c>
    </row>
    <row r="1049" spans="1:48" x14ac:dyDescent="0.25">
      <c r="A1049" s="159">
        <v>1046</v>
      </c>
      <c r="B1049" s="3" t="s">
        <v>2784</v>
      </c>
      <c r="C1049" s="3" t="s">
        <v>2159</v>
      </c>
      <c r="D1049" s="28">
        <v>10200</v>
      </c>
      <c r="E1049" s="25">
        <v>-36.25</v>
      </c>
      <c r="F1049" s="25">
        <v>-20.3125</v>
      </c>
      <c r="G1049" s="25">
        <v>2</v>
      </c>
      <c r="H1049" s="28">
        <v>80962500000</v>
      </c>
      <c r="I1049" s="49">
        <v>7.9375</v>
      </c>
      <c r="J1049" s="49">
        <v>8.646979</v>
      </c>
      <c r="K1049" s="28">
        <v>1736.35</v>
      </c>
      <c r="L1049" s="28">
        <v>29189500</v>
      </c>
      <c r="M1049" s="49">
        <v>6.0390763765541742</v>
      </c>
      <c r="N1049" s="49">
        <v>0.79804759314924612</v>
      </c>
      <c r="O1049" s="49" t="s">
        <v>4501</v>
      </c>
      <c r="P1049" s="30">
        <v>433.12390486700002</v>
      </c>
      <c r="Q1049" s="27">
        <v>2.5750000000000002</v>
      </c>
      <c r="R1049" s="30">
        <v>394.699088808</v>
      </c>
      <c r="S1049" s="27">
        <v>-8.8700000000000001E-2</v>
      </c>
      <c r="T1049" s="30">
        <v>0</v>
      </c>
      <c r="U1049" s="27" t="s">
        <v>1989</v>
      </c>
      <c r="V1049" s="30">
        <v>12.408241212</v>
      </c>
      <c r="W1049" s="32">
        <v>2.5085999999999999</v>
      </c>
      <c r="X1049" s="30">
        <v>13.174456649</v>
      </c>
      <c r="Y1049" s="32">
        <v>6.1800000000000001E-2</v>
      </c>
      <c r="Z1049" s="30">
        <v>0</v>
      </c>
      <c r="AA1049" s="32" t="s">
        <v>1989</v>
      </c>
      <c r="AB1049" s="30">
        <v>2261.7553600000001</v>
      </c>
      <c r="AC1049" s="27">
        <v>2.5085999999999999</v>
      </c>
      <c r="AD1049" s="30">
        <v>1493.7966595276</v>
      </c>
      <c r="AE1049" s="27">
        <v>-0.34</v>
      </c>
      <c r="AF1049" s="30">
        <v>0</v>
      </c>
      <c r="AG1049" s="27" t="s">
        <v>1989</v>
      </c>
      <c r="AH1049" s="25">
        <v>2.92226415E-2</v>
      </c>
      <c r="AI1049" s="25">
        <v>2.8836661900000001E-2</v>
      </c>
      <c r="AJ1049" s="25">
        <v>0</v>
      </c>
      <c r="AK1049" s="25">
        <v>0.21571339389999999</v>
      </c>
      <c r="AL1049" s="25">
        <v>0.1611189895</v>
      </c>
      <c r="AM1049" s="25">
        <v>0</v>
      </c>
      <c r="AN1049" s="47">
        <v>0.1081304666</v>
      </c>
      <c r="AO1049" s="47">
        <v>8.5621448599999997E-2</v>
      </c>
      <c r="AP1049" s="47">
        <v>0</v>
      </c>
      <c r="AQ1049" s="47">
        <v>7.9120302713189501</v>
      </c>
      <c r="AR1049" s="47">
        <v>2.5526114841713601</v>
      </c>
      <c r="AS1049" s="47" t="s">
        <v>1989</v>
      </c>
      <c r="AT1049" s="28">
        <v>1250</v>
      </c>
      <c r="AU1049" s="28">
        <v>1328</v>
      </c>
      <c r="AV1049" s="28">
        <v>0</v>
      </c>
    </row>
    <row r="1050" spans="1:48" x14ac:dyDescent="0.25">
      <c r="A1050" s="159">
        <v>1047</v>
      </c>
      <c r="B1050" s="3" t="s">
        <v>4112</v>
      </c>
      <c r="C1050" s="3" t="s">
        <v>2159</v>
      </c>
      <c r="D1050" s="28" t="s">
        <v>4501</v>
      </c>
      <c r="E1050" s="25" t="s">
        <v>4501</v>
      </c>
      <c r="F1050" s="25" t="s">
        <v>4501</v>
      </c>
      <c r="G1050" s="25" t="s">
        <v>4501</v>
      </c>
      <c r="H1050" s="28" t="s">
        <v>4501</v>
      </c>
      <c r="I1050" s="49">
        <v>2</v>
      </c>
      <c r="J1050" s="49">
        <v>100</v>
      </c>
      <c r="K1050" s="28">
        <v>0</v>
      </c>
      <c r="L1050" s="28" t="s">
        <v>4501</v>
      </c>
      <c r="M1050" s="49" t="s">
        <v>4501</v>
      </c>
      <c r="N1050" s="49" t="s">
        <v>4501</v>
      </c>
      <c r="O1050" s="49" t="s">
        <v>4501</v>
      </c>
      <c r="P1050" s="30">
        <v>55.638321079000001</v>
      </c>
      <c r="Q1050" s="27">
        <v>4.5999999999999999E-3</v>
      </c>
      <c r="R1050" s="30">
        <v>56.330412332000002</v>
      </c>
      <c r="S1050" s="27">
        <v>1.24E-2</v>
      </c>
      <c r="T1050" s="30">
        <v>0</v>
      </c>
      <c r="U1050" s="27">
        <v>-1</v>
      </c>
      <c r="V1050" s="30">
        <v>2.5356371979999999</v>
      </c>
      <c r="W1050" s="32">
        <v>0.65690000000000004</v>
      </c>
      <c r="X1050" s="30">
        <v>2.55156611</v>
      </c>
      <c r="Y1050" s="32">
        <v>6.3E-3</v>
      </c>
      <c r="Z1050" s="30">
        <v>0</v>
      </c>
      <c r="AA1050" s="32">
        <v>-1</v>
      </c>
      <c r="AB1050" s="30">
        <v>919.02409899999998</v>
      </c>
      <c r="AC1050" s="27">
        <v>0.20100000000000001</v>
      </c>
      <c r="AD1050" s="30">
        <v>929.46905500000003</v>
      </c>
      <c r="AE1050" s="27">
        <v>1.0999999999999999E-2</v>
      </c>
      <c r="AF1050" s="30">
        <v>0</v>
      </c>
      <c r="AG1050" s="27" t="s">
        <v>1989</v>
      </c>
      <c r="AH1050" s="25">
        <v>7.1312148300000003E-2</v>
      </c>
      <c r="AI1050" s="25">
        <v>6.4168895099999998E-2</v>
      </c>
      <c r="AJ1050" s="25">
        <v>0</v>
      </c>
      <c r="AK1050" s="25">
        <v>0.1027744117</v>
      </c>
      <c r="AL1050" s="25">
        <v>0.10084647099999999</v>
      </c>
      <c r="AM1050" s="25">
        <v>0</v>
      </c>
      <c r="AN1050" s="47">
        <v>0.28929348789999998</v>
      </c>
      <c r="AO1050" s="47">
        <v>0.27029166380000003</v>
      </c>
      <c r="AP1050" s="47">
        <v>0</v>
      </c>
      <c r="AQ1050" s="47">
        <v>0.43721672010253798</v>
      </c>
      <c r="AR1050" s="47">
        <v>0.70459875413967499</v>
      </c>
      <c r="AS1050" s="47" t="s">
        <v>1989</v>
      </c>
      <c r="AT1050" s="28">
        <v>800</v>
      </c>
      <c r="AU1050" s="28">
        <v>800</v>
      </c>
      <c r="AV1050" s="28">
        <v>0</v>
      </c>
    </row>
    <row r="1051" spans="1:48" x14ac:dyDescent="0.25">
      <c r="A1051" s="159">
        <v>1048</v>
      </c>
      <c r="B1051" s="3" t="s">
        <v>2725</v>
      </c>
      <c r="C1051" s="3" t="s">
        <v>2159</v>
      </c>
      <c r="D1051" s="28" t="s">
        <v>4501</v>
      </c>
      <c r="E1051" s="25" t="s">
        <v>4501</v>
      </c>
      <c r="F1051" s="25" t="s">
        <v>4501</v>
      </c>
      <c r="G1051" s="25" t="s">
        <v>4501</v>
      </c>
      <c r="H1051" s="28" t="s">
        <v>4501</v>
      </c>
      <c r="I1051" s="49">
        <v>141.048</v>
      </c>
      <c r="J1051" s="49">
        <v>1.0183709999999999</v>
      </c>
      <c r="K1051" s="28">
        <v>0</v>
      </c>
      <c r="L1051" s="28" t="s">
        <v>4501</v>
      </c>
      <c r="M1051" s="49" t="s">
        <v>4501</v>
      </c>
      <c r="N1051" s="49" t="s">
        <v>4501</v>
      </c>
      <c r="O1051" s="49" t="s">
        <v>4501</v>
      </c>
      <c r="P1051" s="30">
        <v>4636.8546534480001</v>
      </c>
      <c r="Q1051" s="27">
        <v>0.1938</v>
      </c>
      <c r="R1051" s="30">
        <v>3708.9776344719999</v>
      </c>
      <c r="S1051" s="27">
        <v>-0.2001</v>
      </c>
      <c r="T1051" s="30">
        <v>3318.1588024779999</v>
      </c>
      <c r="U1051" s="27" t="s">
        <v>1989</v>
      </c>
      <c r="V1051" s="30">
        <v>134.53204574099999</v>
      </c>
      <c r="W1051" s="32">
        <v>0.2387</v>
      </c>
      <c r="X1051" s="30">
        <v>92.948575054000003</v>
      </c>
      <c r="Y1051" s="32">
        <v>-0.30909999999999999</v>
      </c>
      <c r="Z1051" s="30">
        <v>75.317595109999999</v>
      </c>
      <c r="AA1051" s="32" t="s">
        <v>1989</v>
      </c>
      <c r="AB1051" s="30">
        <v>779.32268264000004</v>
      </c>
      <c r="AC1051" s="27">
        <v>0.14249999999999999</v>
      </c>
      <c r="AD1051" s="30">
        <v>607.62893829049995</v>
      </c>
      <c r="AE1051" s="27">
        <v>-0.22</v>
      </c>
      <c r="AF1051" s="30">
        <v>496.22743334180001</v>
      </c>
      <c r="AG1051" s="27" t="s">
        <v>1989</v>
      </c>
      <c r="AH1051" s="25">
        <v>1.39870555E-2</v>
      </c>
      <c r="AI1051" s="25">
        <v>1.19560016E-2</v>
      </c>
      <c r="AJ1051" s="25">
        <v>1.0387396300000001E-2</v>
      </c>
      <c r="AK1051" s="25">
        <v>6.9527829299999996E-2</v>
      </c>
      <c r="AL1051" s="25">
        <v>5.0271478000000001E-2</v>
      </c>
      <c r="AM1051" s="25">
        <v>4.08155106E-2</v>
      </c>
      <c r="AN1051" s="47">
        <v>9.6891163099999997E-2</v>
      </c>
      <c r="AO1051" s="47">
        <v>7.8634029600000002E-2</v>
      </c>
      <c r="AP1051" s="47">
        <v>7.7096908800000002E-2</v>
      </c>
      <c r="AQ1051" s="47">
        <v>3.4597579345261602</v>
      </c>
      <c r="AR1051" s="47">
        <v>2.9579910138049201</v>
      </c>
      <c r="AS1051" s="47">
        <v>2.9293302471195299</v>
      </c>
      <c r="AT1051" s="28">
        <v>600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4835</v>
      </c>
      <c r="C1052" s="3" t="s">
        <v>2159</v>
      </c>
      <c r="D1052" s="28" t="s">
        <v>4664</v>
      </c>
      <c r="E1052" s="25" t="s">
        <v>4664</v>
      </c>
      <c r="F1052" s="25" t="s">
        <v>4664</v>
      </c>
      <c r="G1052" s="25" t="s">
        <v>4664</v>
      </c>
      <c r="H1052" s="28" t="s">
        <v>4664</v>
      </c>
      <c r="I1052" s="49" t="s">
        <v>4664</v>
      </c>
      <c r="J1052" s="49" t="s">
        <v>4664</v>
      </c>
      <c r="K1052" s="28" t="s">
        <v>4664</v>
      </c>
      <c r="L1052" s="28" t="s">
        <v>4664</v>
      </c>
      <c r="M1052" s="49" t="s">
        <v>4664</v>
      </c>
      <c r="N1052" s="49" t="s">
        <v>4664</v>
      </c>
      <c r="O1052" s="49" t="s">
        <v>4664</v>
      </c>
      <c r="P1052" s="30">
        <v>422.124292416</v>
      </c>
      <c r="Q1052" s="27">
        <v>-4.1999999999999997E-3</v>
      </c>
      <c r="R1052" s="30">
        <v>285.665471341</v>
      </c>
      <c r="S1052" s="27">
        <v>-0.32329999999999998</v>
      </c>
      <c r="T1052" s="30">
        <v>0</v>
      </c>
      <c r="U1052" s="27" t="s">
        <v>1989</v>
      </c>
      <c r="V1052" s="30">
        <v>51.213647053000003</v>
      </c>
      <c r="W1052" s="32">
        <v>1.7081</v>
      </c>
      <c r="X1052" s="30">
        <v>10.726560143</v>
      </c>
      <c r="Y1052" s="32">
        <v>-0.79059999999999997</v>
      </c>
      <c r="Z1052" s="30">
        <v>0</v>
      </c>
      <c r="AA1052" s="32" t="s">
        <v>1989</v>
      </c>
      <c r="AB1052" s="30">
        <v>3538.6618964582999</v>
      </c>
      <c r="AC1052" s="27">
        <v>1.7005999999999999</v>
      </c>
      <c r="AD1052" s="30">
        <v>724.78465215280005</v>
      </c>
      <c r="AE1052" s="27">
        <v>-0.79500000000000004</v>
      </c>
      <c r="AF1052" s="30">
        <v>0</v>
      </c>
      <c r="AG1052" s="27" t="s">
        <v>1989</v>
      </c>
      <c r="AH1052" s="25">
        <v>4.0241050899999999E-2</v>
      </c>
      <c r="AI1052" s="25">
        <v>1.13026971E-2</v>
      </c>
      <c r="AJ1052" s="25">
        <v>0</v>
      </c>
      <c r="AK1052" s="25">
        <v>0.11524631589999999</v>
      </c>
      <c r="AL1052" s="25">
        <v>3.29763379E-2</v>
      </c>
      <c r="AM1052" s="25">
        <v>0</v>
      </c>
      <c r="AN1052" s="47">
        <v>0.2335629816</v>
      </c>
      <c r="AO1052" s="47">
        <v>0.11309869</v>
      </c>
      <c r="AP1052" s="47">
        <v>0</v>
      </c>
      <c r="AQ1052" s="47">
        <v>1.56293994440393</v>
      </c>
      <c r="AR1052" s="47">
        <v>2.7860005384603399</v>
      </c>
      <c r="AS1052" s="47">
        <v>2.2646314562399898</v>
      </c>
      <c r="AT1052" s="28">
        <v>1500</v>
      </c>
      <c r="AU1052" s="28">
        <v>1200</v>
      </c>
      <c r="AV1052" s="28">
        <v>0</v>
      </c>
    </row>
    <row r="1053" spans="1:48" x14ac:dyDescent="0.25">
      <c r="A1053" s="159">
        <v>1050</v>
      </c>
      <c r="B1053" s="3" t="s">
        <v>2820</v>
      </c>
      <c r="C1053" s="3" t="s">
        <v>2159</v>
      </c>
      <c r="D1053" s="28">
        <v>25500</v>
      </c>
      <c r="E1053" s="25">
        <v>14.349780000000001</v>
      </c>
      <c r="F1053" s="25">
        <v>74.657529999999994</v>
      </c>
      <c r="G1053" s="25">
        <v>11.35371</v>
      </c>
      <c r="H1053" s="28">
        <v>127500000000</v>
      </c>
      <c r="I1053" s="49">
        <v>5</v>
      </c>
      <c r="J1053" s="49">
        <v>100</v>
      </c>
      <c r="K1053" s="28">
        <v>5</v>
      </c>
      <c r="L1053" s="28">
        <v>127500</v>
      </c>
      <c r="M1053" s="49">
        <v>11.819947435998461</v>
      </c>
      <c r="N1053" s="49">
        <v>1.0183725660538392</v>
      </c>
      <c r="O1053" s="49" t="s">
        <v>4501</v>
      </c>
      <c r="P1053" s="30">
        <v>410.86039132399998</v>
      </c>
      <c r="Q1053" s="27">
        <v>0.1249</v>
      </c>
      <c r="R1053" s="30">
        <v>418.96460623500002</v>
      </c>
      <c r="S1053" s="27">
        <v>1.9699999999999999E-2</v>
      </c>
      <c r="T1053" s="30">
        <v>0</v>
      </c>
      <c r="U1053" s="27" t="s">
        <v>1989</v>
      </c>
      <c r="V1053" s="30">
        <v>22.158699990999999</v>
      </c>
      <c r="W1053" s="32">
        <v>4.5900000000000003E-2</v>
      </c>
      <c r="X1053" s="30">
        <v>11.985362423</v>
      </c>
      <c r="Y1053" s="32">
        <v>-0.45910000000000001</v>
      </c>
      <c r="Z1053" s="30">
        <v>0</v>
      </c>
      <c r="AA1053" s="32" t="s">
        <v>1989</v>
      </c>
      <c r="AB1053" s="30">
        <v>4431.7399981999997</v>
      </c>
      <c r="AC1053" s="27">
        <v>0.16209999999999999</v>
      </c>
      <c r="AD1053" s="30">
        <v>2157.3652361999998</v>
      </c>
      <c r="AE1053" s="27">
        <v>-0.51300000000000001</v>
      </c>
      <c r="AF1053" s="30">
        <v>0</v>
      </c>
      <c r="AG1053" s="27" t="s">
        <v>1989</v>
      </c>
      <c r="AH1053" s="25">
        <v>0.1052072314</v>
      </c>
      <c r="AI1053" s="25">
        <v>4.8309577899999998E-2</v>
      </c>
      <c r="AJ1053" s="25">
        <v>0</v>
      </c>
      <c r="AK1053" s="25">
        <v>0.18859633240000001</v>
      </c>
      <c r="AL1053" s="25">
        <v>9.6388349900000003E-2</v>
      </c>
      <c r="AM1053" s="25">
        <v>0</v>
      </c>
      <c r="AN1053" s="47">
        <v>0.16074696450000001</v>
      </c>
      <c r="AO1053" s="47">
        <v>0.1367023704</v>
      </c>
      <c r="AP1053" s="47">
        <v>0</v>
      </c>
      <c r="AQ1053" s="47">
        <v>1.05244600058283</v>
      </c>
      <c r="AR1053" s="47">
        <v>0.93878051284019703</v>
      </c>
      <c r="AS1053" s="47" t="s">
        <v>1989</v>
      </c>
      <c r="AT1053" s="28">
        <v>1500</v>
      </c>
      <c r="AU1053" s="28">
        <v>1700</v>
      </c>
      <c r="AV1053" s="28">
        <v>0</v>
      </c>
    </row>
    <row r="1054" spans="1:48" x14ac:dyDescent="0.25">
      <c r="A1054" s="159">
        <v>1051</v>
      </c>
      <c r="B1054" s="3" t="s">
        <v>3374</v>
      </c>
      <c r="C1054" s="3" t="s">
        <v>2159</v>
      </c>
      <c r="D1054" s="28" t="s">
        <v>4501</v>
      </c>
      <c r="E1054" s="25" t="s">
        <v>4501</v>
      </c>
      <c r="F1054" s="25" t="s">
        <v>4501</v>
      </c>
      <c r="G1054" s="25" t="s">
        <v>4501</v>
      </c>
      <c r="H1054" s="28" t="s">
        <v>4501</v>
      </c>
      <c r="I1054" s="49">
        <v>1.5099</v>
      </c>
      <c r="J1054" s="49">
        <v>46.543610000000001</v>
      </c>
      <c r="K1054" s="28" t="s">
        <v>4501</v>
      </c>
      <c r="L1054" s="28" t="s">
        <v>4501</v>
      </c>
      <c r="M1054" s="49" t="s">
        <v>4501</v>
      </c>
      <c r="N1054" s="49" t="s">
        <v>4501</v>
      </c>
      <c r="O1054" s="49" t="s">
        <v>4501</v>
      </c>
      <c r="P1054" s="30">
        <v>113.824962606</v>
      </c>
      <c r="Q1054" s="27">
        <v>-4.0500000000000001E-2</v>
      </c>
      <c r="R1054" s="30">
        <v>121.652355258</v>
      </c>
      <c r="S1054" s="27">
        <v>6.88E-2</v>
      </c>
      <c r="T1054" s="30">
        <v>0</v>
      </c>
      <c r="U1054" s="27" t="s">
        <v>1989</v>
      </c>
      <c r="V1054" s="30">
        <v>6.5699760999999995E-2</v>
      </c>
      <c r="W1054" s="32">
        <v>-0.95889999999999997</v>
      </c>
      <c r="X1054" s="30">
        <v>8.0863372000000003E-2</v>
      </c>
      <c r="Y1054" s="32">
        <v>0.23080000000000001</v>
      </c>
      <c r="Z1054" s="30">
        <v>0</v>
      </c>
      <c r="AA1054" s="32" t="s">
        <v>1989</v>
      </c>
      <c r="AB1054" s="30">
        <v>0</v>
      </c>
      <c r="AC1054" s="27">
        <v>-1</v>
      </c>
      <c r="AD1054" s="30">
        <v>-43.512656467299998</v>
      </c>
      <c r="AE1054" s="27" t="s">
        <v>1989</v>
      </c>
      <c r="AF1054" s="30">
        <v>0</v>
      </c>
      <c r="AG1054" s="27" t="s">
        <v>1989</v>
      </c>
      <c r="AH1054" s="25">
        <v>6.1844129999999995E-4</v>
      </c>
      <c r="AI1054" s="25">
        <v>8.3799639999999995E-4</v>
      </c>
      <c r="AJ1054" s="25">
        <v>0</v>
      </c>
      <c r="AK1054" s="25">
        <v>4.1032806000000002E-3</v>
      </c>
      <c r="AL1054" s="25">
        <v>5.2628047999999997E-3</v>
      </c>
      <c r="AM1054" s="25">
        <v>0</v>
      </c>
      <c r="AN1054" s="47">
        <v>0.1105604587</v>
      </c>
      <c r="AO1054" s="47">
        <v>0.1325189819</v>
      </c>
      <c r="AP1054" s="47">
        <v>0</v>
      </c>
      <c r="AQ1054" s="47">
        <v>6.06662639982365</v>
      </c>
      <c r="AR1054" s="47">
        <v>4.49794869576351</v>
      </c>
      <c r="AS1054" s="47" t="s">
        <v>1989</v>
      </c>
      <c r="AT1054" s="28">
        <v>0</v>
      </c>
      <c r="AU1054" s="28">
        <v>0</v>
      </c>
      <c r="AV1054" s="28">
        <v>0</v>
      </c>
    </row>
    <row r="1055" spans="1:48" x14ac:dyDescent="0.25">
      <c r="A1055" s="159">
        <v>1052</v>
      </c>
      <c r="B1055" s="3" t="s">
        <v>4311</v>
      </c>
      <c r="C1055" s="3" t="s">
        <v>2159</v>
      </c>
      <c r="D1055" s="28">
        <v>14600</v>
      </c>
      <c r="E1055" s="25">
        <v>80.24691</v>
      </c>
      <c r="F1055" s="25">
        <v>82.5</v>
      </c>
      <c r="G1055" s="25">
        <v>12.307689999999999</v>
      </c>
      <c r="H1055" s="28">
        <v>299300000000</v>
      </c>
      <c r="I1055" s="49">
        <v>20.5</v>
      </c>
      <c r="J1055" s="49">
        <v>100</v>
      </c>
      <c r="K1055" s="28">
        <v>30</v>
      </c>
      <c r="L1055" s="28">
        <v>331500</v>
      </c>
      <c r="M1055" s="49">
        <v>6.6243194192377493</v>
      </c>
      <c r="N1055" s="49">
        <v>0.62424236036735514</v>
      </c>
      <c r="O1055" s="49" t="s">
        <v>4501</v>
      </c>
      <c r="P1055" s="30">
        <v>2360.7512027920002</v>
      </c>
      <c r="Q1055" s="27">
        <v>0.18010000000000001</v>
      </c>
      <c r="R1055" s="30">
        <v>2558.5369362420001</v>
      </c>
      <c r="S1055" s="27">
        <v>8.3799999999999999E-2</v>
      </c>
      <c r="T1055" s="30">
        <v>2521.4762500789998</v>
      </c>
      <c r="U1055" s="27">
        <v>-2.3E-2</v>
      </c>
      <c r="V1055" s="30">
        <v>59.448706110000003</v>
      </c>
      <c r="W1055" s="32">
        <v>0.16220000000000001</v>
      </c>
      <c r="X1055" s="30">
        <v>49.244116130000002</v>
      </c>
      <c r="Y1055" s="32">
        <v>-0.17169999999999999</v>
      </c>
      <c r="Z1055" s="30">
        <v>-9.8586655780000001</v>
      </c>
      <c r="AA1055" s="32">
        <v>-1.1275999999999999</v>
      </c>
      <c r="AB1055" s="30">
        <v>2287.2960320000002</v>
      </c>
      <c r="AC1055" s="27">
        <v>0.12529999999999999</v>
      </c>
      <c r="AD1055" s="30">
        <v>2207.7884331219998</v>
      </c>
      <c r="AE1055" s="27">
        <v>-3.5000000000000003E-2</v>
      </c>
      <c r="AF1055" s="30">
        <v>-409.95676712199997</v>
      </c>
      <c r="AG1055" s="27">
        <v>-0.11</v>
      </c>
      <c r="AH1055" s="25">
        <v>2.2258103899999999E-2</v>
      </c>
      <c r="AI1055" s="25">
        <v>1.8798967999999999E-2</v>
      </c>
      <c r="AJ1055" s="25">
        <v>-3.4515021E-3</v>
      </c>
      <c r="AK1055" s="25">
        <v>0.1050839942</v>
      </c>
      <c r="AL1055" s="25">
        <v>9.2430731299999999E-2</v>
      </c>
      <c r="AM1055" s="25">
        <v>-1.5692077700000001E-2</v>
      </c>
      <c r="AN1055" s="47">
        <v>9.3926605100000005E-2</v>
      </c>
      <c r="AO1055" s="47">
        <v>0.10117098369999999</v>
      </c>
      <c r="AP1055" s="47">
        <v>8.3306679300000006E-2</v>
      </c>
      <c r="AQ1055" s="47">
        <v>4.59396359496328</v>
      </c>
      <c r="AR1055" s="47">
        <v>3.4251246577780901</v>
      </c>
      <c r="AS1055" s="47">
        <v>3.5464488785061898</v>
      </c>
      <c r="AT1055" s="28">
        <v>1000</v>
      </c>
      <c r="AU1055" s="28">
        <v>300</v>
      </c>
      <c r="AV1055" s="28">
        <v>0</v>
      </c>
    </row>
    <row r="1056" spans="1:48" x14ac:dyDescent="0.25">
      <c r="A1056" s="159">
        <v>1053</v>
      </c>
      <c r="B1056" s="3" t="s">
        <v>4314</v>
      </c>
      <c r="C1056" s="3" t="s">
        <v>2159</v>
      </c>
      <c r="D1056" s="28">
        <v>16300</v>
      </c>
      <c r="E1056" s="25">
        <v>5.8441559999999999</v>
      </c>
      <c r="F1056" s="25">
        <v>-19.306930000000001</v>
      </c>
      <c r="G1056" s="25">
        <v>91.764709999999994</v>
      </c>
      <c r="H1056" s="28">
        <v>3586000000000</v>
      </c>
      <c r="I1056" s="49">
        <v>220</v>
      </c>
      <c r="J1056" s="49">
        <v>72.977429999999998</v>
      </c>
      <c r="K1056" s="28">
        <v>178136.3</v>
      </c>
      <c r="L1056" s="28">
        <v>2669751000</v>
      </c>
      <c r="M1056" s="49" t="s">
        <v>4501</v>
      </c>
      <c r="N1056" s="49" t="s">
        <v>4501</v>
      </c>
      <c r="O1056" s="49" t="s">
        <v>4501</v>
      </c>
      <c r="P1056" s="30">
        <v>4003.073178179</v>
      </c>
      <c r="Q1056" s="27">
        <v>-6.1100000000000002E-2</v>
      </c>
      <c r="R1056" s="30">
        <v>4265.065494255</v>
      </c>
      <c r="S1056" s="27">
        <v>6.54E-2</v>
      </c>
      <c r="T1056" s="30">
        <v>3215.4779424859998</v>
      </c>
      <c r="U1056" s="27" t="s">
        <v>1989</v>
      </c>
      <c r="V1056" s="30">
        <v>36.400659038999997</v>
      </c>
      <c r="W1056" s="32">
        <v>-0.2291</v>
      </c>
      <c r="X1056" s="30">
        <v>33.190277537</v>
      </c>
      <c r="Y1056" s="32">
        <v>-8.8200000000000001E-2</v>
      </c>
      <c r="Z1056" s="30">
        <v>34.185603288000003</v>
      </c>
      <c r="AA1056" s="32" t="s">
        <v>1989</v>
      </c>
      <c r="AB1056" s="30">
        <v>145.1171180547</v>
      </c>
      <c r="AC1056" s="27">
        <v>-0.43020000000000003</v>
      </c>
      <c r="AD1056" s="30">
        <v>120.7646044091</v>
      </c>
      <c r="AE1056" s="27">
        <v>-0.16800000000000001</v>
      </c>
      <c r="AF1056" s="30">
        <v>123.65565241820001</v>
      </c>
      <c r="AG1056" s="27" t="s">
        <v>1989</v>
      </c>
      <c r="AH1056" s="25">
        <v>5.6546959999999999E-3</v>
      </c>
      <c r="AI1056" s="25">
        <v>6.6838378999999996E-3</v>
      </c>
      <c r="AJ1056" s="25">
        <v>6.5810953999999996E-3</v>
      </c>
      <c r="AK1056" s="25">
        <v>1.08874448E-2</v>
      </c>
      <c r="AL1056" s="25">
        <v>1.1692205900000001E-2</v>
      </c>
      <c r="AM1056" s="25">
        <v>1.1341553000000001E-2</v>
      </c>
      <c r="AN1056" s="47">
        <v>0.1099802106</v>
      </c>
      <c r="AO1056" s="47">
        <v>0.10360667279999999</v>
      </c>
      <c r="AP1056" s="47">
        <v>0.1252929576</v>
      </c>
      <c r="AQ1056" s="47">
        <v>0.77512850866739902</v>
      </c>
      <c r="AR1056" s="47">
        <v>0.72399870367346597</v>
      </c>
      <c r="AS1056" s="47">
        <v>0.72335338904661906</v>
      </c>
      <c r="AT1056" s="28">
        <v>0</v>
      </c>
      <c r="AU1056" s="28">
        <v>0</v>
      </c>
      <c r="AV1056" s="28">
        <v>0</v>
      </c>
    </row>
    <row r="1057" spans="1:48" x14ac:dyDescent="0.25">
      <c r="A1057" s="159">
        <v>1054</v>
      </c>
      <c r="B1057" s="3" t="s">
        <v>2761</v>
      </c>
      <c r="C1057" s="3" t="s">
        <v>2159</v>
      </c>
      <c r="D1057" s="28">
        <v>10000</v>
      </c>
      <c r="E1057" s="25">
        <v>6.3829789999999997</v>
      </c>
      <c r="F1057" s="25">
        <v>-27.007300000000001</v>
      </c>
      <c r="G1057" s="25">
        <v>25</v>
      </c>
      <c r="H1057" s="28">
        <v>92974500000</v>
      </c>
      <c r="I1057" s="49">
        <v>9.2974499999999995</v>
      </c>
      <c r="J1057" s="49">
        <v>13.820830000000001</v>
      </c>
      <c r="K1057" s="28">
        <v>375</v>
      </c>
      <c r="L1057" s="28">
        <v>3600000</v>
      </c>
      <c r="M1057" s="49">
        <v>15.159094698864585</v>
      </c>
      <c r="N1057" s="49">
        <v>0.81289851596178542</v>
      </c>
      <c r="O1057" s="49" t="s">
        <v>4501</v>
      </c>
      <c r="P1057" s="30">
        <v>119.43671059899999</v>
      </c>
      <c r="Q1057" s="27">
        <v>-7.9100000000000004E-2</v>
      </c>
      <c r="R1057" s="30">
        <v>150.447412714</v>
      </c>
      <c r="S1057" s="27">
        <v>0.2596</v>
      </c>
      <c r="T1057" s="30">
        <v>0</v>
      </c>
      <c r="U1057" s="27" t="s">
        <v>1989</v>
      </c>
      <c r="V1057" s="30">
        <v>5.0352168600000002</v>
      </c>
      <c r="W1057" s="32">
        <v>0.28370000000000001</v>
      </c>
      <c r="X1057" s="30">
        <v>6.1314203010000004</v>
      </c>
      <c r="Y1057" s="32">
        <v>0.2177</v>
      </c>
      <c r="Z1057" s="30">
        <v>0</v>
      </c>
      <c r="AA1057" s="32" t="s">
        <v>1989</v>
      </c>
      <c r="AB1057" s="30">
        <v>541.56966264940002</v>
      </c>
      <c r="AC1057" s="27">
        <v>0.28370000000000001</v>
      </c>
      <c r="AD1057" s="30">
        <v>632.7928949336</v>
      </c>
      <c r="AE1057" s="27">
        <v>0.16800000000000001</v>
      </c>
      <c r="AF1057" s="30">
        <v>0</v>
      </c>
      <c r="AG1057" s="27" t="s">
        <v>1989</v>
      </c>
      <c r="AH1057" s="25">
        <v>4.0946969299999997E-2</v>
      </c>
      <c r="AI1057" s="25">
        <v>4.8853181500000002E-2</v>
      </c>
      <c r="AJ1057" s="25">
        <v>0</v>
      </c>
      <c r="AK1057" s="25">
        <v>4.4499707999999999E-2</v>
      </c>
      <c r="AL1057" s="25">
        <v>5.3882933299999998E-2</v>
      </c>
      <c r="AM1057" s="25">
        <v>0</v>
      </c>
      <c r="AN1057" s="47">
        <v>0.39164283999999999</v>
      </c>
      <c r="AO1057" s="47">
        <v>0.3056011803</v>
      </c>
      <c r="AP1057" s="47">
        <v>0</v>
      </c>
      <c r="AQ1057" s="47">
        <v>9.0342163993174407E-2</v>
      </c>
      <c r="AR1057" s="47">
        <v>0.115449869895517</v>
      </c>
      <c r="AS1057" s="47" t="s">
        <v>1989</v>
      </c>
      <c r="AT1057" s="28">
        <v>500</v>
      </c>
      <c r="AU1057" s="28">
        <v>600</v>
      </c>
      <c r="AV1057" s="28">
        <v>0</v>
      </c>
    </row>
    <row r="1058" spans="1:48" x14ac:dyDescent="0.25">
      <c r="A1058" s="159">
        <v>1055</v>
      </c>
      <c r="B1058" s="3" t="s">
        <v>3999</v>
      </c>
      <c r="C1058" s="3" t="s">
        <v>2159</v>
      </c>
      <c r="D1058" s="28">
        <v>3200</v>
      </c>
      <c r="E1058" s="25">
        <v>-13.51351</v>
      </c>
      <c r="F1058" s="25">
        <v>-34.69388</v>
      </c>
      <c r="G1058" s="25">
        <v>39.130429999999997</v>
      </c>
      <c r="H1058" s="28">
        <v>10553152000</v>
      </c>
      <c r="I1058" s="49">
        <v>3.29786</v>
      </c>
      <c r="J1058" s="49">
        <v>100</v>
      </c>
      <c r="K1058" s="28">
        <v>50</v>
      </c>
      <c r="L1058" s="28">
        <v>162500</v>
      </c>
      <c r="M1058" s="49" t="s">
        <v>4501</v>
      </c>
      <c r="N1058" s="49">
        <v>0.60928443867443716</v>
      </c>
      <c r="O1058" s="49" t="s">
        <v>4501</v>
      </c>
      <c r="P1058" s="30">
        <v>0</v>
      </c>
      <c r="Q1058" s="27" t="s">
        <v>1989</v>
      </c>
      <c r="R1058" s="30">
        <v>0</v>
      </c>
      <c r="S1058" s="27" t="s">
        <v>1989</v>
      </c>
      <c r="T1058" s="30">
        <v>0</v>
      </c>
      <c r="U1058" s="27" t="s">
        <v>1989</v>
      </c>
      <c r="V1058" s="30">
        <v>0</v>
      </c>
      <c r="W1058" s="32" t="s">
        <v>1989</v>
      </c>
      <c r="X1058" s="30">
        <v>0</v>
      </c>
      <c r="Y1058" s="32" t="s">
        <v>1989</v>
      </c>
      <c r="Z1058" s="30">
        <v>0</v>
      </c>
      <c r="AA1058" s="32" t="s">
        <v>1989</v>
      </c>
      <c r="AB1058" s="30">
        <v>0</v>
      </c>
      <c r="AC1058" s="27" t="s">
        <v>1989</v>
      </c>
      <c r="AD1058" s="30">
        <v>0</v>
      </c>
      <c r="AE1058" s="27" t="s">
        <v>1989</v>
      </c>
      <c r="AF1058" s="30">
        <v>0</v>
      </c>
      <c r="AG1058" s="27" t="s">
        <v>1989</v>
      </c>
      <c r="AH1058" s="25">
        <v>0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47">
        <v>0</v>
      </c>
      <c r="AO1058" s="47">
        <v>0</v>
      </c>
      <c r="AP1058" s="47">
        <v>0</v>
      </c>
      <c r="AQ1058" s="47" t="s">
        <v>1989</v>
      </c>
      <c r="AR1058" s="47" t="s">
        <v>1989</v>
      </c>
      <c r="AS1058" s="47" t="s">
        <v>1989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2772</v>
      </c>
      <c r="C1059" s="3" t="s">
        <v>2159</v>
      </c>
      <c r="D1059" s="28">
        <v>10000</v>
      </c>
      <c r="E1059" s="25">
        <v>4.1666670000000003</v>
      </c>
      <c r="F1059" s="25">
        <v>4.1666670000000003</v>
      </c>
      <c r="G1059" s="25">
        <v>11.11111</v>
      </c>
      <c r="H1059" s="28">
        <v>248782910000</v>
      </c>
      <c r="I1059" s="49">
        <v>24.87829</v>
      </c>
      <c r="J1059" s="49">
        <v>2.5423770000000001</v>
      </c>
      <c r="K1059" s="28">
        <v>495</v>
      </c>
      <c r="L1059" s="28">
        <v>4950000</v>
      </c>
      <c r="M1059" s="49">
        <v>34.843205574912893</v>
      </c>
      <c r="N1059" s="49">
        <v>0.71691329625134725</v>
      </c>
      <c r="O1059" s="49" t="s">
        <v>4501</v>
      </c>
      <c r="P1059" s="30">
        <v>168.41845427499999</v>
      </c>
      <c r="Q1059" s="27">
        <v>0.11550000000000001</v>
      </c>
      <c r="R1059" s="30">
        <v>177.341201208</v>
      </c>
      <c r="S1059" s="27">
        <v>5.2999999999999999E-2</v>
      </c>
      <c r="T1059" s="30">
        <v>184.16828428599999</v>
      </c>
      <c r="U1059" s="27">
        <v>7.3200000000000001E-2</v>
      </c>
      <c r="V1059" s="30">
        <v>8.8781539800000004</v>
      </c>
      <c r="W1059" s="32">
        <v>5.1999999999999998E-3</v>
      </c>
      <c r="X1059" s="30">
        <v>9.5047892679999997</v>
      </c>
      <c r="Y1059" s="32">
        <v>7.0599999999999996E-2</v>
      </c>
      <c r="Z1059" s="30">
        <v>9.5795004919999993</v>
      </c>
      <c r="AA1059" s="32">
        <v>8.0799999999999997E-2</v>
      </c>
      <c r="AB1059" s="30">
        <v>355.58170056839998</v>
      </c>
      <c r="AC1059" s="27">
        <v>2.9999999999999997E-4</v>
      </c>
      <c r="AD1059" s="30">
        <v>251.3899060002</v>
      </c>
      <c r="AE1059" s="27">
        <v>-0.29299999999999998</v>
      </c>
      <c r="AF1059" s="30">
        <v>385.05459782859998</v>
      </c>
      <c r="AG1059" s="27">
        <v>0.76</v>
      </c>
      <c r="AH1059" s="25">
        <v>2.5013715400000001E-2</v>
      </c>
      <c r="AI1059" s="25">
        <v>2.43969583E-2</v>
      </c>
      <c r="AJ1059" s="25">
        <v>2.3844804800000001E-2</v>
      </c>
      <c r="AK1059" s="25">
        <v>3.0921464900000001E-2</v>
      </c>
      <c r="AL1059" s="25">
        <v>2.9318416199999999E-2</v>
      </c>
      <c r="AM1059" s="25">
        <v>2.7911222900000001E-2</v>
      </c>
      <c r="AN1059" s="47">
        <v>0.18134323229999999</v>
      </c>
      <c r="AO1059" s="47">
        <v>0.19713386129999999</v>
      </c>
      <c r="AP1059" s="47">
        <v>0.20417984680000001</v>
      </c>
      <c r="AQ1059" s="47">
        <v>0.214648106992509</v>
      </c>
      <c r="AR1059" s="47">
        <v>0.190500700866643</v>
      </c>
      <c r="AS1059" s="47">
        <v>0.17053685639396801</v>
      </c>
      <c r="AT1059" s="28">
        <v>196</v>
      </c>
      <c r="AU1059" s="28">
        <v>150</v>
      </c>
      <c r="AV1059" s="28">
        <v>0</v>
      </c>
    </row>
    <row r="1060" spans="1:48" x14ac:dyDescent="0.25">
      <c r="A1060" s="159">
        <v>1057</v>
      </c>
      <c r="B1060" s="3" t="s">
        <v>2862</v>
      </c>
      <c r="C1060" s="3" t="s">
        <v>2159</v>
      </c>
      <c r="D1060" s="28" t="s">
        <v>4501</v>
      </c>
      <c r="E1060" s="25" t="s">
        <v>4501</v>
      </c>
      <c r="F1060" s="25" t="s">
        <v>4501</v>
      </c>
      <c r="G1060" s="25" t="s">
        <v>4501</v>
      </c>
      <c r="H1060" s="28" t="s">
        <v>4501</v>
      </c>
      <c r="I1060" s="49">
        <v>20.40089</v>
      </c>
      <c r="J1060" s="49">
        <v>100</v>
      </c>
      <c r="K1060" s="28" t="s">
        <v>4501</v>
      </c>
      <c r="L1060" s="28" t="s">
        <v>4501</v>
      </c>
      <c r="M1060" s="49" t="s">
        <v>4501</v>
      </c>
      <c r="N1060" s="49" t="s">
        <v>4501</v>
      </c>
      <c r="O1060" s="49" t="s">
        <v>4501</v>
      </c>
      <c r="P1060" s="30">
        <v>94.343861494999999</v>
      </c>
      <c r="Q1060" s="27">
        <v>7.1199999999999999E-2</v>
      </c>
      <c r="R1060" s="30">
        <v>122.751185002</v>
      </c>
      <c r="S1060" s="27">
        <v>0.30109999999999998</v>
      </c>
      <c r="T1060" s="30">
        <v>130.12221243799999</v>
      </c>
      <c r="U1060" s="27">
        <v>0.1749</v>
      </c>
      <c r="V1060" s="30">
        <v>-8.8926760000000004E-3</v>
      </c>
      <c r="W1060" s="32">
        <v>-0.99709999999999999</v>
      </c>
      <c r="X1060" s="30">
        <v>4.6973132949999998</v>
      </c>
      <c r="Y1060" s="32">
        <v>-529.22270000000003</v>
      </c>
      <c r="Z1060" s="30">
        <v>6.0836366330000002</v>
      </c>
      <c r="AA1060" s="32">
        <v>0.50570000000000004</v>
      </c>
      <c r="AB1060" s="30">
        <v>-0.43589640899999998</v>
      </c>
      <c r="AC1060" s="27">
        <v>-0.99709999999999999</v>
      </c>
      <c r="AD1060" s="30">
        <v>155.9448057004</v>
      </c>
      <c r="AE1060" s="27">
        <v>-358.75700000000001</v>
      </c>
      <c r="AF1060" s="30">
        <v>298.20442825710001</v>
      </c>
      <c r="AG1060" s="27">
        <v>1.51</v>
      </c>
      <c r="AH1060" s="25">
        <v>-2.04519E-5</v>
      </c>
      <c r="AI1060" s="25">
        <v>8.8116935000000004E-3</v>
      </c>
      <c r="AJ1060" s="25">
        <v>1.1369357700000001E-2</v>
      </c>
      <c r="AK1060" s="25">
        <v>-4.5495299999999998E-5</v>
      </c>
      <c r="AL1060" s="25">
        <v>2.38821424E-2</v>
      </c>
      <c r="AM1060" s="25">
        <v>3.04634048E-2</v>
      </c>
      <c r="AN1060" s="47">
        <v>0.33170188210000001</v>
      </c>
      <c r="AO1060" s="47">
        <v>0.32117675210000002</v>
      </c>
      <c r="AP1060" s="47">
        <v>0.32498959560000001</v>
      </c>
      <c r="AQ1060" s="47">
        <v>1.72118890067178</v>
      </c>
      <c r="AR1060" s="47">
        <v>1.69954514423116</v>
      </c>
      <c r="AS1060" s="47">
        <v>1.6794305975060799</v>
      </c>
      <c r="AT1060" s="28">
        <v>0</v>
      </c>
      <c r="AU1060" s="28">
        <v>0</v>
      </c>
      <c r="AV1060" s="28">
        <v>0</v>
      </c>
    </row>
    <row r="1061" spans="1:48" x14ac:dyDescent="0.25">
      <c r="A1061" s="159">
        <v>1058</v>
      </c>
      <c r="B1061" s="3" t="s">
        <v>2728</v>
      </c>
      <c r="C1061" s="3" t="s">
        <v>2159</v>
      </c>
      <c r="D1061" s="28">
        <v>13700</v>
      </c>
      <c r="E1061" s="25">
        <v>41.237110000000001</v>
      </c>
      <c r="F1061" s="25">
        <v>-21.714289999999998</v>
      </c>
      <c r="G1061" s="25">
        <v>9.6</v>
      </c>
      <c r="H1061" s="28">
        <v>26090280000.000004</v>
      </c>
      <c r="I1061" s="49">
        <v>1.9043999999999999</v>
      </c>
      <c r="J1061" s="49">
        <v>26.124500000000001</v>
      </c>
      <c r="K1061" s="28">
        <v>130</v>
      </c>
      <c r="L1061" s="28">
        <v>1858000</v>
      </c>
      <c r="M1061" s="49">
        <v>8.5625</v>
      </c>
      <c r="N1061" s="49">
        <v>0.87639835857160664</v>
      </c>
      <c r="O1061" s="49" t="s">
        <v>4501</v>
      </c>
      <c r="P1061" s="30">
        <v>4.5503342780000002</v>
      </c>
      <c r="Q1061" s="27">
        <v>-2.2200000000000001E-2</v>
      </c>
      <c r="R1061" s="30">
        <v>3.4281461649999998</v>
      </c>
      <c r="S1061" s="27">
        <v>-0.24660000000000001</v>
      </c>
      <c r="T1061" s="30">
        <v>0</v>
      </c>
      <c r="U1061" s="27" t="s">
        <v>1989</v>
      </c>
      <c r="V1061" s="30">
        <v>3.1025797740000001</v>
      </c>
      <c r="W1061" s="32">
        <v>-1.66E-2</v>
      </c>
      <c r="X1061" s="30">
        <v>3.0467248969999998</v>
      </c>
      <c r="Y1061" s="32">
        <v>-1.7999999999999999E-2</v>
      </c>
      <c r="Z1061" s="30">
        <v>0</v>
      </c>
      <c r="AA1061" s="32" t="s">
        <v>1989</v>
      </c>
      <c r="AB1061" s="30">
        <v>2021.2246084691001</v>
      </c>
      <c r="AC1061" s="27">
        <v>-1.66E-2</v>
      </c>
      <c r="AD1061" s="30">
        <v>1514.9544512953</v>
      </c>
      <c r="AE1061" s="27">
        <v>-0.25</v>
      </c>
      <c r="AF1061" s="30">
        <v>0</v>
      </c>
      <c r="AG1061" s="27" t="s">
        <v>1989</v>
      </c>
      <c r="AH1061" s="25">
        <v>0.1146031327</v>
      </c>
      <c r="AI1061" s="25">
        <v>0.1017996561</v>
      </c>
      <c r="AJ1061" s="25">
        <v>0</v>
      </c>
      <c r="AK1061" s="25">
        <v>0.12843599410000001</v>
      </c>
      <c r="AL1061" s="25">
        <v>0.1127904917</v>
      </c>
      <c r="AM1061" s="25">
        <v>0</v>
      </c>
      <c r="AN1061" s="47">
        <v>0.54878106849999997</v>
      </c>
      <c r="AO1061" s="47">
        <v>0.76891160390000002</v>
      </c>
      <c r="AP1061" s="47">
        <v>0</v>
      </c>
      <c r="AQ1061" s="47">
        <v>0.12068046335141699</v>
      </c>
      <c r="AR1061" s="47">
        <v>9.7605885481603705E-2</v>
      </c>
      <c r="AS1061" s="47" t="s">
        <v>1989</v>
      </c>
      <c r="AT1061" s="28">
        <v>1500</v>
      </c>
      <c r="AU1061" s="28">
        <v>1500</v>
      </c>
      <c r="AV1061" s="28">
        <v>0</v>
      </c>
    </row>
    <row r="1062" spans="1:48" x14ac:dyDescent="0.25">
      <c r="A1062" s="159">
        <v>1059</v>
      </c>
      <c r="B1062" s="3" t="s">
        <v>2731</v>
      </c>
      <c r="C1062" s="3" t="s">
        <v>2159</v>
      </c>
      <c r="D1062" s="28">
        <v>4000</v>
      </c>
      <c r="E1062" s="25">
        <v>-20</v>
      </c>
      <c r="F1062" s="25">
        <v>11.11111</v>
      </c>
      <c r="G1062" s="25">
        <v>11.11111</v>
      </c>
      <c r="H1062" s="28">
        <v>64000000000</v>
      </c>
      <c r="I1062" s="49">
        <v>16</v>
      </c>
      <c r="J1062" s="49">
        <v>100</v>
      </c>
      <c r="K1062" s="28">
        <v>80</v>
      </c>
      <c r="L1062" s="28">
        <v>349000</v>
      </c>
      <c r="M1062" s="49">
        <v>97.560975609756099</v>
      </c>
      <c r="N1062" s="49">
        <v>0.579840699096698</v>
      </c>
      <c r="O1062" s="49" t="s">
        <v>4501</v>
      </c>
      <c r="P1062" s="30">
        <v>253.93657161300001</v>
      </c>
      <c r="Q1062" s="27">
        <v>0.18840000000000001</v>
      </c>
      <c r="R1062" s="30">
        <v>277.55833595500002</v>
      </c>
      <c r="S1062" s="27">
        <v>9.2999999999999999E-2</v>
      </c>
      <c r="T1062" s="30">
        <v>283.107232705</v>
      </c>
      <c r="U1062" s="27">
        <v>9.1600000000000001E-2</v>
      </c>
      <c r="V1062" s="30">
        <v>1.7174518240000001</v>
      </c>
      <c r="W1062" s="32">
        <v>-1.2309000000000001</v>
      </c>
      <c r="X1062" s="30">
        <v>0.66254631200000003</v>
      </c>
      <c r="Y1062" s="32">
        <v>-0.61419999999999997</v>
      </c>
      <c r="Z1062" s="30">
        <v>13.932695666000001</v>
      </c>
      <c r="AA1062" s="32">
        <v>-14.050599999999999</v>
      </c>
      <c r="AB1062" s="30">
        <v>107.340739</v>
      </c>
      <c r="AC1062" s="27">
        <v>-1.2309000000000001</v>
      </c>
      <c r="AD1062" s="30">
        <v>41.409144499999996</v>
      </c>
      <c r="AE1062" s="27">
        <v>-0.61399999999999999</v>
      </c>
      <c r="AF1062" s="30">
        <v>870.79347912499998</v>
      </c>
      <c r="AG1062" s="27">
        <v>-13.05</v>
      </c>
      <c r="AH1062" s="25">
        <v>4.0688651999999997E-3</v>
      </c>
      <c r="AI1062" s="25">
        <v>1.8169639999999999E-3</v>
      </c>
      <c r="AJ1062" s="25">
        <v>4.7057831000000001E-2</v>
      </c>
      <c r="AK1062" s="25">
        <v>1.5777590800000001E-2</v>
      </c>
      <c r="AL1062" s="25">
        <v>6.0207471000000004E-3</v>
      </c>
      <c r="AM1062" s="25">
        <v>0.12742885879999999</v>
      </c>
      <c r="AN1062" s="47">
        <v>8.1610058299999996E-2</v>
      </c>
      <c r="AO1062" s="47">
        <v>5.5367601099999997E-2</v>
      </c>
      <c r="AP1062" s="47">
        <v>8.5354486199999996E-2</v>
      </c>
      <c r="AQ1062" s="47">
        <v>2.8897687676502302</v>
      </c>
      <c r="AR1062" s="47">
        <v>1.74095021393767</v>
      </c>
      <c r="AS1062" s="47">
        <v>1.7079203628628701</v>
      </c>
      <c r="AT1062" s="28">
        <v>0</v>
      </c>
      <c r="AU1062" s="28">
        <v>0</v>
      </c>
      <c r="AV1062" s="28">
        <v>0</v>
      </c>
    </row>
    <row r="1063" spans="1:48" x14ac:dyDescent="0.25">
      <c r="A1063" s="159">
        <v>1060</v>
      </c>
      <c r="B1063" s="3" t="s">
        <v>4424</v>
      </c>
      <c r="C1063" s="3" t="s">
        <v>2159</v>
      </c>
      <c r="D1063" s="28">
        <v>18900</v>
      </c>
      <c r="E1063" s="25">
        <v>-40.566040000000001</v>
      </c>
      <c r="F1063" s="25">
        <v>-40.566040000000001</v>
      </c>
      <c r="G1063" s="25">
        <v>-77.894739999999999</v>
      </c>
      <c r="H1063" s="28">
        <v>126238562100</v>
      </c>
      <c r="I1063" s="49">
        <v>6.6792799999999994</v>
      </c>
      <c r="J1063" s="49">
        <v>88.995829999999998</v>
      </c>
      <c r="K1063" s="28">
        <v>5</v>
      </c>
      <c r="L1063" s="28">
        <v>94500</v>
      </c>
      <c r="M1063" s="49">
        <v>35.560405652034845</v>
      </c>
      <c r="N1063" s="49">
        <v>1.7313411637490921</v>
      </c>
      <c r="O1063" s="49" t="s">
        <v>4501</v>
      </c>
      <c r="P1063" s="30">
        <v>55.195201269999998</v>
      </c>
      <c r="Q1063" s="27">
        <v>0.1452</v>
      </c>
      <c r="R1063" s="30">
        <v>55.030777919999998</v>
      </c>
      <c r="S1063" s="27">
        <v>-3.0000000000000001E-3</v>
      </c>
      <c r="T1063" s="30">
        <v>0</v>
      </c>
      <c r="U1063" s="27" t="s">
        <v>1989</v>
      </c>
      <c r="V1063" s="30">
        <v>4.6287733089999996</v>
      </c>
      <c r="W1063" s="32">
        <v>0.86070000000000002</v>
      </c>
      <c r="X1063" s="30">
        <v>3.549985768</v>
      </c>
      <c r="Y1063" s="32">
        <v>-0.2331</v>
      </c>
      <c r="Z1063" s="30">
        <v>0</v>
      </c>
      <c r="AA1063" s="32" t="s">
        <v>1989</v>
      </c>
      <c r="AB1063" s="30">
        <v>623.70343786319995</v>
      </c>
      <c r="AC1063" s="27">
        <v>0.67459999999999998</v>
      </c>
      <c r="AD1063" s="30">
        <v>478.34235551699999</v>
      </c>
      <c r="AE1063" s="27">
        <v>-0.23300000000000001</v>
      </c>
      <c r="AF1063" s="30">
        <v>0</v>
      </c>
      <c r="AG1063" s="27" t="s">
        <v>1989</v>
      </c>
      <c r="AH1063" s="25">
        <v>1.5509883699999999E-2</v>
      </c>
      <c r="AI1063" s="25">
        <v>1.0799576199999999E-2</v>
      </c>
      <c r="AJ1063" s="25">
        <v>0</v>
      </c>
      <c r="AK1063" s="25">
        <v>5.8597079000000003E-2</v>
      </c>
      <c r="AL1063" s="25">
        <v>4.8558898099999998E-2</v>
      </c>
      <c r="AM1063" s="25">
        <v>0</v>
      </c>
      <c r="AN1063" s="47">
        <v>0.29003138690000002</v>
      </c>
      <c r="AO1063" s="47">
        <v>0.18742221179999999</v>
      </c>
      <c r="AP1063" s="47">
        <v>0</v>
      </c>
      <c r="AQ1063" s="47">
        <v>3.4903491074331598</v>
      </c>
      <c r="AR1063" s="47">
        <v>3.5024241692623401</v>
      </c>
      <c r="AS1063" s="47" t="s">
        <v>1989</v>
      </c>
      <c r="AT1063" s="28">
        <v>520</v>
      </c>
      <c r="AU1063" s="28">
        <v>400</v>
      </c>
      <c r="AV1063" s="28">
        <v>0</v>
      </c>
    </row>
    <row r="1064" spans="1:48" x14ac:dyDescent="0.25">
      <c r="A1064" s="159">
        <v>1061</v>
      </c>
      <c r="B1064" s="3" t="s">
        <v>4593</v>
      </c>
      <c r="C1064" s="3" t="s">
        <v>2159</v>
      </c>
      <c r="D1064" s="6" t="s">
        <v>4501</v>
      </c>
      <c r="E1064" s="168" t="s">
        <v>4501</v>
      </c>
      <c r="F1064" s="168" t="s">
        <v>4501</v>
      </c>
      <c r="G1064" s="168" t="s">
        <v>4501</v>
      </c>
      <c r="H1064" s="6" t="s">
        <v>4501</v>
      </c>
      <c r="I1064" s="151">
        <v>10.92</v>
      </c>
      <c r="J1064" s="151">
        <v>100</v>
      </c>
      <c r="K1064" s="6" t="s">
        <v>4501</v>
      </c>
      <c r="L1064" s="6" t="s">
        <v>4501</v>
      </c>
      <c r="M1064" s="151" t="s">
        <v>4501</v>
      </c>
      <c r="N1064" s="151" t="s">
        <v>4501</v>
      </c>
      <c r="O1064" s="151" t="s">
        <v>4501</v>
      </c>
      <c r="P1064" s="169">
        <v>297.38884155199997</v>
      </c>
      <c r="Q1064" s="165">
        <v>-0.64159999999999995</v>
      </c>
      <c r="R1064" s="169">
        <v>1014.314483545</v>
      </c>
      <c r="S1064" s="165">
        <v>2.4106999999999998</v>
      </c>
      <c r="T1064" s="169">
        <v>0</v>
      </c>
      <c r="U1064" s="165" t="s">
        <v>1989</v>
      </c>
      <c r="V1064" s="169">
        <v>82.521009253000003</v>
      </c>
      <c r="W1064" s="170">
        <v>-7.4800000000000005E-2</v>
      </c>
      <c r="X1064" s="169">
        <v>197.066493834</v>
      </c>
      <c r="Y1064" s="170">
        <v>1.3880999999999999</v>
      </c>
      <c r="Z1064" s="169">
        <v>0</v>
      </c>
      <c r="AA1064" s="170" t="s">
        <v>1989</v>
      </c>
      <c r="AB1064" s="169">
        <v>10579.6165708974</v>
      </c>
      <c r="AC1064" s="165">
        <v>-0.2883</v>
      </c>
      <c r="AD1064" s="169">
        <v>22738.4415962821</v>
      </c>
      <c r="AE1064" s="165">
        <v>1.149</v>
      </c>
      <c r="AF1064" s="169">
        <v>0</v>
      </c>
      <c r="AG1064" s="165" t="s">
        <v>1989</v>
      </c>
      <c r="AH1064" s="168">
        <v>6.1841486399999999E-2</v>
      </c>
      <c r="AI1064" s="168">
        <v>0.1377649168</v>
      </c>
      <c r="AJ1064" s="168">
        <v>0</v>
      </c>
      <c r="AK1064" s="168">
        <v>0.40925421070000001</v>
      </c>
      <c r="AL1064" s="168">
        <v>0.55915613509999995</v>
      </c>
      <c r="AM1064" s="168">
        <v>0</v>
      </c>
      <c r="AN1064" s="167">
        <v>0.37070556389999998</v>
      </c>
      <c r="AO1064" s="167">
        <v>0.24991628199999999</v>
      </c>
      <c r="AP1064" s="167">
        <v>0</v>
      </c>
      <c r="AQ1064" s="167">
        <v>5.4415452200151897</v>
      </c>
      <c r="AR1064" s="167">
        <v>1.90048699432341</v>
      </c>
      <c r="AS1064" s="167" t="s">
        <v>1989</v>
      </c>
      <c r="AT1064" s="6">
        <v>7000</v>
      </c>
      <c r="AU1064" s="6">
        <v>3500</v>
      </c>
      <c r="AV1064" s="6">
        <v>0</v>
      </c>
    </row>
    <row r="1065" spans="1:48" x14ac:dyDescent="0.25">
      <c r="A1065" s="159">
        <v>1062</v>
      </c>
      <c r="B1065" s="3" t="s">
        <v>2737</v>
      </c>
      <c r="C1065" s="3" t="s">
        <v>2159</v>
      </c>
      <c r="D1065" s="28">
        <v>10000</v>
      </c>
      <c r="E1065" s="25">
        <v>0</v>
      </c>
      <c r="F1065" s="25">
        <v>61.290320000000001</v>
      </c>
      <c r="G1065" s="25">
        <v>-9.90991</v>
      </c>
      <c r="H1065" s="28">
        <v>52320000000</v>
      </c>
      <c r="I1065" s="49">
        <v>5.2320000000000002</v>
      </c>
      <c r="J1065" s="49">
        <v>32.84205</v>
      </c>
      <c r="K1065" s="28">
        <v>0</v>
      </c>
      <c r="L1065" s="28" t="s">
        <v>4501</v>
      </c>
      <c r="M1065" s="49" t="s">
        <v>4501</v>
      </c>
      <c r="N1065" s="49">
        <v>0.75076040763582574</v>
      </c>
      <c r="O1065" s="49" t="s">
        <v>4501</v>
      </c>
      <c r="P1065" s="30">
        <v>14.419394478999999</v>
      </c>
      <c r="Q1065" s="27">
        <v>-0.61219999999999997</v>
      </c>
      <c r="R1065" s="30">
        <v>15.089636114999999</v>
      </c>
      <c r="S1065" s="27">
        <v>4.65E-2</v>
      </c>
      <c r="T1065" s="30">
        <v>0</v>
      </c>
      <c r="U1065" s="27" t="s">
        <v>1989</v>
      </c>
      <c r="V1065" s="30">
        <v>-6.3685607710000003</v>
      </c>
      <c r="W1065" s="32">
        <v>-2.1671</v>
      </c>
      <c r="X1065" s="30">
        <v>-0.79829217500000005</v>
      </c>
      <c r="Y1065" s="32">
        <v>-0.87470000000000003</v>
      </c>
      <c r="Z1065" s="30">
        <v>0</v>
      </c>
      <c r="AA1065" s="32" t="s">
        <v>1989</v>
      </c>
      <c r="AB1065" s="30">
        <v>-1151.5829424694</v>
      </c>
      <c r="AC1065" s="27">
        <v>-2.1042999999999998</v>
      </c>
      <c r="AD1065" s="30">
        <v>-122.1841886468</v>
      </c>
      <c r="AE1065" s="27">
        <v>-0.89400000000000002</v>
      </c>
      <c r="AF1065" s="30">
        <v>0</v>
      </c>
      <c r="AG1065" s="27" t="s">
        <v>1989</v>
      </c>
      <c r="AH1065" s="25">
        <v>-2.4537755500000001E-2</v>
      </c>
      <c r="AI1065" s="25">
        <v>-2.9129517999999998E-3</v>
      </c>
      <c r="AJ1065" s="25">
        <v>0</v>
      </c>
      <c r="AK1065" s="25">
        <v>-7.5363531799999994E-2</v>
      </c>
      <c r="AL1065" s="25">
        <v>-8.7828886000000002E-3</v>
      </c>
      <c r="AM1065" s="25">
        <v>0</v>
      </c>
      <c r="AN1065" s="47">
        <v>0.4350822802</v>
      </c>
      <c r="AO1065" s="47">
        <v>0.83241856810000003</v>
      </c>
      <c r="AP1065" s="47">
        <v>0</v>
      </c>
      <c r="AQ1065" s="47">
        <v>2.0701337951434402</v>
      </c>
      <c r="AR1065" s="47">
        <v>1.95673965759698</v>
      </c>
      <c r="AS1065" s="47" t="s">
        <v>1989</v>
      </c>
      <c r="AT1065" s="28">
        <v>0</v>
      </c>
      <c r="AU1065" s="28">
        <v>0</v>
      </c>
      <c r="AV1065" s="28">
        <v>0</v>
      </c>
    </row>
    <row r="1066" spans="1:48" x14ac:dyDescent="0.25">
      <c r="A1066" s="159">
        <v>1063</v>
      </c>
      <c r="B1066" s="3" t="s">
        <v>2850</v>
      </c>
      <c r="C1066" s="3" t="s">
        <v>2159</v>
      </c>
      <c r="D1066" s="28">
        <v>4900</v>
      </c>
      <c r="E1066" s="25">
        <v>-2</v>
      </c>
      <c r="F1066" s="25">
        <v>-2</v>
      </c>
      <c r="G1066" s="25">
        <v>-16.949149999999999</v>
      </c>
      <c r="H1066" s="28">
        <v>106027008500.00002</v>
      </c>
      <c r="I1066" s="49">
        <v>21.638169999999999</v>
      </c>
      <c r="J1066" s="49">
        <v>98.572649999999996</v>
      </c>
      <c r="K1066" s="28">
        <v>1910</v>
      </c>
      <c r="L1066" s="28">
        <v>9485500</v>
      </c>
      <c r="M1066" s="49">
        <v>4.3672014260249554</v>
      </c>
      <c r="N1066" s="49">
        <v>0.43609392813300224</v>
      </c>
      <c r="O1066" s="49">
        <v>0.539794</v>
      </c>
      <c r="P1066" s="30">
        <v>264.02511557899999</v>
      </c>
      <c r="Q1066" s="27">
        <v>4.87E-2</v>
      </c>
      <c r="R1066" s="30">
        <v>228.60531310600001</v>
      </c>
      <c r="S1066" s="27">
        <v>-0.13420000000000001</v>
      </c>
      <c r="T1066" s="30">
        <v>175.58179131599999</v>
      </c>
      <c r="U1066" s="27">
        <v>-0.20380000000000001</v>
      </c>
      <c r="V1066" s="30">
        <v>20.763337274000001</v>
      </c>
      <c r="W1066" s="32">
        <v>2.0799999999999999E-2</v>
      </c>
      <c r="X1066" s="30">
        <v>26.520427913999999</v>
      </c>
      <c r="Y1066" s="32">
        <v>0.27729999999999999</v>
      </c>
      <c r="Z1066" s="30">
        <v>9.8376005769999999</v>
      </c>
      <c r="AA1066" s="32">
        <v>-0.7046</v>
      </c>
      <c r="AB1066" s="30">
        <v>814.32770823149997</v>
      </c>
      <c r="AC1066" s="27">
        <v>-5.4899999999999997E-2</v>
      </c>
      <c r="AD1066" s="30">
        <v>1055.5851297209999</v>
      </c>
      <c r="AE1066" s="27">
        <v>0.29599999999999999</v>
      </c>
      <c r="AF1066" s="30">
        <v>0</v>
      </c>
      <c r="AG1066" s="27">
        <v>0</v>
      </c>
      <c r="AH1066" s="25">
        <v>4.7676008300000003E-2</v>
      </c>
      <c r="AI1066" s="25">
        <v>6.3650660400000003E-2</v>
      </c>
      <c r="AJ1066" s="25">
        <v>0</v>
      </c>
      <c r="AK1066" s="25">
        <v>8.8082028399999998E-2</v>
      </c>
      <c r="AL1066" s="25">
        <v>0.11093067719999999</v>
      </c>
      <c r="AM1066" s="25">
        <v>0</v>
      </c>
      <c r="AN1066" s="47">
        <v>0.11387371020000001</v>
      </c>
      <c r="AO1066" s="47">
        <v>8.9666505199999996E-2</v>
      </c>
      <c r="AP1066" s="47">
        <v>0</v>
      </c>
      <c r="AQ1066" s="47">
        <v>1.0597434719374801</v>
      </c>
      <c r="AR1066" s="47">
        <v>0.43644277968801398</v>
      </c>
      <c r="AS1066" s="47">
        <v>0.55926492759180502</v>
      </c>
      <c r="AT1066" s="28">
        <v>850</v>
      </c>
      <c r="AU1066" s="28">
        <v>900</v>
      </c>
      <c r="AV1066" s="28">
        <v>0</v>
      </c>
    </row>
    <row r="1067" spans="1:48" x14ac:dyDescent="0.25">
      <c r="A1067" s="159">
        <v>1064</v>
      </c>
      <c r="B1067" s="3" t="s">
        <v>2740</v>
      </c>
      <c r="C1067" s="3" t="s">
        <v>2159</v>
      </c>
      <c r="D1067" s="28">
        <v>81400</v>
      </c>
      <c r="E1067" s="25">
        <v>129.9435</v>
      </c>
      <c r="F1067" s="25">
        <v>201.48150000000001</v>
      </c>
      <c r="G1067" s="25">
        <v>1079.71</v>
      </c>
      <c r="H1067" s="28">
        <v>183150000000</v>
      </c>
      <c r="I1067" s="49">
        <v>2.25</v>
      </c>
      <c r="J1067" s="49">
        <v>37.518889999999999</v>
      </c>
      <c r="K1067" s="28">
        <v>20</v>
      </c>
      <c r="L1067" s="28">
        <v>1338000</v>
      </c>
      <c r="M1067" s="49">
        <v>50.590428837787442</v>
      </c>
      <c r="N1067" s="49">
        <v>6.1276349637283136</v>
      </c>
      <c r="O1067" s="49" t="s">
        <v>4501</v>
      </c>
      <c r="P1067" s="30">
        <v>157.92634312999999</v>
      </c>
      <c r="Q1067" s="27">
        <v>0.24679999999999999</v>
      </c>
      <c r="R1067" s="30">
        <v>178.46125890299999</v>
      </c>
      <c r="S1067" s="27">
        <v>0.13</v>
      </c>
      <c r="T1067" s="30">
        <v>0</v>
      </c>
      <c r="U1067" s="27" t="s">
        <v>1989</v>
      </c>
      <c r="V1067" s="30">
        <v>4.8795213100000003</v>
      </c>
      <c r="W1067" s="32">
        <v>0.2137</v>
      </c>
      <c r="X1067" s="30">
        <v>5.6426095189999996</v>
      </c>
      <c r="Y1067" s="32">
        <v>0.15640000000000001</v>
      </c>
      <c r="Z1067" s="30">
        <v>0</v>
      </c>
      <c r="AA1067" s="32" t="s">
        <v>1989</v>
      </c>
      <c r="AB1067" s="30">
        <v>1345.5650266667001</v>
      </c>
      <c r="AC1067" s="27">
        <v>-0.24690000000000001</v>
      </c>
      <c r="AD1067" s="30">
        <v>1397.1153417778</v>
      </c>
      <c r="AE1067" s="27">
        <v>3.7999999999999999E-2</v>
      </c>
      <c r="AF1067" s="30">
        <v>0</v>
      </c>
      <c r="AG1067" s="27" t="s">
        <v>1989</v>
      </c>
      <c r="AH1067" s="25">
        <v>4.8305755999999998E-2</v>
      </c>
      <c r="AI1067" s="25">
        <v>4.8802480400000001E-2</v>
      </c>
      <c r="AJ1067" s="25">
        <v>0</v>
      </c>
      <c r="AK1067" s="25">
        <v>0.1779855739</v>
      </c>
      <c r="AL1067" s="25">
        <v>0.19389652160000001</v>
      </c>
      <c r="AM1067" s="25">
        <v>0</v>
      </c>
      <c r="AN1067" s="47">
        <v>0.10344215430000001</v>
      </c>
      <c r="AO1067" s="47">
        <v>0.1002352799</v>
      </c>
      <c r="AP1067" s="47">
        <v>0</v>
      </c>
      <c r="AQ1067" s="47">
        <v>2.9389619375582501</v>
      </c>
      <c r="AR1067" s="47">
        <v>3.0054134613670498</v>
      </c>
      <c r="AS1067" s="47" t="s">
        <v>1989</v>
      </c>
      <c r="AT1067" s="28">
        <v>912</v>
      </c>
      <c r="AU1067" s="28">
        <v>950</v>
      </c>
      <c r="AV1067" s="28">
        <v>0</v>
      </c>
    </row>
    <row r="1068" spans="1:48" x14ac:dyDescent="0.25">
      <c r="A1068" s="159">
        <v>1065</v>
      </c>
      <c r="B1068" s="3" t="s">
        <v>4836</v>
      </c>
      <c r="C1068" s="3" t="s">
        <v>2159</v>
      </c>
      <c r="D1068" s="28" t="s">
        <v>4501</v>
      </c>
      <c r="E1068" s="25" t="s">
        <v>4501</v>
      </c>
      <c r="F1068" s="25" t="s">
        <v>4501</v>
      </c>
      <c r="G1068" s="25" t="s">
        <v>4501</v>
      </c>
      <c r="H1068" s="28" t="s">
        <v>4501</v>
      </c>
      <c r="I1068" s="49">
        <v>2</v>
      </c>
      <c r="J1068" s="49">
        <v>44.95</v>
      </c>
      <c r="K1068" s="28">
        <v>0</v>
      </c>
      <c r="L1068" s="28" t="s">
        <v>4501</v>
      </c>
      <c r="M1068" s="49" t="s">
        <v>4501</v>
      </c>
      <c r="N1068" s="49" t="s">
        <v>4501</v>
      </c>
      <c r="O1068" s="49" t="s">
        <v>4501</v>
      </c>
      <c r="P1068" s="30">
        <v>0</v>
      </c>
      <c r="Q1068" s="27" t="s">
        <v>1989</v>
      </c>
      <c r="R1068" s="30">
        <v>0</v>
      </c>
      <c r="S1068" s="27" t="s">
        <v>1989</v>
      </c>
      <c r="T1068" s="30">
        <v>0</v>
      </c>
      <c r="U1068" s="27" t="s">
        <v>1989</v>
      </c>
      <c r="V1068" s="30">
        <v>0</v>
      </c>
      <c r="W1068" s="32" t="s">
        <v>1989</v>
      </c>
      <c r="X1068" s="30">
        <v>0</v>
      </c>
      <c r="Y1068" s="32" t="s">
        <v>1989</v>
      </c>
      <c r="Z1068" s="30">
        <v>0</v>
      </c>
      <c r="AA1068" s="32" t="s">
        <v>1989</v>
      </c>
      <c r="AB1068" s="30">
        <v>0</v>
      </c>
      <c r="AC1068" s="27" t="s">
        <v>1989</v>
      </c>
      <c r="AD1068" s="30">
        <v>0</v>
      </c>
      <c r="AE1068" s="27" t="s">
        <v>1989</v>
      </c>
      <c r="AF1068" s="30">
        <v>0</v>
      </c>
      <c r="AG1068" s="27" t="s">
        <v>1989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47">
        <v>0</v>
      </c>
      <c r="AO1068" s="47">
        <v>0</v>
      </c>
      <c r="AP1068" s="47">
        <v>0</v>
      </c>
      <c r="AQ1068" s="47" t="s">
        <v>1989</v>
      </c>
      <c r="AR1068" s="47" t="s">
        <v>1989</v>
      </c>
      <c r="AS1068" s="47" t="s">
        <v>1989</v>
      </c>
      <c r="AT1068" s="28">
        <v>0</v>
      </c>
      <c r="AU1068" s="28">
        <v>0</v>
      </c>
      <c r="AV1068" s="28">
        <v>0</v>
      </c>
    </row>
    <row r="1069" spans="1:48" x14ac:dyDescent="0.25">
      <c r="A1069" s="159">
        <v>1066</v>
      </c>
      <c r="B1069" s="3" t="s">
        <v>2746</v>
      </c>
      <c r="C1069" s="3" t="s">
        <v>2159</v>
      </c>
      <c r="D1069" s="28">
        <v>18800</v>
      </c>
      <c r="E1069" s="25">
        <v>-3.589744</v>
      </c>
      <c r="F1069" s="25">
        <v>-5.0505050000000002</v>
      </c>
      <c r="G1069" s="25">
        <v>-8.2926830000000002</v>
      </c>
      <c r="H1069" s="28">
        <v>188000000000</v>
      </c>
      <c r="I1069" s="49">
        <v>10</v>
      </c>
      <c r="J1069" s="49">
        <v>21.926480000000002</v>
      </c>
      <c r="K1069" s="28">
        <v>546</v>
      </c>
      <c r="L1069" s="28">
        <v>10313000</v>
      </c>
      <c r="M1069" s="49">
        <v>6.3815342837746094</v>
      </c>
      <c r="N1069" s="49">
        <v>0.88498565758740966</v>
      </c>
      <c r="O1069" s="49">
        <v>7.9839140000000003E-2</v>
      </c>
      <c r="P1069" s="30">
        <v>1653.863285807</v>
      </c>
      <c r="Q1069" s="27">
        <v>0.11849999999999999</v>
      </c>
      <c r="R1069" s="30">
        <v>1733.8435002849999</v>
      </c>
      <c r="S1069" s="27">
        <v>4.8399999999999999E-2</v>
      </c>
      <c r="T1069" s="30">
        <v>0</v>
      </c>
      <c r="U1069" s="27" t="s">
        <v>1989</v>
      </c>
      <c r="V1069" s="30">
        <v>40.601901023000003</v>
      </c>
      <c r="W1069" s="32">
        <v>-5.0900000000000001E-2</v>
      </c>
      <c r="X1069" s="30">
        <v>29.462885697000001</v>
      </c>
      <c r="Y1069" s="32">
        <v>-0.27429999999999999</v>
      </c>
      <c r="Z1069" s="30">
        <v>0</v>
      </c>
      <c r="AA1069" s="32" t="s">
        <v>1989</v>
      </c>
      <c r="AB1069" s="30">
        <v>3560.1901023</v>
      </c>
      <c r="AC1069" s="27">
        <v>-0.105</v>
      </c>
      <c r="AD1069" s="30">
        <v>2668.3126671</v>
      </c>
      <c r="AE1069" s="27">
        <v>-0.251</v>
      </c>
      <c r="AF1069" s="30">
        <v>0</v>
      </c>
      <c r="AG1069" s="27" t="s">
        <v>1989</v>
      </c>
      <c r="AH1069" s="25">
        <v>6.1174084400000002E-2</v>
      </c>
      <c r="AI1069" s="25">
        <v>4.0845102899999999E-2</v>
      </c>
      <c r="AJ1069" s="25">
        <v>0</v>
      </c>
      <c r="AK1069" s="25">
        <v>0.19159161699999999</v>
      </c>
      <c r="AL1069" s="25">
        <v>0.13690844320000001</v>
      </c>
      <c r="AM1069" s="25">
        <v>0</v>
      </c>
      <c r="AN1069" s="47">
        <v>8.8028783700000002E-2</v>
      </c>
      <c r="AO1069" s="47">
        <v>8.3633163299999994E-2</v>
      </c>
      <c r="AP1069" s="47">
        <v>0</v>
      </c>
      <c r="AQ1069" s="47">
        <v>1.9739719551331001</v>
      </c>
      <c r="AR1069" s="47">
        <v>2.7396660754648701</v>
      </c>
      <c r="AS1069" s="47" t="s">
        <v>1989</v>
      </c>
      <c r="AT1069" s="28">
        <v>3000</v>
      </c>
      <c r="AU1069" s="28">
        <v>2500</v>
      </c>
      <c r="AV1069" s="28">
        <v>0</v>
      </c>
    </row>
    <row r="1070" spans="1:48" x14ac:dyDescent="0.25">
      <c r="A1070" s="159">
        <v>1067</v>
      </c>
      <c r="B1070" s="3" t="s">
        <v>408</v>
      </c>
      <c r="C1070" s="3" t="s">
        <v>2159</v>
      </c>
      <c r="D1070" s="28">
        <v>500</v>
      </c>
      <c r="E1070" s="25">
        <v>25</v>
      </c>
      <c r="F1070" s="25">
        <v>-28.571429999999999</v>
      </c>
      <c r="G1070" s="25">
        <v>-16.66667</v>
      </c>
      <c r="H1070" s="28">
        <v>8409939500</v>
      </c>
      <c r="I1070" s="49">
        <v>16.819879999999998</v>
      </c>
      <c r="J1070" s="49">
        <v>76.641239999999996</v>
      </c>
      <c r="K1070" s="28">
        <v>1025</v>
      </c>
      <c r="L1070" s="28">
        <v>435500</v>
      </c>
      <c r="M1070" s="49" t="s">
        <v>4501</v>
      </c>
      <c r="N1070" s="49">
        <v>9.2020494604800995E-2</v>
      </c>
      <c r="O1070" s="49">
        <v>0.33276640000000002</v>
      </c>
      <c r="P1070" s="30">
        <v>27.416698314000001</v>
      </c>
      <c r="Q1070" s="27">
        <v>-0.85050000000000003</v>
      </c>
      <c r="R1070" s="30">
        <v>24.083174198999998</v>
      </c>
      <c r="S1070" s="27">
        <v>-0.1216</v>
      </c>
      <c r="T1070" s="30">
        <v>15.019557023000001</v>
      </c>
      <c r="U1070" s="27">
        <v>-0.1177</v>
      </c>
      <c r="V1070" s="30">
        <v>-43.655480716</v>
      </c>
      <c r="W1070" s="32">
        <v>0.2382</v>
      </c>
      <c r="X1070" s="30">
        <v>-26.711307473000002</v>
      </c>
      <c r="Y1070" s="32">
        <v>-0.3881</v>
      </c>
      <c r="Z1070" s="30">
        <v>-26.204337387999999</v>
      </c>
      <c r="AA1070" s="32">
        <v>9.1200000000000003E-2</v>
      </c>
      <c r="AB1070" s="30">
        <v>-2574.0443499625999</v>
      </c>
      <c r="AC1070" s="27">
        <v>9.2200000000000004E-2</v>
      </c>
      <c r="AD1070" s="30">
        <v>-1574.9704035624</v>
      </c>
      <c r="AE1070" s="27">
        <v>-0.38800000000000001</v>
      </c>
      <c r="AF1070" s="30">
        <v>-1557.8459002053</v>
      </c>
      <c r="AG1070" s="27">
        <v>0.87</v>
      </c>
      <c r="AH1070" s="25">
        <v>-0.1889097059</v>
      </c>
      <c r="AI1070" s="25">
        <v>-0.17162273980000001</v>
      </c>
      <c r="AJ1070" s="25">
        <v>-0.16250635920000001</v>
      </c>
      <c r="AK1070" s="25">
        <v>-0.64784059790000004</v>
      </c>
      <c r="AL1070" s="25">
        <v>-0.63292810669999999</v>
      </c>
      <c r="AM1070" s="25">
        <v>-0.60444599850000003</v>
      </c>
      <c r="AN1070" s="47">
        <v>-0.34919354759999999</v>
      </c>
      <c r="AO1070" s="47">
        <v>-0.63350975730000003</v>
      </c>
      <c r="AP1070" s="47">
        <v>-0.70052157380000002</v>
      </c>
      <c r="AQ1070" s="47">
        <v>2.1753776155937099</v>
      </c>
      <c r="AR1070" s="47">
        <v>3.67500878997877</v>
      </c>
      <c r="AS1070" s="47">
        <v>2.7195221244363101</v>
      </c>
      <c r="AT1070" s="28">
        <v>0</v>
      </c>
      <c r="AU1070" s="28">
        <v>0</v>
      </c>
      <c r="AV1070" s="28">
        <v>0</v>
      </c>
    </row>
    <row r="1071" spans="1:48" x14ac:dyDescent="0.25">
      <c r="A1071" s="159">
        <v>1068</v>
      </c>
      <c r="B1071" s="3" t="s">
        <v>2539</v>
      </c>
      <c r="C1071" s="3" t="s">
        <v>2159</v>
      </c>
      <c r="D1071" s="28">
        <v>30000</v>
      </c>
      <c r="E1071" s="25">
        <v>3.4482759999999999</v>
      </c>
      <c r="F1071" s="25">
        <v>-2.9126210000000001</v>
      </c>
      <c r="G1071" s="25">
        <v>-21.052630000000001</v>
      </c>
      <c r="H1071" s="28">
        <v>240000000000</v>
      </c>
      <c r="I1071" s="49">
        <v>8</v>
      </c>
      <c r="J1071" s="49">
        <v>58.464750000000002</v>
      </c>
      <c r="K1071" s="28">
        <v>10.25</v>
      </c>
      <c r="L1071" s="28">
        <v>300000</v>
      </c>
      <c r="M1071" s="49">
        <v>5.407354001441961</v>
      </c>
      <c r="N1071" s="49">
        <v>0.63891065042148698</v>
      </c>
      <c r="O1071" s="49">
        <v>0.2716442</v>
      </c>
      <c r="P1071" s="30">
        <v>862.17461693200005</v>
      </c>
      <c r="Q1071" s="27">
        <v>0.1166</v>
      </c>
      <c r="R1071" s="30">
        <v>744.06436464299998</v>
      </c>
      <c r="S1071" s="27">
        <v>-0.13700000000000001</v>
      </c>
      <c r="T1071" s="30">
        <v>0</v>
      </c>
      <c r="U1071" s="27" t="s">
        <v>1989</v>
      </c>
      <c r="V1071" s="30">
        <v>49.237695101</v>
      </c>
      <c r="W1071" s="32">
        <v>0.1862</v>
      </c>
      <c r="X1071" s="30">
        <v>33.285469282000001</v>
      </c>
      <c r="Y1071" s="32">
        <v>-0.32400000000000001</v>
      </c>
      <c r="Z1071" s="30">
        <v>0</v>
      </c>
      <c r="AA1071" s="32" t="s">
        <v>1989</v>
      </c>
      <c r="AB1071" s="30">
        <v>8206.2825168333002</v>
      </c>
      <c r="AC1071" s="27">
        <v>0.1862</v>
      </c>
      <c r="AD1071" s="30">
        <v>5547.5782136667003</v>
      </c>
      <c r="AE1071" s="27">
        <v>-0.32400000000000001</v>
      </c>
      <c r="AF1071" s="30">
        <v>0</v>
      </c>
      <c r="AG1071" s="27" t="s">
        <v>1989</v>
      </c>
      <c r="AH1071" s="25">
        <v>0.10300421899999999</v>
      </c>
      <c r="AI1071" s="25">
        <v>5.5594561899999999E-2</v>
      </c>
      <c r="AJ1071" s="25">
        <v>0</v>
      </c>
      <c r="AK1071" s="25">
        <v>0.2151818019</v>
      </c>
      <c r="AL1071" s="25">
        <v>0.1244542377</v>
      </c>
      <c r="AM1071" s="25">
        <v>0</v>
      </c>
      <c r="AN1071" s="47">
        <v>0.2094331391</v>
      </c>
      <c r="AO1071" s="47">
        <v>0.2052996362</v>
      </c>
      <c r="AP1071" s="47">
        <v>0</v>
      </c>
      <c r="AQ1071" s="47">
        <v>1.1749357469322901</v>
      </c>
      <c r="AR1071" s="47">
        <v>1.2958198309178199</v>
      </c>
      <c r="AS1071" s="47" t="s">
        <v>1989</v>
      </c>
      <c r="AT1071" s="28">
        <v>700</v>
      </c>
      <c r="AU1071" s="28">
        <v>700</v>
      </c>
      <c r="AV1071" s="28">
        <v>0</v>
      </c>
    </row>
    <row r="1072" spans="1:48" x14ac:dyDescent="0.25">
      <c r="A1072" s="159">
        <v>1069</v>
      </c>
      <c r="B1072" s="3" t="s">
        <v>3948</v>
      </c>
      <c r="C1072" s="3" t="s">
        <v>2159</v>
      </c>
      <c r="D1072" s="28">
        <v>11500</v>
      </c>
      <c r="E1072" s="25">
        <v>0</v>
      </c>
      <c r="F1072" s="25">
        <v>-4.1666670000000003</v>
      </c>
      <c r="G1072" s="25">
        <v>22.340430000000001</v>
      </c>
      <c r="H1072" s="28">
        <v>366648405000</v>
      </c>
      <c r="I1072" s="49">
        <v>31.882469999999998</v>
      </c>
      <c r="J1072" s="49">
        <v>21.63965</v>
      </c>
      <c r="K1072" s="28">
        <v>0</v>
      </c>
      <c r="L1072" s="28" t="s">
        <v>4501</v>
      </c>
      <c r="M1072" s="49">
        <v>9.1571445634430866</v>
      </c>
      <c r="N1072" s="49">
        <v>0.97580488406752597</v>
      </c>
      <c r="O1072" s="49" t="s">
        <v>4501</v>
      </c>
      <c r="P1072" s="30">
        <v>398.23809821999998</v>
      </c>
      <c r="Q1072" s="27">
        <v>0.23699999999999999</v>
      </c>
      <c r="R1072" s="30">
        <v>426.01417108499999</v>
      </c>
      <c r="S1072" s="27">
        <v>6.9699999999999998E-2</v>
      </c>
      <c r="T1072" s="30">
        <v>339.01626545699997</v>
      </c>
      <c r="U1072" s="27">
        <v>0.1195</v>
      </c>
      <c r="V1072" s="30">
        <v>27.050002224</v>
      </c>
      <c r="W1072" s="32">
        <v>0.8226</v>
      </c>
      <c r="X1072" s="30">
        <v>43.795635824999998</v>
      </c>
      <c r="Y1072" s="32">
        <v>0.61909999999999998</v>
      </c>
      <c r="Z1072" s="30">
        <v>36.113366648000003</v>
      </c>
      <c r="AA1072" s="32">
        <v>0.74170000000000003</v>
      </c>
      <c r="AB1072" s="30">
        <v>764.70160562060005</v>
      </c>
      <c r="AC1072" s="27">
        <v>1.1194</v>
      </c>
      <c r="AD1072" s="30">
        <v>1149.4766494267001</v>
      </c>
      <c r="AE1072" s="27">
        <v>0.503</v>
      </c>
      <c r="AF1072" s="30">
        <v>0</v>
      </c>
      <c r="AG1072" s="27" t="s">
        <v>1989</v>
      </c>
      <c r="AH1072" s="25">
        <v>2.5349843699999999E-2</v>
      </c>
      <c r="AI1072" s="25">
        <v>4.3128321099999999E-2</v>
      </c>
      <c r="AJ1072" s="25">
        <v>0</v>
      </c>
      <c r="AK1072" s="25">
        <v>6.5807428200000004E-2</v>
      </c>
      <c r="AL1072" s="25">
        <v>0.12085459549999999</v>
      </c>
      <c r="AM1072" s="25">
        <v>0</v>
      </c>
      <c r="AN1072" s="47">
        <v>0.324880801</v>
      </c>
      <c r="AO1072" s="47">
        <v>0.33332351380000003</v>
      </c>
      <c r="AP1072" s="47">
        <v>0</v>
      </c>
      <c r="AQ1072" s="47">
        <v>1.91479933413982</v>
      </c>
      <c r="AR1072" s="47">
        <v>1.69762442853852</v>
      </c>
      <c r="AS1072" s="47">
        <v>1.6354450060835899</v>
      </c>
      <c r="AT1072" s="28">
        <v>500</v>
      </c>
      <c r="AU1072" s="28">
        <v>680</v>
      </c>
      <c r="AV1072" s="28">
        <v>0</v>
      </c>
    </row>
    <row r="1073" spans="1:48" x14ac:dyDescent="0.25">
      <c r="A1073" s="159">
        <v>1070</v>
      </c>
      <c r="B1073" s="3" t="s">
        <v>2752</v>
      </c>
      <c r="C1073" s="3" t="s">
        <v>2159</v>
      </c>
      <c r="D1073" s="28">
        <v>30000</v>
      </c>
      <c r="E1073" s="25">
        <v>0</v>
      </c>
      <c r="F1073" s="25">
        <v>-3.225806</v>
      </c>
      <c r="G1073" s="25">
        <v>5.2631579999999998</v>
      </c>
      <c r="H1073" s="28">
        <v>126000000000</v>
      </c>
      <c r="I1073" s="49">
        <v>4.2</v>
      </c>
      <c r="J1073" s="49">
        <v>100</v>
      </c>
      <c r="K1073" s="28">
        <v>55</v>
      </c>
      <c r="L1073" s="28">
        <v>1630000</v>
      </c>
      <c r="M1073" s="49">
        <v>6.0216780409474104</v>
      </c>
      <c r="N1073" s="49">
        <v>1.2288090266159628</v>
      </c>
      <c r="O1073" s="49" t="s">
        <v>4501</v>
      </c>
      <c r="P1073" s="30">
        <v>116.535936472</v>
      </c>
      <c r="Q1073" s="27">
        <v>-0.2152</v>
      </c>
      <c r="R1073" s="30">
        <v>194.21532512799999</v>
      </c>
      <c r="S1073" s="27">
        <v>0.66659999999999997</v>
      </c>
      <c r="T1073" s="30">
        <v>0</v>
      </c>
      <c r="U1073" s="27" t="s">
        <v>1989</v>
      </c>
      <c r="V1073" s="30">
        <v>10.567130955</v>
      </c>
      <c r="W1073" s="32">
        <v>-0.1832</v>
      </c>
      <c r="X1073" s="30">
        <v>21.137862804000001</v>
      </c>
      <c r="Y1073" s="32">
        <v>1.0003</v>
      </c>
      <c r="Z1073" s="30">
        <v>0</v>
      </c>
      <c r="AA1073" s="32" t="s">
        <v>1989</v>
      </c>
      <c r="AB1073" s="30">
        <v>2490.8168940475998</v>
      </c>
      <c r="AC1073" s="27">
        <v>-0.19139999999999999</v>
      </c>
      <c r="AD1073" s="30">
        <v>4982.4911438094996</v>
      </c>
      <c r="AE1073" s="27">
        <v>1</v>
      </c>
      <c r="AF1073" s="30">
        <v>0</v>
      </c>
      <c r="AG1073" s="27" t="s">
        <v>1989</v>
      </c>
      <c r="AH1073" s="25">
        <v>3.7305099299999998E-2</v>
      </c>
      <c r="AI1073" s="25">
        <v>5.25750891E-2</v>
      </c>
      <c r="AJ1073" s="25">
        <v>0</v>
      </c>
      <c r="AK1073" s="25">
        <v>8.4651536499999999E-2</v>
      </c>
      <c r="AL1073" s="25">
        <v>0.15986618250000001</v>
      </c>
      <c r="AM1073" s="25">
        <v>0</v>
      </c>
      <c r="AN1073" s="47">
        <v>0.24225350109999999</v>
      </c>
      <c r="AO1073" s="47">
        <v>0.23987923159999999</v>
      </c>
      <c r="AP1073" s="47">
        <v>0</v>
      </c>
      <c r="AQ1073" s="47">
        <v>1.74367057633886</v>
      </c>
      <c r="AR1073" s="47">
        <v>2.3106860324847598</v>
      </c>
      <c r="AS1073" s="47" t="s">
        <v>1989</v>
      </c>
      <c r="AT1073" s="28">
        <v>2000</v>
      </c>
      <c r="AU1073" s="28">
        <v>2500</v>
      </c>
      <c r="AV1073" s="28">
        <v>0</v>
      </c>
    </row>
    <row r="1074" spans="1:48" x14ac:dyDescent="0.25">
      <c r="A1074" s="159">
        <v>1071</v>
      </c>
      <c r="B1074" s="3" t="s">
        <v>2755</v>
      </c>
      <c r="C1074" s="3" t="s">
        <v>2159</v>
      </c>
      <c r="D1074" s="28">
        <v>18200</v>
      </c>
      <c r="E1074" s="25">
        <v>-0.54644809999999999</v>
      </c>
      <c r="F1074" s="25">
        <v>10.30303</v>
      </c>
      <c r="G1074" s="25">
        <v>21.33333</v>
      </c>
      <c r="H1074" s="28">
        <v>80080000000</v>
      </c>
      <c r="I1074" s="49">
        <v>4.3999999999999995</v>
      </c>
      <c r="J1074" s="49">
        <v>96.11345</v>
      </c>
      <c r="K1074" s="28">
        <v>860</v>
      </c>
      <c r="L1074" s="28">
        <v>16910000</v>
      </c>
      <c r="M1074" s="49">
        <v>6.3614120936735405</v>
      </c>
      <c r="N1074" s="49">
        <v>1.0666077128467004</v>
      </c>
      <c r="O1074" s="49" t="s">
        <v>4501</v>
      </c>
      <c r="P1074" s="30">
        <v>118.486427491</v>
      </c>
      <c r="Q1074" s="27">
        <v>-0.27510000000000001</v>
      </c>
      <c r="R1074" s="30">
        <v>231.07572974999999</v>
      </c>
      <c r="S1074" s="27">
        <v>0.95020000000000004</v>
      </c>
      <c r="T1074" s="30">
        <v>0</v>
      </c>
      <c r="U1074" s="27" t="s">
        <v>1989</v>
      </c>
      <c r="V1074" s="30">
        <v>7.0016166870000003</v>
      </c>
      <c r="W1074" s="32">
        <v>-8.6599999999999996E-2</v>
      </c>
      <c r="X1074" s="30">
        <v>14.083509965999999</v>
      </c>
      <c r="Y1074" s="32">
        <v>1.0115000000000001</v>
      </c>
      <c r="Z1074" s="30">
        <v>0</v>
      </c>
      <c r="AA1074" s="32" t="s">
        <v>1989</v>
      </c>
      <c r="AB1074" s="30">
        <v>921.84396227269997</v>
      </c>
      <c r="AC1074" s="27">
        <v>-0.4244</v>
      </c>
      <c r="AD1074" s="30">
        <v>2601.7642370455001</v>
      </c>
      <c r="AE1074" s="27">
        <v>1.8220000000000001</v>
      </c>
      <c r="AF1074" s="30">
        <v>0</v>
      </c>
      <c r="AG1074" s="27" t="s">
        <v>1989</v>
      </c>
      <c r="AH1074" s="25">
        <v>3.1110870200000001E-2</v>
      </c>
      <c r="AI1074" s="25">
        <v>5.4091526299999998E-2</v>
      </c>
      <c r="AJ1074" s="25">
        <v>0</v>
      </c>
      <c r="AK1074" s="25">
        <v>8.7033426900000002E-2</v>
      </c>
      <c r="AL1074" s="25">
        <v>0.15933745969999999</v>
      </c>
      <c r="AM1074" s="25">
        <v>0</v>
      </c>
      <c r="AN1074" s="47">
        <v>0.23084468129999999</v>
      </c>
      <c r="AO1074" s="47">
        <v>0.174152161</v>
      </c>
      <c r="AP1074" s="47">
        <v>0</v>
      </c>
      <c r="AQ1074" s="47">
        <v>1.87373887966037</v>
      </c>
      <c r="AR1074" s="47">
        <v>2.01098740150635</v>
      </c>
      <c r="AS1074" s="47" t="s">
        <v>1989</v>
      </c>
      <c r="AT1074" s="28">
        <v>750</v>
      </c>
      <c r="AU1074" s="28">
        <v>1950</v>
      </c>
      <c r="AV1074" s="28">
        <v>0</v>
      </c>
    </row>
    <row r="1075" spans="1:48" x14ac:dyDescent="0.25">
      <c r="A1075" s="159">
        <v>1072</v>
      </c>
      <c r="B1075" s="3" t="s">
        <v>4002</v>
      </c>
      <c r="C1075" s="3" t="s">
        <v>2159</v>
      </c>
      <c r="D1075" s="28" t="s">
        <v>4501</v>
      </c>
      <c r="E1075" s="25" t="s">
        <v>4501</v>
      </c>
      <c r="F1075" s="25" t="s">
        <v>4501</v>
      </c>
      <c r="G1075" s="25" t="s">
        <v>4501</v>
      </c>
      <c r="H1075" s="28" t="s">
        <v>4501</v>
      </c>
      <c r="I1075" s="49">
        <v>2.1999999999999997</v>
      </c>
      <c r="J1075" s="49">
        <v>88.513630000000006</v>
      </c>
      <c r="K1075" s="28">
        <v>0</v>
      </c>
      <c r="L1075" s="28" t="s">
        <v>4501</v>
      </c>
      <c r="M1075" s="49" t="s">
        <v>4501</v>
      </c>
      <c r="N1075" s="49" t="s">
        <v>4501</v>
      </c>
      <c r="O1075" s="49" t="s">
        <v>4501</v>
      </c>
      <c r="P1075" s="30">
        <v>228.02218135000001</v>
      </c>
      <c r="Q1075" s="27">
        <v>0.62109999999999999</v>
      </c>
      <c r="R1075" s="30">
        <v>147.72443079999999</v>
      </c>
      <c r="S1075" s="27">
        <v>-0.35210000000000002</v>
      </c>
      <c r="T1075" s="30">
        <v>0</v>
      </c>
      <c r="U1075" s="27" t="s">
        <v>1989</v>
      </c>
      <c r="V1075" s="30">
        <v>2.7841424680000002</v>
      </c>
      <c r="W1075" s="32">
        <v>0.46970000000000001</v>
      </c>
      <c r="X1075" s="30">
        <v>2.2454166189999998</v>
      </c>
      <c r="Y1075" s="32">
        <v>-0.19350000000000001</v>
      </c>
      <c r="Z1075" s="30">
        <v>0</v>
      </c>
      <c r="AA1075" s="32" t="s">
        <v>1989</v>
      </c>
      <c r="AB1075" s="30">
        <v>685.63636363640001</v>
      </c>
      <c r="AC1075" s="27">
        <v>-0.20369999999999999</v>
      </c>
      <c r="AD1075" s="30">
        <v>686.54545454549998</v>
      </c>
      <c r="AE1075" s="27">
        <v>1E-3</v>
      </c>
      <c r="AF1075" s="30">
        <v>0</v>
      </c>
      <c r="AG1075" s="27" t="s">
        <v>1989</v>
      </c>
      <c r="AH1075" s="25">
        <v>1.97850348E-2</v>
      </c>
      <c r="AI1075" s="25">
        <v>1.5151410800000001E-2</v>
      </c>
      <c r="AJ1075" s="25">
        <v>0</v>
      </c>
      <c r="AK1075" s="25">
        <v>0.1143481281</v>
      </c>
      <c r="AL1075" s="25">
        <v>9.1561941399999999E-2</v>
      </c>
      <c r="AM1075" s="25">
        <v>0</v>
      </c>
      <c r="AN1075" s="47">
        <v>7.8921875099999997E-2</v>
      </c>
      <c r="AO1075" s="47">
        <v>0.13496317269999999</v>
      </c>
      <c r="AP1075" s="47">
        <v>0</v>
      </c>
      <c r="AQ1075" s="47">
        <v>4.9316830755910503</v>
      </c>
      <c r="AR1075" s="47">
        <v>5.1570611316005204</v>
      </c>
      <c r="AS1075" s="47" t="s">
        <v>1989</v>
      </c>
      <c r="AT1075" s="28">
        <v>650</v>
      </c>
      <c r="AU1075" s="28">
        <v>650</v>
      </c>
      <c r="AV1075" s="28">
        <v>0</v>
      </c>
    </row>
    <row r="1076" spans="1:48" x14ac:dyDescent="0.25">
      <c r="A1076" s="159">
        <v>1073</v>
      </c>
      <c r="B1076" s="3" t="s">
        <v>2758</v>
      </c>
      <c r="C1076" s="3" t="s">
        <v>2159</v>
      </c>
      <c r="D1076" s="28">
        <v>13200</v>
      </c>
      <c r="E1076" s="25">
        <v>-8.9655170000000002</v>
      </c>
      <c r="F1076" s="25">
        <v>-16.98113</v>
      </c>
      <c r="G1076" s="25">
        <v>-31.60622</v>
      </c>
      <c r="H1076" s="28">
        <v>508847063999.99994</v>
      </c>
      <c r="I1076" s="49">
        <v>38.549019999999999</v>
      </c>
      <c r="J1076" s="49">
        <v>21.502230000000001</v>
      </c>
      <c r="K1076" s="28">
        <v>1515</v>
      </c>
      <c r="L1076" s="28">
        <v>22041000</v>
      </c>
      <c r="M1076" s="49">
        <v>5.2842273819055245</v>
      </c>
      <c r="N1076" s="49">
        <v>0.80443638857447985</v>
      </c>
      <c r="O1076" s="49">
        <v>0.45443070000000002</v>
      </c>
      <c r="P1076" s="30">
        <v>542.73419291200003</v>
      </c>
      <c r="Q1076" s="27">
        <v>-0.20960000000000001</v>
      </c>
      <c r="R1076" s="30">
        <v>544.17595445200004</v>
      </c>
      <c r="S1076" s="27">
        <v>2.7000000000000001E-3</v>
      </c>
      <c r="T1076" s="30">
        <v>581.07563530599998</v>
      </c>
      <c r="U1076" s="27">
        <v>0.59199999999999997</v>
      </c>
      <c r="V1076" s="30">
        <v>80.328214846999998</v>
      </c>
      <c r="W1076" s="32">
        <v>0.17849999999999999</v>
      </c>
      <c r="X1076" s="30">
        <v>94.136196009000003</v>
      </c>
      <c r="Y1076" s="32">
        <v>0.1719</v>
      </c>
      <c r="Z1076" s="30">
        <v>144.962071643</v>
      </c>
      <c r="AA1076" s="32">
        <v>1.2766</v>
      </c>
      <c r="AB1076" s="30">
        <v>2163.0103984238999</v>
      </c>
      <c r="AC1076" s="27">
        <v>0.28489999999999999</v>
      </c>
      <c r="AD1076" s="30">
        <v>2468.0287524999999</v>
      </c>
      <c r="AE1076" s="27">
        <v>0.14099999999999999</v>
      </c>
      <c r="AF1076" s="30">
        <v>3833.6541372705001</v>
      </c>
      <c r="AG1076" s="27">
        <v>2.2000000000000002</v>
      </c>
      <c r="AH1076" s="25">
        <v>0.1023608585</v>
      </c>
      <c r="AI1076" s="25">
        <v>0.10687045069999999</v>
      </c>
      <c r="AJ1076" s="25">
        <v>0.1500950211</v>
      </c>
      <c r="AK1076" s="25">
        <v>0.14000443230000001</v>
      </c>
      <c r="AL1076" s="25">
        <v>0.15044128200000001</v>
      </c>
      <c r="AM1076" s="25">
        <v>0.22190128179999999</v>
      </c>
      <c r="AN1076" s="47">
        <v>0.17827461610000001</v>
      </c>
      <c r="AO1076" s="47">
        <v>0.2080712982</v>
      </c>
      <c r="AP1076" s="47">
        <v>0.21085281489999999</v>
      </c>
      <c r="AQ1076" s="47">
        <v>0.46480059374934501</v>
      </c>
      <c r="AR1076" s="47">
        <v>0.357006787814593</v>
      </c>
      <c r="AS1076" s="47">
        <v>0.478405346803634</v>
      </c>
      <c r="AT1076" s="28">
        <v>1500</v>
      </c>
      <c r="AU1076" s="28">
        <v>1500</v>
      </c>
      <c r="AV1076" s="28">
        <v>0</v>
      </c>
    </row>
    <row r="1077" spans="1:48" x14ac:dyDescent="0.25">
      <c r="A1077" s="159">
        <v>1074</v>
      </c>
      <c r="B1077" s="3" t="s">
        <v>4048</v>
      </c>
      <c r="C1077" s="3" t="s">
        <v>2159</v>
      </c>
      <c r="D1077" s="28">
        <v>8300</v>
      </c>
      <c r="E1077" s="25">
        <v>0</v>
      </c>
      <c r="F1077" s="25">
        <v>0</v>
      </c>
      <c r="G1077" s="25">
        <v>-17</v>
      </c>
      <c r="H1077" s="28">
        <v>49800000000</v>
      </c>
      <c r="I1077" s="49">
        <v>6</v>
      </c>
      <c r="J1077" s="49">
        <v>94.834999999999994</v>
      </c>
      <c r="K1077" s="28">
        <v>100</v>
      </c>
      <c r="L1077" s="28">
        <v>830000</v>
      </c>
      <c r="M1077" s="49">
        <v>9.4425483503981802</v>
      </c>
      <c r="N1077" s="49">
        <v>9.0298440771918759E-2</v>
      </c>
      <c r="O1077" s="49" t="s">
        <v>4501</v>
      </c>
      <c r="P1077" s="30">
        <v>216.51355923400001</v>
      </c>
      <c r="Q1077" s="27">
        <v>0.10929999999999999</v>
      </c>
      <c r="R1077" s="30">
        <v>239.419568054</v>
      </c>
      <c r="S1077" s="27">
        <v>0.10580000000000001</v>
      </c>
      <c r="T1077" s="30">
        <v>0</v>
      </c>
      <c r="U1077" s="27" t="s">
        <v>1989</v>
      </c>
      <c r="V1077" s="30">
        <v>4.3608194139999998</v>
      </c>
      <c r="W1077" s="32">
        <v>0.112</v>
      </c>
      <c r="X1077" s="30">
        <v>5.2727210060000003</v>
      </c>
      <c r="Y1077" s="32">
        <v>0.20910000000000001</v>
      </c>
      <c r="Z1077" s="30">
        <v>0</v>
      </c>
      <c r="AA1077" s="32" t="s">
        <v>1989</v>
      </c>
      <c r="AB1077" s="30">
        <v>617.78656899999999</v>
      </c>
      <c r="AC1077" s="27">
        <v>-5.4800000000000001E-2</v>
      </c>
      <c r="AD1077" s="30">
        <v>746.9688091667</v>
      </c>
      <c r="AE1077" s="27">
        <v>0.20899999999999999</v>
      </c>
      <c r="AF1077" s="30">
        <v>0</v>
      </c>
      <c r="AG1077" s="27" t="s">
        <v>1989</v>
      </c>
      <c r="AH1077" s="25">
        <v>6.6931166999999996E-3</v>
      </c>
      <c r="AI1077" s="25">
        <v>8.6299305000000007E-3</v>
      </c>
      <c r="AJ1077" s="25">
        <v>0</v>
      </c>
      <c r="AK1077" s="25">
        <v>7.3999102000000001E-3</v>
      </c>
      <c r="AL1077" s="25">
        <v>9.3076979999999997E-3</v>
      </c>
      <c r="AM1077" s="25">
        <v>0</v>
      </c>
      <c r="AN1077" s="47">
        <v>0.14040201099999999</v>
      </c>
      <c r="AO1077" s="47">
        <v>0.14130907949999999</v>
      </c>
      <c r="AP1077" s="47">
        <v>0</v>
      </c>
      <c r="AQ1077" s="47">
        <v>9.1324872846789806E-2</v>
      </c>
      <c r="AR1077" s="47">
        <v>6.5053842650641194E-2</v>
      </c>
      <c r="AS1077" s="47" t="s">
        <v>1989</v>
      </c>
      <c r="AT1077" s="28">
        <v>581</v>
      </c>
      <c r="AU1077" s="28">
        <v>703</v>
      </c>
      <c r="AV1077" s="28">
        <v>0</v>
      </c>
    </row>
    <row r="1078" spans="1:48" x14ac:dyDescent="0.25">
      <c r="A1078" s="159">
        <v>1075</v>
      </c>
      <c r="B1078" s="3" t="s">
        <v>2767</v>
      </c>
      <c r="C1078" s="3" t="s">
        <v>2159</v>
      </c>
      <c r="D1078" s="28">
        <v>21600</v>
      </c>
      <c r="E1078" s="25">
        <v>-2.2624430000000002</v>
      </c>
      <c r="F1078" s="25">
        <v>-44.615380000000002</v>
      </c>
      <c r="G1078" s="25">
        <v>60</v>
      </c>
      <c r="H1078" s="28">
        <v>139435236000</v>
      </c>
      <c r="I1078" s="49">
        <v>6.45533</v>
      </c>
      <c r="J1078" s="49">
        <v>75.198070000000001</v>
      </c>
      <c r="K1078" s="28">
        <v>15</v>
      </c>
      <c r="L1078" s="28">
        <v>282000</v>
      </c>
      <c r="M1078" s="49">
        <v>31.657628609116227</v>
      </c>
      <c r="N1078" s="49">
        <v>2.0322533236404796</v>
      </c>
      <c r="O1078" s="49" t="s">
        <v>4501</v>
      </c>
      <c r="P1078" s="30">
        <v>1908.55261335</v>
      </c>
      <c r="Q1078" s="27">
        <v>0.56950000000000001</v>
      </c>
      <c r="R1078" s="30">
        <v>2279.0574656059998</v>
      </c>
      <c r="S1078" s="27">
        <v>0.19409999999999999</v>
      </c>
      <c r="T1078" s="30">
        <v>0</v>
      </c>
      <c r="U1078" s="27" t="s">
        <v>1989</v>
      </c>
      <c r="V1078" s="30">
        <v>3.7748557269999998</v>
      </c>
      <c r="W1078" s="32">
        <v>-0.57469999999999999</v>
      </c>
      <c r="X1078" s="30">
        <v>4.3985605989999996</v>
      </c>
      <c r="Y1078" s="32">
        <v>0.16520000000000001</v>
      </c>
      <c r="Z1078" s="30">
        <v>0</v>
      </c>
      <c r="AA1078" s="32" t="s">
        <v>1989</v>
      </c>
      <c r="AB1078" s="30">
        <v>619.75387762790001</v>
      </c>
      <c r="AC1078" s="27">
        <v>-0.84119999999999995</v>
      </c>
      <c r="AD1078" s="30">
        <v>723.13133187710002</v>
      </c>
      <c r="AE1078" s="27">
        <v>0.16700000000000001</v>
      </c>
      <c r="AF1078" s="30">
        <v>0</v>
      </c>
      <c r="AG1078" s="27" t="s">
        <v>1989</v>
      </c>
      <c r="AH1078" s="25">
        <v>1.25931857E-2</v>
      </c>
      <c r="AI1078" s="25">
        <v>1.2928660999999999E-2</v>
      </c>
      <c r="AJ1078" s="25">
        <v>0</v>
      </c>
      <c r="AK1078" s="25">
        <v>6.8824816299999994E-2</v>
      </c>
      <c r="AL1078" s="25">
        <v>6.8133152000000002E-2</v>
      </c>
      <c r="AM1078" s="25">
        <v>0</v>
      </c>
      <c r="AN1078" s="47">
        <v>4.66662126E-2</v>
      </c>
      <c r="AO1078" s="47">
        <v>4.8317016900000002E-2</v>
      </c>
      <c r="AP1078" s="47">
        <v>0</v>
      </c>
      <c r="AQ1078" s="47">
        <v>4.1917651299133203</v>
      </c>
      <c r="AR1078" s="47">
        <v>4.3465940069305304</v>
      </c>
      <c r="AS1078" s="47" t="s">
        <v>1989</v>
      </c>
      <c r="AT1078" s="28">
        <v>0</v>
      </c>
      <c r="AU1078" s="28">
        <v>0</v>
      </c>
      <c r="AV1078" s="28">
        <v>0</v>
      </c>
    </row>
    <row r="1079" spans="1:48" x14ac:dyDescent="0.25">
      <c r="A1079" s="159">
        <v>1076</v>
      </c>
      <c r="B1079" s="3" t="s">
        <v>2769</v>
      </c>
      <c r="C1079" s="3" t="s">
        <v>2159</v>
      </c>
      <c r="D1079" s="28" t="s">
        <v>4501</v>
      </c>
      <c r="E1079" s="25" t="s">
        <v>4501</v>
      </c>
      <c r="F1079" s="25" t="s">
        <v>4501</v>
      </c>
      <c r="G1079" s="25" t="s">
        <v>4501</v>
      </c>
      <c r="H1079" s="28" t="s">
        <v>4501</v>
      </c>
      <c r="I1079" s="49">
        <v>1.27</v>
      </c>
      <c r="J1079" s="49">
        <v>43.780320000000003</v>
      </c>
      <c r="K1079" s="28" t="s">
        <v>4501</v>
      </c>
      <c r="L1079" s="28" t="s">
        <v>4501</v>
      </c>
      <c r="M1079" s="49" t="s">
        <v>4501</v>
      </c>
      <c r="N1079" s="49" t="s">
        <v>4501</v>
      </c>
      <c r="O1079" s="49" t="s">
        <v>4501</v>
      </c>
      <c r="P1079" s="30">
        <v>62.300684476000001</v>
      </c>
      <c r="Q1079" s="27">
        <v>0.6573</v>
      </c>
      <c r="R1079" s="30">
        <v>54.007138693000002</v>
      </c>
      <c r="S1079" s="27">
        <v>-0.1331</v>
      </c>
      <c r="T1079" s="30">
        <v>0</v>
      </c>
      <c r="U1079" s="27" t="s">
        <v>1989</v>
      </c>
      <c r="V1079" s="30">
        <v>-10.613837617</v>
      </c>
      <c r="W1079" s="32">
        <v>-0.2001</v>
      </c>
      <c r="X1079" s="30">
        <v>-9.7801675719999999</v>
      </c>
      <c r="Y1079" s="32">
        <v>-7.85E-2</v>
      </c>
      <c r="Z1079" s="30">
        <v>0</v>
      </c>
      <c r="AA1079" s="32" t="s">
        <v>1989</v>
      </c>
      <c r="AB1079" s="30">
        <v>-5332.2355456693003</v>
      </c>
      <c r="AC1079" s="27">
        <v>-0.3629</v>
      </c>
      <c r="AD1079" s="30">
        <v>-7700.9193480314998</v>
      </c>
      <c r="AE1079" s="27">
        <v>0.44400000000000001</v>
      </c>
      <c r="AF1079" s="30">
        <v>0</v>
      </c>
      <c r="AG1079" s="27" t="s">
        <v>1989</v>
      </c>
      <c r="AH1079" s="25">
        <v>-0.2167533693</v>
      </c>
      <c r="AI1079" s="25">
        <v>-0.35710752629999998</v>
      </c>
      <c r="AJ1079" s="25">
        <v>0</v>
      </c>
      <c r="AK1079" s="25">
        <v>3.7543438200000001E-2</v>
      </c>
      <c r="AL1079" s="25">
        <v>5.2590056500000003E-2</v>
      </c>
      <c r="AM1079" s="25">
        <v>0</v>
      </c>
      <c r="AN1079" s="47">
        <v>8.7303969400000001E-2</v>
      </c>
      <c r="AO1079" s="47">
        <v>9.2556174500000005E-2</v>
      </c>
      <c r="AP1079" s="47">
        <v>0</v>
      </c>
      <c r="AQ1079" s="47">
        <v>-1.1502639645817401</v>
      </c>
      <c r="AR1079" s="47">
        <v>-1.14442307507632</v>
      </c>
      <c r="AS1079" s="47" t="s">
        <v>1989</v>
      </c>
      <c r="AT1079" s="28">
        <v>0</v>
      </c>
      <c r="AU1079" s="28">
        <v>0</v>
      </c>
      <c r="AV1079" s="28">
        <v>0</v>
      </c>
    </row>
    <row r="1080" spans="1:48" x14ac:dyDescent="0.25">
      <c r="A1080" s="159">
        <v>1077</v>
      </c>
      <c r="B1080" s="3" t="s">
        <v>4839</v>
      </c>
      <c r="C1080" s="3" t="s">
        <v>2159</v>
      </c>
      <c r="D1080" s="28" t="s">
        <v>4501</v>
      </c>
      <c r="E1080" s="25" t="s">
        <v>4501</v>
      </c>
      <c r="F1080" s="25" t="s">
        <v>4501</v>
      </c>
      <c r="G1080" s="25" t="s">
        <v>4501</v>
      </c>
      <c r="H1080" s="28" t="s">
        <v>4501</v>
      </c>
      <c r="I1080" s="49">
        <v>6.3399999999999998E-2</v>
      </c>
      <c r="J1080" s="49">
        <v>100</v>
      </c>
      <c r="K1080" s="28" t="s">
        <v>4501</v>
      </c>
      <c r="L1080" s="28" t="s">
        <v>4501</v>
      </c>
      <c r="M1080" s="49" t="s">
        <v>4501</v>
      </c>
      <c r="N1080" s="49" t="s">
        <v>4501</v>
      </c>
      <c r="O1080" s="49" t="s">
        <v>4501</v>
      </c>
      <c r="P1080" s="30">
        <v>0</v>
      </c>
      <c r="Q1080" s="27" t="s">
        <v>1989</v>
      </c>
      <c r="R1080" s="30">
        <v>0</v>
      </c>
      <c r="S1080" s="27" t="s">
        <v>1989</v>
      </c>
      <c r="T1080" s="30">
        <v>0</v>
      </c>
      <c r="U1080" s="27" t="s">
        <v>1989</v>
      </c>
      <c r="V1080" s="30">
        <v>0</v>
      </c>
      <c r="W1080" s="32" t="s">
        <v>1989</v>
      </c>
      <c r="X1080" s="30">
        <v>0</v>
      </c>
      <c r="Y1080" s="32" t="s">
        <v>1989</v>
      </c>
      <c r="Z1080" s="30">
        <v>0</v>
      </c>
      <c r="AA1080" s="32" t="s">
        <v>1989</v>
      </c>
      <c r="AB1080" s="30">
        <v>0</v>
      </c>
      <c r="AC1080" s="27" t="s">
        <v>1989</v>
      </c>
      <c r="AD1080" s="30">
        <v>0</v>
      </c>
      <c r="AE1080" s="27" t="s">
        <v>1989</v>
      </c>
      <c r="AF1080" s="30">
        <v>0</v>
      </c>
      <c r="AG1080" s="27" t="s">
        <v>1989</v>
      </c>
      <c r="AH1080" s="25">
        <v>0</v>
      </c>
      <c r="AI1080" s="25">
        <v>0</v>
      </c>
      <c r="AJ1080" s="25">
        <v>0</v>
      </c>
      <c r="AK1080" s="25">
        <v>0</v>
      </c>
      <c r="AL1080" s="25">
        <v>0</v>
      </c>
      <c r="AM1080" s="25">
        <v>0</v>
      </c>
      <c r="AN1080" s="47">
        <v>0</v>
      </c>
      <c r="AO1080" s="47">
        <v>0</v>
      </c>
      <c r="AP1080" s="47">
        <v>0</v>
      </c>
      <c r="AQ1080" s="47" t="s">
        <v>1989</v>
      </c>
      <c r="AR1080" s="47" t="s">
        <v>1989</v>
      </c>
      <c r="AS1080" s="47" t="s">
        <v>1989</v>
      </c>
      <c r="AT1080" s="28">
        <v>0</v>
      </c>
      <c r="AU1080" s="28">
        <v>0</v>
      </c>
      <c r="AV1080" s="28">
        <v>0</v>
      </c>
    </row>
    <row r="1081" spans="1:48" x14ac:dyDescent="0.25">
      <c r="A1081" s="159">
        <v>1078</v>
      </c>
      <c r="B1081" s="3" t="s">
        <v>2775</v>
      </c>
      <c r="C1081" s="3" t="s">
        <v>2159</v>
      </c>
      <c r="D1081" s="28" t="s">
        <v>4501</v>
      </c>
      <c r="E1081" s="25" t="s">
        <v>4501</v>
      </c>
      <c r="F1081" s="25" t="s">
        <v>4501</v>
      </c>
      <c r="G1081" s="25" t="s">
        <v>4501</v>
      </c>
      <c r="H1081" s="28" t="s">
        <v>4501</v>
      </c>
      <c r="I1081" s="49">
        <v>5.8960999999999997</v>
      </c>
      <c r="J1081" s="49">
        <v>47.436779999999999</v>
      </c>
      <c r="K1081" s="28">
        <v>0</v>
      </c>
      <c r="L1081" s="28" t="s">
        <v>4501</v>
      </c>
      <c r="M1081" s="49" t="s">
        <v>4501</v>
      </c>
      <c r="N1081" s="49" t="s">
        <v>4501</v>
      </c>
      <c r="O1081" s="49" t="s">
        <v>4501</v>
      </c>
      <c r="P1081" s="30">
        <v>570.46381430500003</v>
      </c>
      <c r="Q1081" s="27">
        <v>7.5700000000000003E-2</v>
      </c>
      <c r="R1081" s="30">
        <v>650.66260514099997</v>
      </c>
      <c r="S1081" s="27">
        <v>0.1406</v>
      </c>
      <c r="T1081" s="30">
        <v>0</v>
      </c>
      <c r="U1081" s="27" t="s">
        <v>1989</v>
      </c>
      <c r="V1081" s="30">
        <v>27.889376510999998</v>
      </c>
      <c r="W1081" s="32">
        <v>2.6700000000000002E-2</v>
      </c>
      <c r="X1081" s="30">
        <v>34.961471246999999</v>
      </c>
      <c r="Y1081" s="32">
        <v>0.25359999999999999</v>
      </c>
      <c r="Z1081" s="30">
        <v>0</v>
      </c>
      <c r="AA1081" s="32" t="s">
        <v>1989</v>
      </c>
      <c r="AB1081" s="30">
        <v>4257.1257034311002</v>
      </c>
      <c r="AC1081" s="27">
        <v>8.7099999999999997E-2</v>
      </c>
      <c r="AD1081" s="30">
        <v>5633.1130213192</v>
      </c>
      <c r="AE1081" s="27">
        <v>0.32300000000000001</v>
      </c>
      <c r="AF1081" s="30">
        <v>0</v>
      </c>
      <c r="AG1081" s="27" t="s">
        <v>1989</v>
      </c>
      <c r="AH1081" s="25">
        <v>6.1447436500000001E-2</v>
      </c>
      <c r="AI1081" s="25">
        <v>7.6961262000000003E-2</v>
      </c>
      <c r="AJ1081" s="25">
        <v>0</v>
      </c>
      <c r="AK1081" s="25">
        <v>0.20602793799999999</v>
      </c>
      <c r="AL1081" s="25">
        <v>0.23928135510000001</v>
      </c>
      <c r="AM1081" s="25">
        <v>0</v>
      </c>
      <c r="AN1081" s="47">
        <v>0.27418840529999999</v>
      </c>
      <c r="AO1081" s="47">
        <v>0.27972205039999998</v>
      </c>
      <c r="AP1081" s="47">
        <v>0</v>
      </c>
      <c r="AQ1081" s="47">
        <v>2.1949660344385999</v>
      </c>
      <c r="AR1081" s="47">
        <v>2.0330165861526499</v>
      </c>
      <c r="AS1081" s="47" t="s">
        <v>1989</v>
      </c>
      <c r="AT1081" s="28">
        <v>2000</v>
      </c>
      <c r="AU1081" s="28">
        <v>2000</v>
      </c>
      <c r="AV1081" s="28">
        <v>0</v>
      </c>
    </row>
    <row r="1082" spans="1:48" x14ac:dyDescent="0.25">
      <c r="A1082" s="159">
        <v>1079</v>
      </c>
      <c r="B1082" s="3" t="s">
        <v>2778</v>
      </c>
      <c r="C1082" s="3" t="s">
        <v>2159</v>
      </c>
      <c r="D1082" s="28" t="s">
        <v>4501</v>
      </c>
      <c r="E1082" s="25" t="s">
        <v>4501</v>
      </c>
      <c r="F1082" s="25" t="s">
        <v>4501</v>
      </c>
      <c r="G1082" s="25" t="s">
        <v>4501</v>
      </c>
      <c r="H1082" s="28" t="s">
        <v>4501</v>
      </c>
      <c r="I1082" s="49">
        <v>1.44</v>
      </c>
      <c r="J1082" s="49">
        <v>100</v>
      </c>
      <c r="K1082" s="28" t="s">
        <v>4501</v>
      </c>
      <c r="L1082" s="28" t="s">
        <v>4501</v>
      </c>
      <c r="M1082" s="49" t="s">
        <v>4501</v>
      </c>
      <c r="N1082" s="49" t="s">
        <v>4501</v>
      </c>
      <c r="O1082" s="49" t="s">
        <v>4501</v>
      </c>
      <c r="P1082" s="30">
        <v>31.714968641999999</v>
      </c>
      <c r="Q1082" s="27">
        <v>8.8999999999999999E-3</v>
      </c>
      <c r="R1082" s="30">
        <v>28.412472875999999</v>
      </c>
      <c r="S1082" s="27">
        <v>-0.1041</v>
      </c>
      <c r="T1082" s="30">
        <v>0</v>
      </c>
      <c r="U1082" s="27" t="s">
        <v>1989</v>
      </c>
      <c r="V1082" s="30">
        <v>0.451826063</v>
      </c>
      <c r="W1082" s="32">
        <v>0.89639999999999997</v>
      </c>
      <c r="X1082" s="30">
        <v>0.51640682900000001</v>
      </c>
      <c r="Y1082" s="32">
        <v>0.1429</v>
      </c>
      <c r="Z1082" s="30">
        <v>0</v>
      </c>
      <c r="AA1082" s="32" t="s">
        <v>1989</v>
      </c>
      <c r="AB1082" s="30">
        <v>282.39128958330002</v>
      </c>
      <c r="AC1082" s="27">
        <v>0.89639999999999997</v>
      </c>
      <c r="AD1082" s="30">
        <v>325.05179791670002</v>
      </c>
      <c r="AE1082" s="27">
        <v>0.151</v>
      </c>
      <c r="AF1082" s="30">
        <v>0</v>
      </c>
      <c r="AG1082" s="27" t="s">
        <v>1989</v>
      </c>
      <c r="AH1082" s="25">
        <v>1.8211221199999999E-2</v>
      </c>
      <c r="AI1082" s="25">
        <v>1.9395182899999999E-2</v>
      </c>
      <c r="AJ1082" s="25">
        <v>0</v>
      </c>
      <c r="AK1082" s="25">
        <v>2.4492166400000001E-2</v>
      </c>
      <c r="AL1082" s="25">
        <v>2.7364666499999999E-2</v>
      </c>
      <c r="AM1082" s="25">
        <v>0</v>
      </c>
      <c r="AN1082" s="47">
        <v>0.2112873344</v>
      </c>
      <c r="AO1082" s="47">
        <v>0.2349907494</v>
      </c>
      <c r="AP1082" s="47">
        <v>0</v>
      </c>
      <c r="AQ1082" s="47">
        <v>0.41140547859159399</v>
      </c>
      <c r="AR1082" s="47">
        <v>0.41040591991130598</v>
      </c>
      <c r="AS1082" s="47" t="s">
        <v>1989</v>
      </c>
      <c r="AT1082" s="28">
        <v>0</v>
      </c>
      <c r="AU1082" s="28">
        <v>0</v>
      </c>
      <c r="AV1082" s="28">
        <v>0</v>
      </c>
    </row>
    <row r="1083" spans="1:48" x14ac:dyDescent="0.25">
      <c r="A1083" s="159">
        <v>1080</v>
      </c>
      <c r="B1083" s="3" t="s">
        <v>2781</v>
      </c>
      <c r="C1083" s="3" t="s">
        <v>2159</v>
      </c>
      <c r="D1083" s="28" t="s">
        <v>4501</v>
      </c>
      <c r="E1083" s="25" t="s">
        <v>4501</v>
      </c>
      <c r="F1083" s="25" t="s">
        <v>4501</v>
      </c>
      <c r="G1083" s="25" t="s">
        <v>4501</v>
      </c>
      <c r="H1083" s="28" t="s">
        <v>4501</v>
      </c>
      <c r="I1083" s="49">
        <v>1.38</v>
      </c>
      <c r="J1083" s="49">
        <v>26.338989999999999</v>
      </c>
      <c r="K1083" s="28" t="s">
        <v>4501</v>
      </c>
      <c r="L1083" s="28" t="s">
        <v>4501</v>
      </c>
      <c r="M1083" s="49" t="s">
        <v>4501</v>
      </c>
      <c r="N1083" s="49" t="s">
        <v>4501</v>
      </c>
      <c r="O1083" s="49" t="s">
        <v>4501</v>
      </c>
      <c r="P1083" s="30">
        <v>160.06677171000001</v>
      </c>
      <c r="Q1083" s="27">
        <v>6.3E-2</v>
      </c>
      <c r="R1083" s="30">
        <v>179.08568667099999</v>
      </c>
      <c r="S1083" s="27">
        <v>0.1188</v>
      </c>
      <c r="T1083" s="30">
        <v>8.3552563640000006</v>
      </c>
      <c r="U1083" s="27">
        <v>-0.86939999999999995</v>
      </c>
      <c r="V1083" s="30">
        <v>1.654172939</v>
      </c>
      <c r="W1083" s="32">
        <v>0.14749999999999999</v>
      </c>
      <c r="X1083" s="30">
        <v>1.970173706</v>
      </c>
      <c r="Y1083" s="32">
        <v>0.191</v>
      </c>
      <c r="Z1083" s="30">
        <v>0.53809870999999998</v>
      </c>
      <c r="AA1083" s="32">
        <v>0.58630000000000004</v>
      </c>
      <c r="AB1083" s="30">
        <v>1054.7615499999999</v>
      </c>
      <c r="AC1083" s="27">
        <v>0.12189999999999999</v>
      </c>
      <c r="AD1083" s="30">
        <v>1132.2968826086999</v>
      </c>
      <c r="AE1083" s="27">
        <v>7.3999999999999996E-2</v>
      </c>
      <c r="AF1083" s="30">
        <v>0</v>
      </c>
      <c r="AG1083" s="27" t="s">
        <v>1989</v>
      </c>
      <c r="AH1083" s="25">
        <v>2.2646907099999999E-2</v>
      </c>
      <c r="AI1083" s="25">
        <v>2.6947222400000002E-2</v>
      </c>
      <c r="AJ1083" s="25">
        <v>0</v>
      </c>
      <c r="AK1083" s="25">
        <v>0.11638959879999999</v>
      </c>
      <c r="AL1083" s="25">
        <v>0.1358408784</v>
      </c>
      <c r="AM1083" s="25">
        <v>0</v>
      </c>
      <c r="AN1083" s="47">
        <v>9.6014986900000002E-2</v>
      </c>
      <c r="AO1083" s="47">
        <v>0.1119466999</v>
      </c>
      <c r="AP1083" s="47">
        <v>0</v>
      </c>
      <c r="AQ1083" s="47">
        <v>4.0832508986579601</v>
      </c>
      <c r="AR1083" s="47">
        <v>3.9997064610132198</v>
      </c>
      <c r="AS1083" s="47">
        <v>5.4243444673907</v>
      </c>
      <c r="AT1083" s="28">
        <v>839</v>
      </c>
      <c r="AU1083" s="28">
        <v>890</v>
      </c>
      <c r="AV1083" s="28">
        <v>0</v>
      </c>
    </row>
    <row r="1084" spans="1:48" x14ac:dyDescent="0.25">
      <c r="A1084" s="159">
        <v>1081</v>
      </c>
      <c r="B1084" s="3" t="s">
        <v>2787</v>
      </c>
      <c r="C1084" s="3" t="s">
        <v>2159</v>
      </c>
      <c r="D1084" s="28">
        <v>5400</v>
      </c>
      <c r="E1084" s="25">
        <v>-15.625</v>
      </c>
      <c r="F1084" s="25">
        <v>-14.28571</v>
      </c>
      <c r="G1084" s="25">
        <v>-27.02703</v>
      </c>
      <c r="H1084" s="28">
        <v>111343609800</v>
      </c>
      <c r="I1084" s="49">
        <v>20.61919</v>
      </c>
      <c r="J1084" s="49">
        <v>33.93582</v>
      </c>
      <c r="K1084" s="28">
        <v>45.05</v>
      </c>
      <c r="L1084" s="28">
        <v>292000</v>
      </c>
      <c r="M1084" s="49">
        <v>70.97620048389733</v>
      </c>
      <c r="N1084" s="49">
        <v>0.34186542547827059</v>
      </c>
      <c r="O1084" s="49">
        <v>0.20452719999999999</v>
      </c>
      <c r="P1084" s="30">
        <v>589.52389007700003</v>
      </c>
      <c r="Q1084" s="27">
        <v>0.41760000000000003</v>
      </c>
      <c r="R1084" s="30">
        <v>721.81279384799996</v>
      </c>
      <c r="S1084" s="27">
        <v>0.22439999999999999</v>
      </c>
      <c r="T1084" s="30">
        <v>480.16867050899998</v>
      </c>
      <c r="U1084" s="27">
        <v>-0.38950000000000001</v>
      </c>
      <c r="V1084" s="30">
        <v>1.8496766060000001</v>
      </c>
      <c r="W1084" s="32">
        <v>-0.6774</v>
      </c>
      <c r="X1084" s="30">
        <v>1.533720934</v>
      </c>
      <c r="Y1084" s="32">
        <v>-0.17080000000000001</v>
      </c>
      <c r="Z1084" s="30">
        <v>5.8297858089999997</v>
      </c>
      <c r="AA1084" s="32">
        <v>-88.817099999999996</v>
      </c>
      <c r="AB1084" s="30">
        <v>81.992736655800002</v>
      </c>
      <c r="AC1084" s="27">
        <v>-0.67759999999999998</v>
      </c>
      <c r="AD1084" s="30">
        <v>67.987007154099999</v>
      </c>
      <c r="AE1084" s="27">
        <v>-0.17100000000000001</v>
      </c>
      <c r="AF1084" s="30">
        <v>287.69370741069997</v>
      </c>
      <c r="AG1084" s="27">
        <v>-85.51</v>
      </c>
      <c r="AH1084" s="25">
        <v>2.6659536999999998E-3</v>
      </c>
      <c r="AI1084" s="25">
        <v>2.1234680999999999E-3</v>
      </c>
      <c r="AJ1084" s="25">
        <v>1.0452824600000001E-2</v>
      </c>
      <c r="AK1084" s="25">
        <v>5.5937579999999999E-3</v>
      </c>
      <c r="AL1084" s="25">
        <v>4.6668220999999998E-3</v>
      </c>
      <c r="AM1084" s="25">
        <v>1.7684141899999999E-2</v>
      </c>
      <c r="AN1084" s="47">
        <v>0.12125857029999999</v>
      </c>
      <c r="AO1084" s="47">
        <v>0.1116189887</v>
      </c>
      <c r="AP1084" s="47">
        <v>0.16682786620000001</v>
      </c>
      <c r="AQ1084" s="47">
        <v>1.5884158284929499</v>
      </c>
      <c r="AR1084" s="47">
        <v>0.79998044377992195</v>
      </c>
      <c r="AS1084" s="47">
        <v>0.69180509850280303</v>
      </c>
      <c r="AT1084" s="28">
        <v>500</v>
      </c>
      <c r="AU1084" s="28">
        <v>0</v>
      </c>
      <c r="AV1084" s="28">
        <v>0</v>
      </c>
    </row>
    <row r="1085" spans="1:48" x14ac:dyDescent="0.25">
      <c r="A1085" s="159">
        <v>1082</v>
      </c>
      <c r="B1085" s="3" t="s">
        <v>3901</v>
      </c>
      <c r="C1085" s="3" t="s">
        <v>2159</v>
      </c>
      <c r="D1085" s="28">
        <v>14500</v>
      </c>
      <c r="E1085" s="25">
        <v>-22.872340000000001</v>
      </c>
      <c r="F1085" s="25">
        <v>-46.296300000000002</v>
      </c>
      <c r="G1085" s="25">
        <v>26.086960000000001</v>
      </c>
      <c r="H1085" s="28">
        <v>870000000000</v>
      </c>
      <c r="I1085" s="49">
        <v>60</v>
      </c>
      <c r="J1085" s="49">
        <v>99.995000000000005</v>
      </c>
      <c r="K1085" s="28">
        <v>2365.5</v>
      </c>
      <c r="L1085" s="28">
        <v>37148000</v>
      </c>
      <c r="M1085" s="49" t="s">
        <v>4501</v>
      </c>
      <c r="N1085" s="49">
        <v>1.1098518993233355</v>
      </c>
      <c r="O1085" s="49">
        <v>0.88653130000000002</v>
      </c>
      <c r="P1085" s="30">
        <v>470.16441357999997</v>
      </c>
      <c r="Q1085" s="27">
        <v>1.605</v>
      </c>
      <c r="R1085" s="30">
        <v>965.51159371300002</v>
      </c>
      <c r="S1085" s="27">
        <v>1.0536000000000001</v>
      </c>
      <c r="T1085" s="30">
        <v>1134.7388408280001</v>
      </c>
      <c r="U1085" s="27">
        <v>1.4654</v>
      </c>
      <c r="V1085" s="30">
        <v>91.662210305000002</v>
      </c>
      <c r="W1085" s="32">
        <v>0.25619999999999998</v>
      </c>
      <c r="X1085" s="30">
        <v>-151.03136216499999</v>
      </c>
      <c r="Y1085" s="32">
        <v>-2.6476999999999999</v>
      </c>
      <c r="Z1085" s="30">
        <v>185.789037353</v>
      </c>
      <c r="AA1085" s="32">
        <v>3.7210999999999999</v>
      </c>
      <c r="AB1085" s="30">
        <v>1405.4868384167</v>
      </c>
      <c r="AC1085" s="27">
        <v>0.15570000000000001</v>
      </c>
      <c r="AD1085" s="30">
        <v>-2517.1893694167002</v>
      </c>
      <c r="AE1085" s="27">
        <v>-2.7909999999999999</v>
      </c>
      <c r="AF1085" s="30">
        <v>3096.4839558833</v>
      </c>
      <c r="AG1085" s="27">
        <v>4.72</v>
      </c>
      <c r="AH1085" s="25">
        <v>3.9163663000000001E-2</v>
      </c>
      <c r="AI1085" s="25">
        <v>-5.2208628700000002E-2</v>
      </c>
      <c r="AJ1085" s="25">
        <v>5.6568271900000001E-2</v>
      </c>
      <c r="AK1085" s="25">
        <v>9.4901312200000004E-2</v>
      </c>
      <c r="AL1085" s="25">
        <v>-0.1686707949</v>
      </c>
      <c r="AM1085" s="25">
        <v>0.20339737939999999</v>
      </c>
      <c r="AN1085" s="47">
        <v>0.30268627780000001</v>
      </c>
      <c r="AO1085" s="47">
        <v>-0.1465267619</v>
      </c>
      <c r="AP1085" s="47">
        <v>0.2007560122</v>
      </c>
      <c r="AQ1085" s="47">
        <v>1.47660018082391</v>
      </c>
      <c r="AR1085" s="47">
        <v>3.1994048110263198</v>
      </c>
      <c r="AS1085" s="47">
        <v>2.5956088531855599</v>
      </c>
      <c r="AT1085" s="28">
        <v>0</v>
      </c>
      <c r="AU1085" s="28">
        <v>0</v>
      </c>
      <c r="AV1085" s="28">
        <v>0</v>
      </c>
    </row>
    <row r="1086" spans="1:48" x14ac:dyDescent="0.25">
      <c r="A1086" s="159">
        <v>1083</v>
      </c>
      <c r="B1086" s="3" t="s">
        <v>4442</v>
      </c>
      <c r="C1086" s="3" t="s">
        <v>2159</v>
      </c>
      <c r="D1086" s="28">
        <v>18500</v>
      </c>
      <c r="E1086" s="25">
        <v>1.648352</v>
      </c>
      <c r="F1086" s="25">
        <v>-2.6315789999999999</v>
      </c>
      <c r="G1086" s="25">
        <v>76.190479999999994</v>
      </c>
      <c r="H1086" s="28">
        <v>138750000000</v>
      </c>
      <c r="I1086" s="49">
        <v>7.5</v>
      </c>
      <c r="J1086" s="49">
        <v>95.077330000000003</v>
      </c>
      <c r="K1086" s="28">
        <v>1285</v>
      </c>
      <c r="L1086" s="28">
        <v>23987000</v>
      </c>
      <c r="M1086" s="49">
        <v>5.4847316928550249</v>
      </c>
      <c r="N1086" s="49">
        <v>0.85173865154097639</v>
      </c>
      <c r="O1086" s="49" t="s">
        <v>4501</v>
      </c>
      <c r="P1086" s="30">
        <v>55.244687014999997</v>
      </c>
      <c r="Q1086" s="27">
        <v>2.8500000000000001E-2</v>
      </c>
      <c r="R1086" s="30">
        <v>54.311230606000002</v>
      </c>
      <c r="S1086" s="27">
        <v>-1.6899999999999998E-2</v>
      </c>
      <c r="T1086" s="30">
        <v>0</v>
      </c>
      <c r="U1086" s="27" t="s">
        <v>1989</v>
      </c>
      <c r="V1086" s="30">
        <v>17.291748216999999</v>
      </c>
      <c r="W1086" s="32">
        <v>3.4200000000000001E-2</v>
      </c>
      <c r="X1086" s="30">
        <v>27.797730003000002</v>
      </c>
      <c r="Y1086" s="32">
        <v>0.60760000000000003</v>
      </c>
      <c r="Z1086" s="30">
        <v>0</v>
      </c>
      <c r="AA1086" s="32" t="s">
        <v>1989</v>
      </c>
      <c r="AB1086" s="30">
        <v>2305.5664289332999</v>
      </c>
      <c r="AC1086" s="27">
        <v>3.4200000000000001E-2</v>
      </c>
      <c r="AD1086" s="30">
        <v>3409.8548804000002</v>
      </c>
      <c r="AE1086" s="27">
        <v>0.47899999999999998</v>
      </c>
      <c r="AF1086" s="30">
        <v>0</v>
      </c>
      <c r="AG1086" s="27" t="s">
        <v>1989</v>
      </c>
      <c r="AH1086" s="25">
        <v>3.6057722399999999E-2</v>
      </c>
      <c r="AI1086" s="25">
        <v>4.8029430200000001E-2</v>
      </c>
      <c r="AJ1086" s="25">
        <v>0</v>
      </c>
      <c r="AK1086" s="25">
        <v>0.1218641807</v>
      </c>
      <c r="AL1086" s="25">
        <v>0.17953511350000001</v>
      </c>
      <c r="AM1086" s="25">
        <v>0</v>
      </c>
      <c r="AN1086" s="47">
        <v>0.49487740299999999</v>
      </c>
      <c r="AO1086" s="47">
        <v>0.48983400700000002</v>
      </c>
      <c r="AP1086" s="47">
        <v>0</v>
      </c>
      <c r="AQ1086" s="47">
        <v>2.5239404079554801</v>
      </c>
      <c r="AR1086" s="47">
        <v>2.9308937322662301</v>
      </c>
      <c r="AS1086" s="47" t="s">
        <v>1989</v>
      </c>
      <c r="AT1086" s="28">
        <v>1200</v>
      </c>
      <c r="AU1086" s="28">
        <v>0</v>
      </c>
      <c r="AV1086" s="28">
        <v>0</v>
      </c>
    </row>
    <row r="1087" spans="1:48" x14ac:dyDescent="0.25">
      <c r="A1087" s="159">
        <v>1084</v>
      </c>
      <c r="B1087" s="3" t="s">
        <v>2793</v>
      </c>
      <c r="C1087" s="3" t="s">
        <v>2159</v>
      </c>
      <c r="D1087" s="28">
        <v>7900</v>
      </c>
      <c r="E1087" s="25">
        <v>75.55556</v>
      </c>
      <c r="F1087" s="25">
        <v>75.55556</v>
      </c>
      <c r="G1087" s="25">
        <v>-34.166670000000003</v>
      </c>
      <c r="H1087" s="28">
        <v>31600000000</v>
      </c>
      <c r="I1087" s="49">
        <v>4</v>
      </c>
      <c r="J1087" s="49">
        <v>99.191249999999997</v>
      </c>
      <c r="K1087" s="28">
        <v>350</v>
      </c>
      <c r="L1087" s="28">
        <v>2189000</v>
      </c>
      <c r="M1087" s="49">
        <v>33.474576271186443</v>
      </c>
      <c r="N1087" s="49">
        <v>0.65984721192495588</v>
      </c>
      <c r="O1087" s="49" t="s">
        <v>4501</v>
      </c>
      <c r="P1087" s="30">
        <v>127.469923959</v>
      </c>
      <c r="Q1087" s="27">
        <v>4.82E-2</v>
      </c>
      <c r="R1087" s="30">
        <v>123.46912231899999</v>
      </c>
      <c r="S1087" s="27">
        <v>-3.1399999999999997E-2</v>
      </c>
      <c r="T1087" s="30">
        <v>0</v>
      </c>
      <c r="U1087" s="27" t="s">
        <v>1989</v>
      </c>
      <c r="V1087" s="30">
        <v>3.140664761</v>
      </c>
      <c r="W1087" s="32">
        <v>-0.23219999999999999</v>
      </c>
      <c r="X1087" s="30">
        <v>1.109891006</v>
      </c>
      <c r="Y1087" s="32">
        <v>-0.64659999999999995</v>
      </c>
      <c r="Z1087" s="30">
        <v>0</v>
      </c>
      <c r="AA1087" s="32" t="s">
        <v>1989</v>
      </c>
      <c r="AB1087" s="30">
        <v>667.39126175000001</v>
      </c>
      <c r="AC1087" s="27">
        <v>-0.23219999999999999</v>
      </c>
      <c r="AD1087" s="30">
        <v>235.85183875000001</v>
      </c>
      <c r="AE1087" s="27">
        <v>-0.64700000000000002</v>
      </c>
      <c r="AF1087" s="30">
        <v>0</v>
      </c>
      <c r="AG1087" s="27" t="s">
        <v>1989</v>
      </c>
      <c r="AH1087" s="25">
        <v>3.14366768E-2</v>
      </c>
      <c r="AI1087" s="25">
        <v>1.08531371E-2</v>
      </c>
      <c r="AJ1087" s="25">
        <v>0</v>
      </c>
      <c r="AK1087" s="25">
        <v>6.43769124E-2</v>
      </c>
      <c r="AL1087" s="25">
        <v>2.28072824E-2</v>
      </c>
      <c r="AM1087" s="25">
        <v>0</v>
      </c>
      <c r="AN1087" s="47">
        <v>0.13498916990000001</v>
      </c>
      <c r="AO1087" s="47">
        <v>0.13073528409999999</v>
      </c>
      <c r="AP1087" s="47">
        <v>0</v>
      </c>
      <c r="AQ1087" s="47">
        <v>1.1480388604948699</v>
      </c>
      <c r="AR1087" s="47">
        <v>1.0533472101624199</v>
      </c>
      <c r="AS1087" s="47" t="s">
        <v>1989</v>
      </c>
      <c r="AT1087" s="28">
        <v>753</v>
      </c>
      <c r="AU1087" s="28">
        <v>0</v>
      </c>
      <c r="AV1087" s="28">
        <v>0</v>
      </c>
    </row>
    <row r="1088" spans="1:48" x14ac:dyDescent="0.25">
      <c r="A1088" s="159">
        <v>1085</v>
      </c>
      <c r="B1088" s="3" t="s">
        <v>2796</v>
      </c>
      <c r="C1088" s="3" t="s">
        <v>2159</v>
      </c>
      <c r="D1088" s="28">
        <v>200</v>
      </c>
      <c r="E1088" s="25">
        <v>-33.333329999999997</v>
      </c>
      <c r="F1088" s="25">
        <v>-33.333329999999997</v>
      </c>
      <c r="G1088" s="25">
        <v>-33.333329999999997</v>
      </c>
      <c r="H1088" s="28">
        <v>6888598600</v>
      </c>
      <c r="I1088" s="49">
        <v>34.442990000000002</v>
      </c>
      <c r="J1088" s="49">
        <v>78.159829999999999</v>
      </c>
      <c r="K1088" s="28">
        <v>6260</v>
      </c>
      <c r="L1088" s="28">
        <v>1271000</v>
      </c>
      <c r="M1088" s="49" t="s">
        <v>4501</v>
      </c>
      <c r="N1088" s="49" t="s">
        <v>4501</v>
      </c>
      <c r="O1088" s="49">
        <v>0.79964550000000001</v>
      </c>
      <c r="P1088" s="30">
        <v>16.984674600999998</v>
      </c>
      <c r="Q1088" s="27">
        <v>-0.48820000000000002</v>
      </c>
      <c r="R1088" s="30">
        <v>17.245462197999998</v>
      </c>
      <c r="S1088" s="27">
        <v>1.54E-2</v>
      </c>
      <c r="T1088" s="30">
        <v>11.786597075</v>
      </c>
      <c r="U1088" s="27">
        <v>-0.35220000000000001</v>
      </c>
      <c r="V1088" s="30">
        <v>-263.77606948300001</v>
      </c>
      <c r="W1088" s="32">
        <v>-0.29099999999999998</v>
      </c>
      <c r="X1088" s="30">
        <v>-69.032444568000003</v>
      </c>
      <c r="Y1088" s="32">
        <v>-0.73829999999999996</v>
      </c>
      <c r="Z1088" s="30">
        <v>-69.659785974000002</v>
      </c>
      <c r="AA1088" s="32">
        <v>-0.63949999999999996</v>
      </c>
      <c r="AB1088" s="30">
        <v>-7654.7150715773996</v>
      </c>
      <c r="AC1088" s="27">
        <v>-0.29099999999999998</v>
      </c>
      <c r="AD1088" s="30">
        <v>-2003.3041469539</v>
      </c>
      <c r="AE1088" s="27">
        <v>-0.73799999999999999</v>
      </c>
      <c r="AF1088" s="30">
        <v>-2021.5974358543999</v>
      </c>
      <c r="AG1088" s="27">
        <v>0.36</v>
      </c>
      <c r="AH1088" s="25">
        <v>-0.68195009689999997</v>
      </c>
      <c r="AI1088" s="25">
        <v>-0.2325236282</v>
      </c>
      <c r="AJ1088" s="25">
        <v>-0.25794377660000001</v>
      </c>
      <c r="AK1088" s="25">
        <v>0.22735840900000001</v>
      </c>
      <c r="AL1088" s="25">
        <v>5.2037843600000001E-2</v>
      </c>
      <c r="AM1088" s="25">
        <v>0</v>
      </c>
      <c r="AN1088" s="47">
        <v>0.1914897737</v>
      </c>
      <c r="AO1088" s="47">
        <v>0.21082655759999999</v>
      </c>
      <c r="AP1088" s="47">
        <v>0.19708244220000001</v>
      </c>
      <c r="AQ1088" s="47">
        <v>-1.2449911637711899</v>
      </c>
      <c r="AR1088" s="47">
        <v>-1.2036756969976901</v>
      </c>
      <c r="AS1088" s="47">
        <v>-1.19414696959888</v>
      </c>
      <c r="AT1088" s="28">
        <v>0</v>
      </c>
      <c r="AU1088" s="28">
        <v>0</v>
      </c>
      <c r="AV1088" s="28">
        <v>0</v>
      </c>
    </row>
    <row r="1089" spans="1:48" x14ac:dyDescent="0.25">
      <c r="A1089" s="159">
        <v>1086</v>
      </c>
      <c r="B1089" s="3" t="s">
        <v>2683</v>
      </c>
      <c r="C1089" s="3" t="s">
        <v>2159</v>
      </c>
      <c r="D1089" s="6" t="s">
        <v>4501</v>
      </c>
      <c r="E1089" s="168" t="s">
        <v>4501</v>
      </c>
      <c r="F1089" s="168" t="s">
        <v>4501</v>
      </c>
      <c r="G1089" s="168" t="s">
        <v>4501</v>
      </c>
      <c r="H1089" s="6" t="s">
        <v>4501</v>
      </c>
      <c r="I1089" s="151">
        <v>11.01</v>
      </c>
      <c r="J1089" s="151">
        <v>36.041780000000003</v>
      </c>
      <c r="K1089" s="6">
        <v>0</v>
      </c>
      <c r="L1089" s="6" t="s">
        <v>4501</v>
      </c>
      <c r="M1089" s="151" t="s">
        <v>4501</v>
      </c>
      <c r="N1089" s="151" t="s">
        <v>4501</v>
      </c>
      <c r="O1089" s="151" t="s">
        <v>4501</v>
      </c>
      <c r="P1089" s="169">
        <v>34.897765837999998</v>
      </c>
      <c r="Q1089" s="165">
        <v>-0.31519999999999998</v>
      </c>
      <c r="R1089" s="169">
        <v>49.019365424999997</v>
      </c>
      <c r="S1089" s="165">
        <v>0.4047</v>
      </c>
      <c r="T1089" s="169">
        <v>0</v>
      </c>
      <c r="U1089" s="165" t="s">
        <v>1989</v>
      </c>
      <c r="V1089" s="169">
        <v>-2.0131518100000001</v>
      </c>
      <c r="W1089" s="170">
        <v>-8.0343</v>
      </c>
      <c r="X1089" s="169">
        <v>2.0178757219999999</v>
      </c>
      <c r="Y1089" s="170">
        <v>-2.0023</v>
      </c>
      <c r="Z1089" s="169">
        <v>0</v>
      </c>
      <c r="AA1089" s="170" t="s">
        <v>1989</v>
      </c>
      <c r="AB1089" s="169">
        <v>-197.36782450979999</v>
      </c>
      <c r="AC1089" s="165">
        <v>-8.8153000000000006</v>
      </c>
      <c r="AD1089" s="169">
        <v>-237.871002089</v>
      </c>
      <c r="AE1089" s="165">
        <v>0.20499999999999999</v>
      </c>
      <c r="AF1089" s="169">
        <v>0</v>
      </c>
      <c r="AG1089" s="165" t="s">
        <v>1989</v>
      </c>
      <c r="AH1089" s="168">
        <v>-1.42706325E-2</v>
      </c>
      <c r="AI1089" s="168">
        <v>1.1384122E-2</v>
      </c>
      <c r="AJ1089" s="168">
        <v>0</v>
      </c>
      <c r="AK1089" s="168">
        <v>-1.6707794200000001E-2</v>
      </c>
      <c r="AL1089" s="168">
        <v>1.7379122399999999E-2</v>
      </c>
      <c r="AM1089" s="168">
        <v>0</v>
      </c>
      <c r="AN1089" s="167">
        <v>-8.9898892000000001E-3</v>
      </c>
      <c r="AO1089" s="167">
        <v>3.4656178000000001E-3</v>
      </c>
      <c r="AP1089" s="167">
        <v>0</v>
      </c>
      <c r="AQ1089" s="167">
        <v>0.218747081692856</v>
      </c>
      <c r="AR1089" s="167">
        <v>0.86394257896304505</v>
      </c>
      <c r="AS1089" s="167" t="s">
        <v>1989</v>
      </c>
      <c r="AT1089" s="6">
        <v>0</v>
      </c>
      <c r="AU1089" s="6">
        <v>0</v>
      </c>
      <c r="AV1089" s="6">
        <v>0</v>
      </c>
    </row>
    <row r="1090" spans="1:48" x14ac:dyDescent="0.25">
      <c r="A1090" s="159">
        <v>1087</v>
      </c>
      <c r="B1090" s="3" t="s">
        <v>130</v>
      </c>
      <c r="C1090" s="3" t="s">
        <v>2159</v>
      </c>
      <c r="D1090" s="28">
        <v>6600</v>
      </c>
      <c r="E1090" s="25">
        <v>-14.28571</v>
      </c>
      <c r="F1090" s="25">
        <v>-14.948449999999999</v>
      </c>
      <c r="G1090" s="25">
        <v>-27.39274</v>
      </c>
      <c r="H1090" s="28">
        <v>292877541000</v>
      </c>
      <c r="I1090" s="49">
        <v>44.375389999999996</v>
      </c>
      <c r="J1090" s="49">
        <v>28.480609999999999</v>
      </c>
      <c r="K1090" s="28">
        <v>5</v>
      </c>
      <c r="L1090" s="28">
        <v>33000</v>
      </c>
      <c r="M1090" s="49">
        <v>2.8121005538985941</v>
      </c>
      <c r="N1090" s="49">
        <v>0.38214244710232731</v>
      </c>
      <c r="O1090" s="49" t="s">
        <v>4501</v>
      </c>
      <c r="P1090" s="30">
        <v>3430.528261124</v>
      </c>
      <c r="Q1090" s="27">
        <v>0.12239999999999999</v>
      </c>
      <c r="R1090" s="30">
        <v>4015.0436143309998</v>
      </c>
      <c r="S1090" s="27">
        <v>0.1704</v>
      </c>
      <c r="T1090" s="30">
        <v>3808.3072386270001</v>
      </c>
      <c r="U1090" s="27">
        <v>-3.8E-3</v>
      </c>
      <c r="V1090" s="30">
        <v>126.056072374</v>
      </c>
      <c r="W1090" s="32">
        <v>-0.10589999999999999</v>
      </c>
      <c r="X1090" s="30">
        <v>87.809335583999996</v>
      </c>
      <c r="Y1090" s="32">
        <v>-0.3034</v>
      </c>
      <c r="Z1090" s="30">
        <v>103.743913136</v>
      </c>
      <c r="AA1090" s="32">
        <v>3.5700000000000003E-2</v>
      </c>
      <c r="AB1090" s="30">
        <v>2840.6755766513002</v>
      </c>
      <c r="AC1090" s="27">
        <v>-0.10589999999999999</v>
      </c>
      <c r="AD1090" s="30">
        <v>1978.7847606055</v>
      </c>
      <c r="AE1090" s="27">
        <v>-0.30299999999999999</v>
      </c>
      <c r="AF1090" s="30">
        <v>2337.8707167498001</v>
      </c>
      <c r="AG1090" s="27">
        <v>1.04</v>
      </c>
      <c r="AH1090" s="25">
        <v>7.2061332300000003E-2</v>
      </c>
      <c r="AI1090" s="25">
        <v>4.5975015100000002E-2</v>
      </c>
      <c r="AJ1090" s="25">
        <v>5.2714778099999998E-2</v>
      </c>
      <c r="AK1090" s="25">
        <v>0.22099609200000001</v>
      </c>
      <c r="AL1090" s="25">
        <v>0.12966287009999999</v>
      </c>
      <c r="AM1090" s="25">
        <v>0.14225705659999999</v>
      </c>
      <c r="AN1090" s="47">
        <v>5.4773811300000003E-2</v>
      </c>
      <c r="AO1090" s="47">
        <v>3.9786619699999998E-2</v>
      </c>
      <c r="AP1090" s="47">
        <v>4.8013483000000003E-2</v>
      </c>
      <c r="AQ1090" s="47">
        <v>1.8221888759012601</v>
      </c>
      <c r="AR1090" s="47">
        <v>1.81862155648184</v>
      </c>
      <c r="AS1090" s="47">
        <v>1.6986181440890999</v>
      </c>
      <c r="AT1090" s="28">
        <v>0</v>
      </c>
      <c r="AU1090" s="28">
        <v>0</v>
      </c>
      <c r="AV1090" s="28">
        <v>0</v>
      </c>
    </row>
    <row r="1091" spans="1:48" x14ac:dyDescent="0.25">
      <c r="A1091" s="159">
        <v>1088</v>
      </c>
      <c r="B1091" s="3" t="s">
        <v>2802</v>
      </c>
      <c r="C1091" s="3" t="s">
        <v>2159</v>
      </c>
      <c r="D1091" s="28" t="s">
        <v>4501</v>
      </c>
      <c r="E1091" s="25" t="s">
        <v>4501</v>
      </c>
      <c r="F1091" s="25" t="s">
        <v>4501</v>
      </c>
      <c r="G1091" s="25" t="s">
        <v>4501</v>
      </c>
      <c r="H1091" s="28" t="s">
        <v>4501</v>
      </c>
      <c r="I1091" s="49">
        <v>1.65</v>
      </c>
      <c r="J1091" s="49">
        <v>42.8354</v>
      </c>
      <c r="K1091" s="28" t="s">
        <v>4501</v>
      </c>
      <c r="L1091" s="28" t="s">
        <v>4501</v>
      </c>
      <c r="M1091" s="49" t="s">
        <v>4501</v>
      </c>
      <c r="N1091" s="49" t="s">
        <v>4501</v>
      </c>
      <c r="O1091" s="49" t="s">
        <v>4501</v>
      </c>
      <c r="P1091" s="30">
        <v>129.22741061599999</v>
      </c>
      <c r="Q1091" s="27">
        <v>-7.1000000000000004E-3</v>
      </c>
      <c r="R1091" s="30">
        <v>134.519640942</v>
      </c>
      <c r="S1091" s="27">
        <v>4.1000000000000002E-2</v>
      </c>
      <c r="T1091" s="30">
        <v>0</v>
      </c>
      <c r="U1091" s="27" t="s">
        <v>1989</v>
      </c>
      <c r="V1091" s="30">
        <v>2.0406936670000002</v>
      </c>
      <c r="W1091" s="32">
        <v>4.41E-2</v>
      </c>
      <c r="X1091" s="30">
        <v>2.2829254959999998</v>
      </c>
      <c r="Y1091" s="32">
        <v>0.1187</v>
      </c>
      <c r="Z1091" s="30">
        <v>0</v>
      </c>
      <c r="AA1091" s="32" t="s">
        <v>1989</v>
      </c>
      <c r="AB1091" s="30">
        <v>959.21818181820004</v>
      </c>
      <c r="AC1091" s="27">
        <v>1.78E-2</v>
      </c>
      <c r="AD1091" s="30">
        <v>1103.4739393939001</v>
      </c>
      <c r="AE1091" s="27">
        <v>0.15</v>
      </c>
      <c r="AF1091" s="30">
        <v>0</v>
      </c>
      <c r="AG1091" s="27" t="s">
        <v>1989</v>
      </c>
      <c r="AH1091" s="25">
        <v>3.4986008899999997E-2</v>
      </c>
      <c r="AI1091" s="25">
        <v>4.2655395800000002E-2</v>
      </c>
      <c r="AJ1091" s="25">
        <v>0</v>
      </c>
      <c r="AK1091" s="25">
        <v>0.10914195879999999</v>
      </c>
      <c r="AL1091" s="25">
        <v>0.118810727</v>
      </c>
      <c r="AM1091" s="25">
        <v>0</v>
      </c>
      <c r="AN1091" s="47">
        <v>0.1287291103</v>
      </c>
      <c r="AO1091" s="47">
        <v>0.1249448724</v>
      </c>
      <c r="AP1091" s="47">
        <v>0</v>
      </c>
      <c r="AQ1091" s="47">
        <v>1.88515745805077</v>
      </c>
      <c r="AR1091" s="47">
        <v>1.68837421651355</v>
      </c>
      <c r="AS1091" s="47" t="s">
        <v>1989</v>
      </c>
      <c r="AT1091" s="28">
        <v>0</v>
      </c>
      <c r="AU1091" s="28">
        <v>0</v>
      </c>
      <c r="AV1091" s="28">
        <v>0</v>
      </c>
    </row>
    <row r="1092" spans="1:48" x14ac:dyDescent="0.25">
      <c r="A1092" s="159">
        <v>1089</v>
      </c>
      <c r="B1092" s="3" t="s">
        <v>3922</v>
      </c>
      <c r="C1092" s="3" t="s">
        <v>2159</v>
      </c>
      <c r="D1092" s="28">
        <v>12100</v>
      </c>
      <c r="E1092" s="25">
        <v>-14.788729999999999</v>
      </c>
      <c r="F1092" s="25">
        <v>-35.294119999999999</v>
      </c>
      <c r="G1092" s="25">
        <v>-55.018590000000003</v>
      </c>
      <c r="H1092" s="28">
        <v>78988267599.999985</v>
      </c>
      <c r="I1092" s="49">
        <v>6.5279499999999997</v>
      </c>
      <c r="J1092" s="49">
        <v>89.321039999999996</v>
      </c>
      <c r="K1092" s="28">
        <v>5</v>
      </c>
      <c r="L1092" s="28">
        <v>60500</v>
      </c>
      <c r="M1092" s="49">
        <v>5.0145047658516368</v>
      </c>
      <c r="N1092" s="49">
        <v>0.88186434692063609</v>
      </c>
      <c r="O1092" s="49" t="s">
        <v>4501</v>
      </c>
      <c r="P1092" s="30">
        <v>103.935614199</v>
      </c>
      <c r="Q1092" s="27">
        <v>-0.1026</v>
      </c>
      <c r="R1092" s="30">
        <v>84.201298023000007</v>
      </c>
      <c r="S1092" s="27">
        <v>-0.18990000000000001</v>
      </c>
      <c r="T1092" s="30">
        <v>0</v>
      </c>
      <c r="U1092" s="27" t="s">
        <v>1989</v>
      </c>
      <c r="V1092" s="30">
        <v>26.970825357999999</v>
      </c>
      <c r="W1092" s="32">
        <v>0.49109999999999998</v>
      </c>
      <c r="X1092" s="30">
        <v>16.587054090999999</v>
      </c>
      <c r="Y1092" s="32">
        <v>-0.38500000000000001</v>
      </c>
      <c r="Z1092" s="30">
        <v>0</v>
      </c>
      <c r="AA1092" s="32" t="s">
        <v>1989</v>
      </c>
      <c r="AB1092" s="30">
        <v>4462.0859963393004</v>
      </c>
      <c r="AC1092" s="27">
        <v>-0.1613</v>
      </c>
      <c r="AD1092" s="30">
        <v>2286.8334423515998</v>
      </c>
      <c r="AE1092" s="27">
        <v>-0.48699999999999999</v>
      </c>
      <c r="AF1092" s="30">
        <v>0</v>
      </c>
      <c r="AG1092" s="27" t="s">
        <v>1989</v>
      </c>
      <c r="AH1092" s="25">
        <v>0.27422676569999999</v>
      </c>
      <c r="AI1092" s="25">
        <v>0.15742275159999999</v>
      </c>
      <c r="AJ1092" s="25">
        <v>0</v>
      </c>
      <c r="AK1092" s="25">
        <v>0.32955973300000002</v>
      </c>
      <c r="AL1092" s="25">
        <v>0.18216650849999999</v>
      </c>
      <c r="AM1092" s="25">
        <v>0</v>
      </c>
      <c r="AN1092" s="47">
        <v>0.5103292841</v>
      </c>
      <c r="AO1092" s="47">
        <v>0.43089458250000001</v>
      </c>
      <c r="AP1092" s="47">
        <v>0</v>
      </c>
      <c r="AQ1092" s="47">
        <v>0.14254042598460401</v>
      </c>
      <c r="AR1092" s="47">
        <v>0.172305539308063</v>
      </c>
      <c r="AS1092" s="47" t="s">
        <v>1989</v>
      </c>
      <c r="AT1092" s="28">
        <v>3000</v>
      </c>
      <c r="AU1092" s="28">
        <v>1500</v>
      </c>
      <c r="AV1092" s="28">
        <v>0</v>
      </c>
    </row>
    <row r="1093" spans="1:48" x14ac:dyDescent="0.25">
      <c r="A1093" s="159">
        <v>1090</v>
      </c>
      <c r="B1093" s="3" t="s">
        <v>2808</v>
      </c>
      <c r="C1093" s="3" t="s">
        <v>2159</v>
      </c>
      <c r="D1093" s="28">
        <v>24400</v>
      </c>
      <c r="E1093" s="25">
        <v>-6.1538459999999997</v>
      </c>
      <c r="F1093" s="25">
        <v>-7.9245279999999996</v>
      </c>
      <c r="G1093" s="25">
        <v>-14.385960000000001</v>
      </c>
      <c r="H1093" s="28">
        <v>195200000000</v>
      </c>
      <c r="I1093" s="49">
        <v>8</v>
      </c>
      <c r="J1093" s="49">
        <v>76.231160000000003</v>
      </c>
      <c r="K1093" s="28">
        <v>315</v>
      </c>
      <c r="L1093" s="28">
        <v>7703500</v>
      </c>
      <c r="M1093" s="49">
        <v>3.6457788591808002</v>
      </c>
      <c r="N1093" s="49">
        <v>0.58996861016035163</v>
      </c>
      <c r="O1093" s="49">
        <v>0.2033143</v>
      </c>
      <c r="P1093" s="30">
        <v>1041.3001188159999</v>
      </c>
      <c r="Q1093" s="27">
        <v>-0.10489999999999999</v>
      </c>
      <c r="R1093" s="30">
        <v>1082.8030719210001</v>
      </c>
      <c r="S1093" s="27">
        <v>3.9899999999999998E-2</v>
      </c>
      <c r="T1093" s="30">
        <v>0</v>
      </c>
      <c r="U1093" s="27" t="s">
        <v>1989</v>
      </c>
      <c r="V1093" s="30">
        <v>52.415525856999999</v>
      </c>
      <c r="W1093" s="32">
        <v>-0.21940000000000001</v>
      </c>
      <c r="X1093" s="30">
        <v>64.751973805999995</v>
      </c>
      <c r="Y1093" s="32">
        <v>0.2354</v>
      </c>
      <c r="Z1093" s="30">
        <v>0</v>
      </c>
      <c r="AA1093" s="32" t="s">
        <v>1989</v>
      </c>
      <c r="AB1093" s="30">
        <v>5765.7078442499997</v>
      </c>
      <c r="AC1093" s="27">
        <v>-0.313</v>
      </c>
      <c r="AD1093" s="30">
        <v>7290.5993767500004</v>
      </c>
      <c r="AE1093" s="27">
        <v>0.26400000000000001</v>
      </c>
      <c r="AF1093" s="30">
        <v>0</v>
      </c>
      <c r="AG1093" s="27" t="s">
        <v>1989</v>
      </c>
      <c r="AH1093" s="25">
        <v>3.8702620700000002E-2</v>
      </c>
      <c r="AI1093" s="25">
        <v>4.35949973E-2</v>
      </c>
      <c r="AJ1093" s="25">
        <v>0</v>
      </c>
      <c r="AK1093" s="25">
        <v>0.18364457710000001</v>
      </c>
      <c r="AL1093" s="25">
        <v>0.1957275191</v>
      </c>
      <c r="AM1093" s="25">
        <v>0</v>
      </c>
      <c r="AN1093" s="47">
        <v>6.45390988E-2</v>
      </c>
      <c r="AO1093" s="47">
        <v>6.7583748099999993E-2</v>
      </c>
      <c r="AP1093" s="47">
        <v>0</v>
      </c>
      <c r="AQ1093" s="47">
        <v>3.8803763672607801</v>
      </c>
      <c r="AR1093" s="47">
        <v>3.1745746564145101</v>
      </c>
      <c r="AS1093" s="47" t="s">
        <v>1989</v>
      </c>
      <c r="AT1093" s="28">
        <v>2000</v>
      </c>
      <c r="AU1093" s="28">
        <v>2000</v>
      </c>
      <c r="AV1093" s="28">
        <v>0</v>
      </c>
    </row>
    <row r="1094" spans="1:48" x14ac:dyDescent="0.25">
      <c r="A1094" s="159">
        <v>1091</v>
      </c>
      <c r="B1094" s="3" t="s">
        <v>2805</v>
      </c>
      <c r="C1094" s="3" t="s">
        <v>2159</v>
      </c>
      <c r="D1094" s="28">
        <v>17700</v>
      </c>
      <c r="E1094" s="25">
        <v>-40.2027</v>
      </c>
      <c r="F1094" s="25">
        <v>-40.2027</v>
      </c>
      <c r="G1094" s="25">
        <v>118.5185</v>
      </c>
      <c r="H1094" s="28">
        <v>159300000000</v>
      </c>
      <c r="I1094" s="49">
        <v>9</v>
      </c>
      <c r="J1094" s="49">
        <v>10.581670000000001</v>
      </c>
      <c r="K1094" s="28">
        <v>25</v>
      </c>
      <c r="L1094" s="28">
        <v>442500</v>
      </c>
      <c r="M1094" s="49">
        <v>55.485893416927901</v>
      </c>
      <c r="N1094" s="49">
        <v>1.5991079913583306</v>
      </c>
      <c r="O1094" s="49" t="s">
        <v>4501</v>
      </c>
      <c r="P1094" s="30">
        <v>1978.304413913</v>
      </c>
      <c r="Q1094" s="27">
        <v>0.22020000000000001</v>
      </c>
      <c r="R1094" s="30">
        <v>2232.5761453360001</v>
      </c>
      <c r="S1094" s="27">
        <v>0.1285</v>
      </c>
      <c r="T1094" s="30">
        <v>0</v>
      </c>
      <c r="U1094" s="27" t="s">
        <v>1989</v>
      </c>
      <c r="V1094" s="30">
        <v>16.525161876999999</v>
      </c>
      <c r="W1094" s="32">
        <v>1.1456999999999999</v>
      </c>
      <c r="X1094" s="30">
        <v>2.8751612099999999</v>
      </c>
      <c r="Y1094" s="32">
        <v>-0.82599999999999996</v>
      </c>
      <c r="Z1094" s="30">
        <v>0</v>
      </c>
      <c r="AA1094" s="32" t="s">
        <v>1989</v>
      </c>
      <c r="AB1094" s="30">
        <v>1836.1290974444</v>
      </c>
      <c r="AC1094" s="27">
        <v>1.1456999999999999</v>
      </c>
      <c r="AD1094" s="30">
        <v>193.0623566667</v>
      </c>
      <c r="AE1094" s="27">
        <v>-0.89500000000000002</v>
      </c>
      <c r="AF1094" s="30">
        <v>0</v>
      </c>
      <c r="AG1094" s="27" t="s">
        <v>1989</v>
      </c>
      <c r="AH1094" s="25">
        <v>7.2417111699999995E-2</v>
      </c>
      <c r="AI1094" s="25">
        <v>1.17852784E-2</v>
      </c>
      <c r="AJ1094" s="25">
        <v>0</v>
      </c>
      <c r="AK1094" s="25">
        <v>0.18676657660000001</v>
      </c>
      <c r="AL1094" s="25">
        <v>2.9284455399999999E-2</v>
      </c>
      <c r="AM1094" s="25">
        <v>0</v>
      </c>
      <c r="AN1094" s="47">
        <v>2.5593661899999998E-2</v>
      </c>
      <c r="AO1094" s="47">
        <v>1.63187349E-2</v>
      </c>
      <c r="AP1094" s="47">
        <v>0</v>
      </c>
      <c r="AQ1094" s="47">
        <v>0.85880856988598797</v>
      </c>
      <c r="AR1094" s="47">
        <v>2.0927903328780002</v>
      </c>
      <c r="AS1094" s="47" t="s">
        <v>1989</v>
      </c>
      <c r="AT1094" s="28">
        <v>0</v>
      </c>
      <c r="AU1094" s="28">
        <v>0</v>
      </c>
      <c r="AV1094" s="28">
        <v>0</v>
      </c>
    </row>
    <row r="1095" spans="1:48" x14ac:dyDescent="0.25">
      <c r="A1095" s="159">
        <v>1092</v>
      </c>
      <c r="B1095" s="3" t="s">
        <v>4841</v>
      </c>
      <c r="C1095" s="3" t="s">
        <v>2159</v>
      </c>
      <c r="D1095" s="28">
        <v>46500</v>
      </c>
      <c r="E1095" s="25">
        <v>-24.267099999999999</v>
      </c>
      <c r="F1095" s="25">
        <v>36.764710000000001</v>
      </c>
      <c r="G1095" s="25" t="s">
        <v>4501</v>
      </c>
      <c r="H1095" s="28">
        <v>81375000000</v>
      </c>
      <c r="I1095" s="49">
        <v>1.75</v>
      </c>
      <c r="J1095" s="49">
        <v>84.807429999999997</v>
      </c>
      <c r="K1095" s="28">
        <v>60</v>
      </c>
      <c r="L1095" s="28">
        <v>3022000</v>
      </c>
      <c r="M1095" s="49">
        <v>10.23778071334214</v>
      </c>
      <c r="N1095" s="49">
        <v>1.5973852878231969</v>
      </c>
      <c r="O1095" s="49" t="s">
        <v>4501</v>
      </c>
      <c r="P1095" s="30">
        <v>107.26613497300001</v>
      </c>
      <c r="Q1095" s="27">
        <v>-8.9899999999999994E-2</v>
      </c>
      <c r="R1095" s="30">
        <v>120.62712992900001</v>
      </c>
      <c r="S1095" s="27">
        <v>0.1246</v>
      </c>
      <c r="T1095" s="30">
        <v>0</v>
      </c>
      <c r="U1095" s="27" t="s">
        <v>1989</v>
      </c>
      <c r="V1095" s="30">
        <v>5.0117503169999997</v>
      </c>
      <c r="W1095" s="32">
        <v>6.8699999999999997E-2</v>
      </c>
      <c r="X1095" s="30">
        <v>8.8319077640000003</v>
      </c>
      <c r="Y1095" s="32">
        <v>0.76219999999999999</v>
      </c>
      <c r="Z1095" s="30">
        <v>0</v>
      </c>
      <c r="AA1095" s="32" t="s">
        <v>1989</v>
      </c>
      <c r="AB1095" s="30">
        <v>2863.8573240000001</v>
      </c>
      <c r="AC1095" s="27">
        <v>6.8699999999999997E-2</v>
      </c>
      <c r="AD1095" s="30">
        <v>5046.8044365714004</v>
      </c>
      <c r="AE1095" s="27">
        <v>0.76200000000000001</v>
      </c>
      <c r="AF1095" s="30">
        <v>0</v>
      </c>
      <c r="AG1095" s="27" t="s">
        <v>1989</v>
      </c>
      <c r="AH1095" s="25">
        <v>6.2795166900000005E-2</v>
      </c>
      <c r="AI1095" s="25">
        <v>0.1110801731</v>
      </c>
      <c r="AJ1095" s="25">
        <v>0</v>
      </c>
      <c r="AK1095" s="25">
        <v>0.1043548289</v>
      </c>
      <c r="AL1095" s="25">
        <v>0.177113252</v>
      </c>
      <c r="AM1095" s="25">
        <v>0</v>
      </c>
      <c r="AN1095" s="47">
        <v>0.28783751730000001</v>
      </c>
      <c r="AO1095" s="47">
        <v>0.33217539899999998</v>
      </c>
      <c r="AP1095" s="47">
        <v>0</v>
      </c>
      <c r="AQ1095" s="47">
        <v>0.62845300983988905</v>
      </c>
      <c r="AR1095" s="47">
        <v>0.56191030432371603</v>
      </c>
      <c r="AS1095" s="47" t="s">
        <v>1989</v>
      </c>
      <c r="AT1095" s="28">
        <v>800</v>
      </c>
      <c r="AU1095" s="28">
        <v>1000</v>
      </c>
      <c r="AV1095" s="28">
        <v>0</v>
      </c>
    </row>
    <row r="1096" spans="1:48" x14ac:dyDescent="0.25">
      <c r="A1096" s="159">
        <v>1093</v>
      </c>
      <c r="B1096" s="3" t="s">
        <v>4305</v>
      </c>
      <c r="C1096" s="3" t="s">
        <v>2159</v>
      </c>
      <c r="D1096" s="28" t="s">
        <v>4501</v>
      </c>
      <c r="E1096" s="25" t="s">
        <v>4501</v>
      </c>
      <c r="F1096" s="25" t="s">
        <v>4501</v>
      </c>
      <c r="G1096" s="25" t="s">
        <v>4501</v>
      </c>
      <c r="H1096" s="28" t="s">
        <v>4501</v>
      </c>
      <c r="I1096" s="49">
        <v>2.88</v>
      </c>
      <c r="J1096" s="49">
        <v>100</v>
      </c>
      <c r="K1096" s="28" t="s">
        <v>4501</v>
      </c>
      <c r="L1096" s="28" t="s">
        <v>4501</v>
      </c>
      <c r="M1096" s="49" t="s">
        <v>4501</v>
      </c>
      <c r="N1096" s="49" t="s">
        <v>4501</v>
      </c>
      <c r="O1096" s="49" t="s">
        <v>4501</v>
      </c>
      <c r="P1096" s="30">
        <v>37.451705447000002</v>
      </c>
      <c r="Q1096" s="27">
        <v>-0.1449</v>
      </c>
      <c r="R1096" s="30">
        <v>26.911047151999998</v>
      </c>
      <c r="S1096" s="27">
        <v>-0.28139999999999998</v>
      </c>
      <c r="T1096" s="30">
        <v>0</v>
      </c>
      <c r="U1096" s="27" t="s">
        <v>1989</v>
      </c>
      <c r="V1096" s="30">
        <v>2.9705105089999999</v>
      </c>
      <c r="W1096" s="32">
        <v>-5.8299999999999998E-2</v>
      </c>
      <c r="X1096" s="30">
        <v>2.0431965399999998</v>
      </c>
      <c r="Y1096" s="32">
        <v>-0.31219999999999998</v>
      </c>
      <c r="Z1096" s="30">
        <v>0</v>
      </c>
      <c r="AA1096" s="32" t="s">
        <v>1989</v>
      </c>
      <c r="AB1096" s="30">
        <v>1031.4272600694001</v>
      </c>
      <c r="AC1096" s="27">
        <v>-5.8299999999999998E-2</v>
      </c>
      <c r="AD1096" s="30">
        <v>504.3443527778</v>
      </c>
      <c r="AE1096" s="27">
        <v>-0.51100000000000001</v>
      </c>
      <c r="AF1096" s="30">
        <v>0</v>
      </c>
      <c r="AG1096" s="27" t="s">
        <v>1989</v>
      </c>
      <c r="AH1096" s="25">
        <v>5.03192737E-2</v>
      </c>
      <c r="AI1096" s="25">
        <v>3.8765459400000001E-2</v>
      </c>
      <c r="AJ1096" s="25">
        <v>0</v>
      </c>
      <c r="AK1096" s="25">
        <v>9.1077698499999998E-2</v>
      </c>
      <c r="AL1096" s="25">
        <v>6.1619518800000002E-2</v>
      </c>
      <c r="AM1096" s="25">
        <v>0</v>
      </c>
      <c r="AN1096" s="47">
        <v>0.26649181490000001</v>
      </c>
      <c r="AO1096" s="47">
        <v>0.23203867080000001</v>
      </c>
      <c r="AP1096" s="47">
        <v>0</v>
      </c>
      <c r="AQ1096" s="47">
        <v>0.71389996299612002</v>
      </c>
      <c r="AR1096" s="47">
        <v>0.46163836722990498</v>
      </c>
      <c r="AS1096" s="47" t="s">
        <v>1989</v>
      </c>
      <c r="AT1096" s="28">
        <v>490</v>
      </c>
      <c r="AU1096" s="28">
        <v>350</v>
      </c>
      <c r="AV1096" s="28">
        <v>0</v>
      </c>
    </row>
    <row r="1097" spans="1:48" x14ac:dyDescent="0.25">
      <c r="A1097" s="159">
        <v>1094</v>
      </c>
      <c r="B1097" s="3" t="s">
        <v>4844</v>
      </c>
      <c r="C1097" s="3" t="s">
        <v>2159</v>
      </c>
      <c r="D1097" s="28" t="s">
        <v>4664</v>
      </c>
      <c r="E1097" s="25" t="s">
        <v>4664</v>
      </c>
      <c r="F1097" s="25" t="s">
        <v>4664</v>
      </c>
      <c r="G1097" s="25" t="s">
        <v>4664</v>
      </c>
      <c r="H1097" s="28" t="s">
        <v>4664</v>
      </c>
      <c r="I1097" s="49" t="s">
        <v>4664</v>
      </c>
      <c r="J1097" s="49" t="s">
        <v>4664</v>
      </c>
      <c r="K1097" s="28" t="s">
        <v>4664</v>
      </c>
      <c r="L1097" s="28" t="s">
        <v>4664</v>
      </c>
      <c r="M1097" s="49" t="s">
        <v>4664</v>
      </c>
      <c r="N1097" s="49" t="s">
        <v>4664</v>
      </c>
      <c r="O1097" s="49" t="s">
        <v>4664</v>
      </c>
      <c r="P1097" s="30">
        <v>0</v>
      </c>
      <c r="Q1097" s="27" t="s">
        <v>1989</v>
      </c>
      <c r="R1097" s="30">
        <v>0</v>
      </c>
      <c r="S1097" s="27" t="s">
        <v>1989</v>
      </c>
      <c r="T1097" s="30">
        <v>0</v>
      </c>
      <c r="U1097" s="27" t="s">
        <v>1989</v>
      </c>
      <c r="V1097" s="30">
        <v>0</v>
      </c>
      <c r="W1097" s="32" t="s">
        <v>1989</v>
      </c>
      <c r="X1097" s="30">
        <v>0</v>
      </c>
      <c r="Y1097" s="32" t="s">
        <v>1989</v>
      </c>
      <c r="Z1097" s="30">
        <v>0</v>
      </c>
      <c r="AA1097" s="32" t="s">
        <v>1989</v>
      </c>
      <c r="AB1097" s="30">
        <v>0</v>
      </c>
      <c r="AC1097" s="27" t="s">
        <v>1989</v>
      </c>
      <c r="AD1097" s="30">
        <v>0</v>
      </c>
      <c r="AE1097" s="27" t="s">
        <v>1989</v>
      </c>
      <c r="AF1097" s="30">
        <v>0</v>
      </c>
      <c r="AG1097" s="27" t="s">
        <v>1989</v>
      </c>
      <c r="AH1097" s="25">
        <v>0</v>
      </c>
      <c r="AI1097" s="25">
        <v>0</v>
      </c>
      <c r="AJ1097" s="25">
        <v>0</v>
      </c>
      <c r="AK1097" s="25">
        <v>0</v>
      </c>
      <c r="AL1097" s="25">
        <v>0</v>
      </c>
      <c r="AM1097" s="25">
        <v>0</v>
      </c>
      <c r="AN1097" s="47">
        <v>0</v>
      </c>
      <c r="AO1097" s="47">
        <v>0</v>
      </c>
      <c r="AP1097" s="47">
        <v>0</v>
      </c>
      <c r="AQ1097" s="47" t="s">
        <v>1989</v>
      </c>
      <c r="AR1097" s="47" t="s">
        <v>1989</v>
      </c>
      <c r="AS1097" s="47" t="s">
        <v>1989</v>
      </c>
      <c r="AT1097" s="28">
        <v>0</v>
      </c>
      <c r="AU1097" s="28">
        <v>0</v>
      </c>
      <c r="AV1097" s="28">
        <v>0</v>
      </c>
    </row>
    <row r="1098" spans="1:48" x14ac:dyDescent="0.25">
      <c r="A1098" s="159">
        <v>1095</v>
      </c>
      <c r="B1098" s="3" t="s">
        <v>2719</v>
      </c>
      <c r="C1098" s="3" t="s">
        <v>2159</v>
      </c>
      <c r="D1098" s="28">
        <v>13600</v>
      </c>
      <c r="E1098" s="25">
        <v>-4.895105</v>
      </c>
      <c r="F1098" s="25">
        <v>-9.9337750000000007</v>
      </c>
      <c r="G1098" s="25">
        <v>-76.265270000000001</v>
      </c>
      <c r="H1098" s="28">
        <v>197200000000</v>
      </c>
      <c r="I1098" s="49">
        <v>14.5</v>
      </c>
      <c r="J1098" s="49">
        <v>69.555170000000004</v>
      </c>
      <c r="K1098" s="28">
        <v>20</v>
      </c>
      <c r="L1098" s="28">
        <v>296000</v>
      </c>
      <c r="M1098" s="49">
        <v>73.118279569892479</v>
      </c>
      <c r="N1098" s="49">
        <v>1.5703580104657693</v>
      </c>
      <c r="O1098" s="49" t="s">
        <v>4501</v>
      </c>
      <c r="P1098" s="30">
        <v>180.600758794</v>
      </c>
      <c r="Q1098" s="27">
        <v>4.4499999999999998E-2</v>
      </c>
      <c r="R1098" s="30">
        <v>192.91157073599999</v>
      </c>
      <c r="S1098" s="27">
        <v>6.8199999999999997E-2</v>
      </c>
      <c r="T1098" s="30">
        <v>127.618308719</v>
      </c>
      <c r="U1098" s="27">
        <v>-0.1178</v>
      </c>
      <c r="V1098" s="30">
        <v>11.414477581</v>
      </c>
      <c r="W1098" s="32">
        <v>-1.7104999999999999</v>
      </c>
      <c r="X1098" s="30">
        <v>3.1472531730000002</v>
      </c>
      <c r="Y1098" s="32">
        <v>-0.72430000000000005</v>
      </c>
      <c r="Z1098" s="30">
        <v>2.80464527</v>
      </c>
      <c r="AA1098" s="32">
        <v>-0.62619999999999998</v>
      </c>
      <c r="AB1098" s="30">
        <v>763.74137772409995</v>
      </c>
      <c r="AC1098" s="27">
        <v>-1.8110999999999999</v>
      </c>
      <c r="AD1098" s="30">
        <v>186.07310537929999</v>
      </c>
      <c r="AE1098" s="27">
        <v>-0.75600000000000001</v>
      </c>
      <c r="AF1098" s="30">
        <v>0</v>
      </c>
      <c r="AG1098" s="27" t="s">
        <v>1989</v>
      </c>
      <c r="AH1098" s="25">
        <v>5.0445325200000002E-2</v>
      </c>
      <c r="AI1098" s="25">
        <v>1.2348551500000001E-2</v>
      </c>
      <c r="AJ1098" s="25">
        <v>0</v>
      </c>
      <c r="AK1098" s="25">
        <v>7.9354609699999995E-2</v>
      </c>
      <c r="AL1098" s="25">
        <v>1.8432187799999999E-2</v>
      </c>
      <c r="AM1098" s="25">
        <v>0</v>
      </c>
      <c r="AN1098" s="47">
        <v>0.27708979849999998</v>
      </c>
      <c r="AO1098" s="47">
        <v>0.20892979410000001</v>
      </c>
      <c r="AP1098" s="47">
        <v>0</v>
      </c>
      <c r="AQ1098" s="47">
        <v>0.52569329652407404</v>
      </c>
      <c r="AR1098" s="47">
        <v>0.45959757207073698</v>
      </c>
      <c r="AS1098" s="47">
        <v>0.464009553039815</v>
      </c>
      <c r="AT1098" s="28">
        <v>150</v>
      </c>
      <c r="AU1098" s="28">
        <v>0</v>
      </c>
      <c r="AV1098" s="28">
        <v>0</v>
      </c>
    </row>
    <row r="1099" spans="1:48" x14ac:dyDescent="0.25">
      <c r="A1099" s="159">
        <v>1096</v>
      </c>
      <c r="B1099" s="3" t="s">
        <v>3898</v>
      </c>
      <c r="C1099" s="3" t="s">
        <v>2159</v>
      </c>
      <c r="D1099" s="28">
        <v>11900</v>
      </c>
      <c r="E1099" s="25">
        <v>-0.83333330000000005</v>
      </c>
      <c r="F1099" s="25">
        <v>-8.4615379999999991</v>
      </c>
      <c r="G1099" s="25">
        <v>13.33333</v>
      </c>
      <c r="H1099" s="28">
        <v>2685344599000</v>
      </c>
      <c r="I1099" s="49">
        <v>225.6592</v>
      </c>
      <c r="J1099" s="49">
        <v>99.999579999999995</v>
      </c>
      <c r="K1099" s="28">
        <v>291.05</v>
      </c>
      <c r="L1099" s="28">
        <v>3599000</v>
      </c>
      <c r="M1099" s="49">
        <v>12.434691745036572</v>
      </c>
      <c r="N1099" s="49">
        <v>1.0889282117233507</v>
      </c>
      <c r="O1099" s="49">
        <v>0.39121329999999999</v>
      </c>
      <c r="P1099" s="30">
        <v>650.52666145199998</v>
      </c>
      <c r="Q1099" s="27">
        <v>0.25280000000000002</v>
      </c>
      <c r="R1099" s="30">
        <v>875.05764661399996</v>
      </c>
      <c r="S1099" s="27">
        <v>0.34520000000000001</v>
      </c>
      <c r="T1099" s="30">
        <v>851.29942626299999</v>
      </c>
      <c r="U1099" s="27">
        <v>0.1111</v>
      </c>
      <c r="V1099" s="30">
        <v>9.4520068510000002</v>
      </c>
      <c r="W1099" s="32">
        <v>-1.1821999999999999</v>
      </c>
      <c r="X1099" s="30">
        <v>217.41607377400001</v>
      </c>
      <c r="Y1099" s="32">
        <v>22.002099999999999</v>
      </c>
      <c r="Z1099" s="30">
        <v>206.27187218</v>
      </c>
      <c r="AA1099" s="32">
        <v>0.755</v>
      </c>
      <c r="AB1099" s="30">
        <v>34.779226033</v>
      </c>
      <c r="AC1099" s="27">
        <v>-1.1513</v>
      </c>
      <c r="AD1099" s="30">
        <v>963.47086140279998</v>
      </c>
      <c r="AE1099" s="27">
        <v>26.702000000000002</v>
      </c>
      <c r="AF1099" s="30">
        <v>914.08576616569997</v>
      </c>
      <c r="AG1099" s="27">
        <v>1.75</v>
      </c>
      <c r="AH1099" s="25">
        <v>1.9208494E-3</v>
      </c>
      <c r="AI1099" s="25">
        <v>4.5404760799999999E-2</v>
      </c>
      <c r="AJ1099" s="25">
        <v>4.4208593099999999E-2</v>
      </c>
      <c r="AK1099" s="25">
        <v>4.2179853999999998E-3</v>
      </c>
      <c r="AL1099" s="25">
        <v>9.2288689399999999E-2</v>
      </c>
      <c r="AM1099" s="25">
        <v>8.3774175500000006E-2</v>
      </c>
      <c r="AN1099" s="47">
        <v>0.40335018589999999</v>
      </c>
      <c r="AO1099" s="47">
        <v>0.52037613589999998</v>
      </c>
      <c r="AP1099" s="47">
        <v>0.50338861820000003</v>
      </c>
      <c r="AQ1099" s="47">
        <v>1.16824228245754</v>
      </c>
      <c r="AR1099" s="47">
        <v>0.90903933939415404</v>
      </c>
      <c r="AS1099" s="47">
        <v>0.89497492790795197</v>
      </c>
      <c r="AT1099" s="28">
        <v>0</v>
      </c>
      <c r="AU1099" s="28">
        <v>0</v>
      </c>
      <c r="AV1099" s="28">
        <v>0</v>
      </c>
    </row>
    <row r="1100" spans="1:48" x14ac:dyDescent="0.25">
      <c r="A1100" s="159">
        <v>1097</v>
      </c>
      <c r="B1100" s="3" t="s">
        <v>4308</v>
      </c>
      <c r="C1100" s="3" t="s">
        <v>2159</v>
      </c>
      <c r="D1100" s="28">
        <v>10000</v>
      </c>
      <c r="E1100" s="25">
        <v>-5.6603770000000004</v>
      </c>
      <c r="F1100" s="25">
        <v>-17.355370000000001</v>
      </c>
      <c r="G1100" s="25">
        <v>-5.6603770000000004</v>
      </c>
      <c r="H1100" s="28">
        <v>62909000000</v>
      </c>
      <c r="I1100" s="49">
        <v>6.2908999999999997</v>
      </c>
      <c r="J1100" s="49">
        <v>100</v>
      </c>
      <c r="K1100" s="28">
        <v>15</v>
      </c>
      <c r="L1100" s="28">
        <v>150500</v>
      </c>
      <c r="M1100" s="49">
        <v>8.4104289318755256</v>
      </c>
      <c r="N1100" s="49">
        <v>0.851147098299185</v>
      </c>
      <c r="O1100" s="49" t="s">
        <v>4501</v>
      </c>
      <c r="P1100" s="30">
        <v>73.496933050999999</v>
      </c>
      <c r="Q1100" s="27">
        <v>6.6000000000000003E-2</v>
      </c>
      <c r="R1100" s="30">
        <v>71.934388936000005</v>
      </c>
      <c r="S1100" s="27">
        <v>-2.1299999999999999E-2</v>
      </c>
      <c r="T1100" s="30">
        <v>0</v>
      </c>
      <c r="U1100" s="27" t="s">
        <v>1989</v>
      </c>
      <c r="V1100" s="30">
        <v>7.4053440459999997</v>
      </c>
      <c r="W1100" s="32">
        <v>-6.0100000000000001E-2</v>
      </c>
      <c r="X1100" s="30">
        <v>7.4786722450000003</v>
      </c>
      <c r="Y1100" s="32">
        <v>9.9000000000000008E-3</v>
      </c>
      <c r="Z1100" s="30">
        <v>0</v>
      </c>
      <c r="AA1100" s="32" t="s">
        <v>1989</v>
      </c>
      <c r="AB1100" s="30">
        <v>1097.6718825605001</v>
      </c>
      <c r="AC1100" s="27">
        <v>-0.1236</v>
      </c>
      <c r="AD1100" s="30">
        <v>1188.8079996503</v>
      </c>
      <c r="AE1100" s="27">
        <v>8.3000000000000004E-2</v>
      </c>
      <c r="AF1100" s="30">
        <v>0</v>
      </c>
      <c r="AG1100" s="27" t="s">
        <v>1989</v>
      </c>
      <c r="AH1100" s="25">
        <v>8.7036267799999997E-2</v>
      </c>
      <c r="AI1100" s="25">
        <v>8.0069383699999996E-2</v>
      </c>
      <c r="AJ1100" s="25">
        <v>0</v>
      </c>
      <c r="AK1100" s="25">
        <v>0.1066900249</v>
      </c>
      <c r="AL1100" s="25">
        <v>0.1041394086</v>
      </c>
      <c r="AM1100" s="25">
        <v>0</v>
      </c>
      <c r="AN1100" s="47">
        <v>0.30212057409999998</v>
      </c>
      <c r="AO1100" s="47">
        <v>0.33402491870000001</v>
      </c>
      <c r="AP1100" s="47">
        <v>0</v>
      </c>
      <c r="AQ1100" s="47">
        <v>0.24224533361331099</v>
      </c>
      <c r="AR1100" s="47">
        <v>0.35567205611383002</v>
      </c>
      <c r="AS1100" s="47" t="s">
        <v>1989</v>
      </c>
      <c r="AT1100" s="28">
        <v>1000</v>
      </c>
      <c r="AU1100" s="28">
        <v>1100</v>
      </c>
      <c r="AV1100" s="28">
        <v>800</v>
      </c>
    </row>
    <row r="1101" spans="1:48" x14ac:dyDescent="0.25">
      <c r="A1101" s="159">
        <v>1098</v>
      </c>
      <c r="B1101" s="3" t="s">
        <v>2841</v>
      </c>
      <c r="C1101" s="3" t="s">
        <v>2159</v>
      </c>
      <c r="D1101" s="28">
        <v>4100</v>
      </c>
      <c r="E1101" s="25">
        <v>7.8947370000000001</v>
      </c>
      <c r="F1101" s="25">
        <v>2.5</v>
      </c>
      <c r="G1101" s="25">
        <v>36.666670000000003</v>
      </c>
      <c r="H1101" s="28">
        <v>328241777000</v>
      </c>
      <c r="I1101" s="49">
        <v>80.058970000000002</v>
      </c>
      <c r="J1101" s="49">
        <v>100</v>
      </c>
      <c r="K1101" s="28">
        <v>3500</v>
      </c>
      <c r="L1101" s="28">
        <v>11890500</v>
      </c>
      <c r="M1101" s="49">
        <v>117.14285714285714</v>
      </c>
      <c r="N1101" s="49">
        <v>0.45673131777222764</v>
      </c>
      <c r="O1101" s="49">
        <v>0.65539510000000001</v>
      </c>
      <c r="P1101" s="30">
        <v>2265.3293472529999</v>
      </c>
      <c r="Q1101" s="27">
        <v>2.2800000000000001E-2</v>
      </c>
      <c r="R1101" s="30">
        <v>2517.2653968539998</v>
      </c>
      <c r="S1101" s="27">
        <v>0.11119999999999999</v>
      </c>
      <c r="T1101" s="30">
        <v>2531.0414575340001</v>
      </c>
      <c r="U1101" s="27">
        <v>6.7500000000000004E-2</v>
      </c>
      <c r="V1101" s="30">
        <v>-87.767822491999993</v>
      </c>
      <c r="W1101" s="32">
        <v>7.5465</v>
      </c>
      <c r="X1101" s="30">
        <v>2.8417257870000001</v>
      </c>
      <c r="Y1101" s="32">
        <v>-1.0324</v>
      </c>
      <c r="Z1101" s="30">
        <v>31.882856496999999</v>
      </c>
      <c r="AA1101" s="32">
        <v>-1.3323</v>
      </c>
      <c r="AB1101" s="30">
        <v>-1096.2896786205999</v>
      </c>
      <c r="AC1101" s="27">
        <v>7.5465</v>
      </c>
      <c r="AD1101" s="30">
        <v>35.495407784999998</v>
      </c>
      <c r="AE1101" s="27">
        <v>-1.032</v>
      </c>
      <c r="AF1101" s="30">
        <v>398.24215196620003</v>
      </c>
      <c r="AG1101" s="27">
        <v>-0.33</v>
      </c>
      <c r="AH1101" s="25">
        <v>-6.0634519300000002E-2</v>
      </c>
      <c r="AI1101" s="25">
        <v>1.6606029E-3</v>
      </c>
      <c r="AJ1101" s="25">
        <v>1.6131790100000001E-2</v>
      </c>
      <c r="AK1101" s="25">
        <v>-0.11566490879999999</v>
      </c>
      <c r="AL1101" s="25">
        <v>3.9619462999999997E-3</v>
      </c>
      <c r="AM1101" s="25">
        <v>4.3642919000000002E-2</v>
      </c>
      <c r="AN1101" s="47">
        <v>7.3139233499999998E-2</v>
      </c>
      <c r="AO1101" s="47">
        <v>0.10316544699999999</v>
      </c>
      <c r="AP1101" s="47">
        <v>0.12609372569999999</v>
      </c>
      <c r="AQ1101" s="47">
        <v>1.2950217205636101</v>
      </c>
      <c r="AR1101" s="47">
        <v>1.4763153736661601</v>
      </c>
      <c r="AS1101" s="47">
        <v>1.7053983912703601</v>
      </c>
      <c r="AT1101" s="28">
        <v>0</v>
      </c>
      <c r="AU1101" s="28">
        <v>0</v>
      </c>
      <c r="AV1101" s="28">
        <v>0</v>
      </c>
    </row>
    <row r="1102" spans="1:48" x14ac:dyDescent="0.25">
      <c r="A1102" s="159">
        <v>1099</v>
      </c>
      <c r="B1102" s="3" t="s">
        <v>2823</v>
      </c>
      <c r="C1102" s="3" t="s">
        <v>2159</v>
      </c>
      <c r="D1102" s="28" t="s">
        <v>4501</v>
      </c>
      <c r="E1102" s="25" t="s">
        <v>4501</v>
      </c>
      <c r="F1102" s="25" t="s">
        <v>4501</v>
      </c>
      <c r="G1102" s="25" t="s">
        <v>4501</v>
      </c>
      <c r="H1102" s="28" t="s">
        <v>4501</v>
      </c>
      <c r="I1102" s="49">
        <v>5.5</v>
      </c>
      <c r="J1102" s="49">
        <v>91.665459999999996</v>
      </c>
      <c r="K1102" s="28">
        <v>0</v>
      </c>
      <c r="L1102" s="28" t="s">
        <v>4501</v>
      </c>
      <c r="M1102" s="49" t="s">
        <v>4501</v>
      </c>
      <c r="N1102" s="49" t="s">
        <v>4501</v>
      </c>
      <c r="O1102" s="49" t="s">
        <v>4501</v>
      </c>
      <c r="P1102" s="30">
        <v>235.992406319</v>
      </c>
      <c r="Q1102" s="27">
        <v>7.1099999999999997E-2</v>
      </c>
      <c r="R1102" s="30">
        <v>256.57960577199998</v>
      </c>
      <c r="S1102" s="27">
        <v>8.72E-2</v>
      </c>
      <c r="T1102" s="30">
        <v>0</v>
      </c>
      <c r="U1102" s="27" t="s">
        <v>1989</v>
      </c>
      <c r="V1102" s="30">
        <v>1.9668105300000001</v>
      </c>
      <c r="W1102" s="32">
        <v>6.4500000000000002E-2</v>
      </c>
      <c r="X1102" s="30">
        <v>2.7751707250000002</v>
      </c>
      <c r="Y1102" s="32">
        <v>0.41099999999999998</v>
      </c>
      <c r="Z1102" s="30">
        <v>0</v>
      </c>
      <c r="AA1102" s="32" t="s">
        <v>1989</v>
      </c>
      <c r="AB1102" s="30">
        <v>357.60191454549999</v>
      </c>
      <c r="AC1102" s="27">
        <v>0.13539999999999999</v>
      </c>
      <c r="AD1102" s="30">
        <v>504.57649545449999</v>
      </c>
      <c r="AE1102" s="27">
        <v>0.41099999999999998</v>
      </c>
      <c r="AF1102" s="30">
        <v>0</v>
      </c>
      <c r="AG1102" s="27" t="s">
        <v>1989</v>
      </c>
      <c r="AH1102" s="25">
        <v>1.2551488600000001E-2</v>
      </c>
      <c r="AI1102" s="25">
        <v>1.6002604699999999E-2</v>
      </c>
      <c r="AJ1102" s="25">
        <v>0</v>
      </c>
      <c r="AK1102" s="25">
        <v>3.4289943699999999E-2</v>
      </c>
      <c r="AL1102" s="25">
        <v>4.7766967299999998E-2</v>
      </c>
      <c r="AM1102" s="25">
        <v>0</v>
      </c>
      <c r="AN1102" s="47">
        <v>6.2703135500000007E-2</v>
      </c>
      <c r="AO1102" s="47">
        <v>7.2727548700000005E-2</v>
      </c>
      <c r="AP1102" s="47">
        <v>0</v>
      </c>
      <c r="AQ1102" s="47">
        <v>2.2098103904672102</v>
      </c>
      <c r="AR1102" s="47">
        <v>1.76322235018358</v>
      </c>
      <c r="AS1102" s="47" t="s">
        <v>1989</v>
      </c>
      <c r="AT1102" s="28">
        <v>240</v>
      </c>
      <c r="AU1102" s="28">
        <v>240</v>
      </c>
      <c r="AV1102" s="28">
        <v>0</v>
      </c>
    </row>
    <row r="1103" spans="1:48" x14ac:dyDescent="0.25">
      <c r="A1103" s="159">
        <v>1100</v>
      </c>
      <c r="B1103" s="3" t="s">
        <v>3653</v>
      </c>
      <c r="C1103" s="3" t="s">
        <v>2159</v>
      </c>
      <c r="D1103" s="28">
        <v>20000</v>
      </c>
      <c r="E1103" s="25">
        <v>0</v>
      </c>
      <c r="F1103" s="25">
        <v>-33.333329999999997</v>
      </c>
      <c r="G1103" s="25">
        <v>70.940169999999995</v>
      </c>
      <c r="H1103" s="28">
        <v>1495948000000</v>
      </c>
      <c r="I1103" s="49">
        <v>74.797399999999996</v>
      </c>
      <c r="J1103" s="49">
        <v>83.803569999999993</v>
      </c>
      <c r="K1103" s="28">
        <v>0</v>
      </c>
      <c r="L1103" s="28" t="s">
        <v>4501</v>
      </c>
      <c r="M1103" s="49">
        <v>16.33986928104575</v>
      </c>
      <c r="N1103" s="49">
        <v>1.7413451210978816</v>
      </c>
      <c r="O1103" s="49" t="s">
        <v>4501</v>
      </c>
      <c r="P1103" s="30">
        <v>166.94628094999999</v>
      </c>
      <c r="Q1103" s="27">
        <v>5.0000000000000001E-4</v>
      </c>
      <c r="R1103" s="30">
        <v>163.97596056500001</v>
      </c>
      <c r="S1103" s="27">
        <v>-1.78E-2</v>
      </c>
      <c r="T1103" s="30">
        <v>169.918060809</v>
      </c>
      <c r="U1103" s="27">
        <v>9.8699999999999996E-2</v>
      </c>
      <c r="V1103" s="30">
        <v>96.226620292999996</v>
      </c>
      <c r="W1103" s="32">
        <v>0.32890000000000003</v>
      </c>
      <c r="X1103" s="30">
        <v>91.563037124999994</v>
      </c>
      <c r="Y1103" s="32">
        <v>-4.8500000000000001E-2</v>
      </c>
      <c r="Z1103" s="30">
        <v>82.334264253000001</v>
      </c>
      <c r="AA1103" s="32">
        <v>-0.13250000000000001</v>
      </c>
      <c r="AB1103" s="30">
        <v>1260.4313291578001</v>
      </c>
      <c r="AC1103" s="27">
        <v>0.30199999999999999</v>
      </c>
      <c r="AD1103" s="30">
        <v>1224.1047743984</v>
      </c>
      <c r="AE1103" s="27">
        <v>-2.9000000000000001E-2</v>
      </c>
      <c r="AF1103" s="30">
        <v>1100.7589368928</v>
      </c>
      <c r="AG1103" s="27">
        <v>0.87</v>
      </c>
      <c r="AH1103" s="25">
        <v>0.1028077577</v>
      </c>
      <c r="AI1103" s="25">
        <v>0.1009986772</v>
      </c>
      <c r="AJ1103" s="25">
        <v>8.6627405800000001E-2</v>
      </c>
      <c r="AK1103" s="25">
        <v>0.1188055876</v>
      </c>
      <c r="AL1103" s="25">
        <v>0.1066721769</v>
      </c>
      <c r="AM1103" s="25">
        <v>9.6331656700000004E-2</v>
      </c>
      <c r="AN1103" s="47">
        <v>0.20753701369999999</v>
      </c>
      <c r="AO1103" s="47">
        <v>0.21717953870000001</v>
      </c>
      <c r="AP1103" s="47">
        <v>0.20023025450000001</v>
      </c>
      <c r="AQ1103" s="47">
        <v>5.1761178807855697E-2</v>
      </c>
      <c r="AR1103" s="47">
        <v>6.0579384955068503E-2</v>
      </c>
      <c r="AS1103" s="47">
        <v>0.112022873195155</v>
      </c>
      <c r="AT1103" s="28">
        <v>1153</v>
      </c>
      <c r="AU1103" s="28">
        <v>1113</v>
      </c>
      <c r="AV1103" s="28">
        <v>0</v>
      </c>
    </row>
    <row r="1104" spans="1:48" x14ac:dyDescent="0.25">
      <c r="A1104" s="159">
        <v>1101</v>
      </c>
      <c r="B1104" s="3" t="s">
        <v>2790</v>
      </c>
      <c r="C1104" s="3" t="s">
        <v>2159</v>
      </c>
      <c r="D1104" s="28">
        <v>5300</v>
      </c>
      <c r="E1104" s="25">
        <v>12.76596</v>
      </c>
      <c r="F1104" s="25">
        <v>55.882350000000002</v>
      </c>
      <c r="G1104" s="25">
        <v>8.1632650000000009</v>
      </c>
      <c r="H1104" s="28">
        <v>68121175600</v>
      </c>
      <c r="I1104" s="49">
        <v>12.85305</v>
      </c>
      <c r="J1104" s="49">
        <v>17.147680000000001</v>
      </c>
      <c r="K1104" s="28">
        <v>125</v>
      </c>
      <c r="L1104" s="28">
        <v>656500</v>
      </c>
      <c r="M1104" s="49">
        <v>12.895377128953772</v>
      </c>
      <c r="N1104" s="49">
        <v>0.55360128600148661</v>
      </c>
      <c r="O1104" s="49" t="s">
        <v>4501</v>
      </c>
      <c r="P1104" s="30">
        <v>425.19606825199998</v>
      </c>
      <c r="Q1104" s="27">
        <v>-0.25230000000000002</v>
      </c>
      <c r="R1104" s="30">
        <v>427.79650738499998</v>
      </c>
      <c r="S1104" s="27">
        <v>6.1000000000000004E-3</v>
      </c>
      <c r="T1104" s="30">
        <v>506.07183332400001</v>
      </c>
      <c r="U1104" s="27">
        <v>0.39190000000000003</v>
      </c>
      <c r="V1104" s="30">
        <v>-43.517703488999999</v>
      </c>
      <c r="W1104" s="32">
        <v>-55.314900000000002</v>
      </c>
      <c r="X1104" s="30">
        <v>5.2862328060000001</v>
      </c>
      <c r="Y1104" s="32">
        <v>-1.1214999999999999</v>
      </c>
      <c r="Z1104" s="30">
        <v>13.999364614999999</v>
      </c>
      <c r="AA1104" s="32">
        <v>-1.3495999999999999</v>
      </c>
      <c r="AB1104" s="30">
        <v>-3385.7875537264999</v>
      </c>
      <c r="AC1104" s="27">
        <v>-64.899900000000002</v>
      </c>
      <c r="AD1104" s="30">
        <v>329.0258410998</v>
      </c>
      <c r="AE1104" s="27">
        <v>-1.097</v>
      </c>
      <c r="AF1104" s="30">
        <v>1089.1860248445</v>
      </c>
      <c r="AG1104" s="27">
        <v>-0.35</v>
      </c>
      <c r="AH1104" s="25">
        <v>-0.1397134729</v>
      </c>
      <c r="AI1104" s="25">
        <v>1.94776145E-2</v>
      </c>
      <c r="AJ1104" s="25">
        <v>5.5366818200000001E-2</v>
      </c>
      <c r="AK1104" s="25">
        <v>-0.31175766240000002</v>
      </c>
      <c r="AL1104" s="25">
        <v>4.3902724099999998E-2</v>
      </c>
      <c r="AM1104" s="25">
        <v>0.1135060223</v>
      </c>
      <c r="AN1104" s="47">
        <v>9.9603583999999992E-3</v>
      </c>
      <c r="AO1104" s="47">
        <v>0.10988021470000001</v>
      </c>
      <c r="AP1104" s="47">
        <v>0.1123164072</v>
      </c>
      <c r="AQ1104" s="47">
        <v>1.4325534523841801</v>
      </c>
      <c r="AR1104" s="47">
        <v>1.0831353406502799</v>
      </c>
      <c r="AS1104" s="47">
        <v>1.0500730584940301</v>
      </c>
      <c r="AT1104" s="28">
        <v>0</v>
      </c>
      <c r="AU1104" s="28">
        <v>0</v>
      </c>
      <c r="AV1104" s="28">
        <v>0</v>
      </c>
    </row>
    <row r="1105" spans="1:48" x14ac:dyDescent="0.25">
      <c r="A1105" s="159">
        <v>1102</v>
      </c>
      <c r="B1105" s="3" t="s">
        <v>2826</v>
      </c>
      <c r="C1105" s="3" t="s">
        <v>2159</v>
      </c>
      <c r="D1105" s="28">
        <v>22000</v>
      </c>
      <c r="E1105" s="25">
        <v>14.58333</v>
      </c>
      <c r="F1105" s="25">
        <v>37.5</v>
      </c>
      <c r="G1105" s="25">
        <v>76</v>
      </c>
      <c r="H1105" s="28">
        <v>80458400000</v>
      </c>
      <c r="I1105" s="49">
        <v>3.6572</v>
      </c>
      <c r="J1105" s="49">
        <v>36.807940000000002</v>
      </c>
      <c r="K1105" s="28">
        <v>105</v>
      </c>
      <c r="L1105" s="28">
        <v>2296000</v>
      </c>
      <c r="M1105" s="49">
        <v>6.8728522336769755</v>
      </c>
      <c r="N1105" s="49">
        <v>0.79132689131544109</v>
      </c>
      <c r="O1105" s="49" t="s">
        <v>4501</v>
      </c>
      <c r="P1105" s="30">
        <v>251.14738310000001</v>
      </c>
      <c r="Q1105" s="27">
        <v>-0.22420000000000001</v>
      </c>
      <c r="R1105" s="30">
        <v>254.91699229299999</v>
      </c>
      <c r="S1105" s="27">
        <v>1.4999999999999999E-2</v>
      </c>
      <c r="T1105" s="30">
        <v>0</v>
      </c>
      <c r="U1105" s="27" t="s">
        <v>1989</v>
      </c>
      <c r="V1105" s="30">
        <v>9.3913126420000008</v>
      </c>
      <c r="W1105" s="32">
        <v>2.9399999999999999E-2</v>
      </c>
      <c r="X1105" s="30">
        <v>11.707839033000001</v>
      </c>
      <c r="Y1105" s="32">
        <v>0.2467</v>
      </c>
      <c r="Z1105" s="30">
        <v>0</v>
      </c>
      <c r="AA1105" s="32" t="s">
        <v>1989</v>
      </c>
      <c r="AB1105" s="30">
        <v>2299.5651139175002</v>
      </c>
      <c r="AC1105" s="27">
        <v>2.9499999999999998E-2</v>
      </c>
      <c r="AD1105" s="30">
        <v>2951.2471734536002</v>
      </c>
      <c r="AE1105" s="27">
        <v>0.28299999999999997</v>
      </c>
      <c r="AF1105" s="30">
        <v>0</v>
      </c>
      <c r="AG1105" s="27" t="s">
        <v>1989</v>
      </c>
      <c r="AH1105" s="25">
        <v>7.0153655300000006E-2</v>
      </c>
      <c r="AI1105" s="25">
        <v>7.9262673199999994E-2</v>
      </c>
      <c r="AJ1105" s="25">
        <v>0</v>
      </c>
      <c r="AK1105" s="25">
        <v>9.9371001400000006E-2</v>
      </c>
      <c r="AL1105" s="25">
        <v>0.11837605029999999</v>
      </c>
      <c r="AM1105" s="25">
        <v>0</v>
      </c>
      <c r="AN1105" s="47">
        <v>0.1007405156</v>
      </c>
      <c r="AO1105" s="47">
        <v>0.10982433530000001</v>
      </c>
      <c r="AP1105" s="47">
        <v>0</v>
      </c>
      <c r="AQ1105" s="47">
        <v>0.48126766332725801</v>
      </c>
      <c r="AR1105" s="47">
        <v>0.50499791420475204</v>
      </c>
      <c r="AS1105" s="47" t="s">
        <v>1989</v>
      </c>
      <c r="AT1105" s="28">
        <v>1500</v>
      </c>
      <c r="AU1105" s="28">
        <v>1500</v>
      </c>
      <c r="AV1105" s="28">
        <v>0</v>
      </c>
    </row>
    <row r="1106" spans="1:48" x14ac:dyDescent="0.25">
      <c r="A1106" s="159">
        <v>1103</v>
      </c>
      <c r="B1106" s="3" t="s">
        <v>2716</v>
      </c>
      <c r="C1106" s="3" t="s">
        <v>2159</v>
      </c>
      <c r="D1106" s="28">
        <v>4900</v>
      </c>
      <c r="E1106" s="25">
        <v>2.0833330000000001</v>
      </c>
      <c r="F1106" s="25">
        <v>6.5217390000000002</v>
      </c>
      <c r="G1106" s="25">
        <v>8.8888890000000007</v>
      </c>
      <c r="H1106" s="28">
        <v>142964311000.00003</v>
      </c>
      <c r="I1106" s="49">
        <v>29.176389999999998</v>
      </c>
      <c r="J1106" s="49">
        <v>74.969669999999994</v>
      </c>
      <c r="K1106" s="28">
        <v>11978.6</v>
      </c>
      <c r="L1106" s="28">
        <v>57940000</v>
      </c>
      <c r="M1106" s="49">
        <v>12.977725984585639</v>
      </c>
      <c r="N1106" s="49">
        <v>0.48709591510071842</v>
      </c>
      <c r="O1106" s="49">
        <v>0.3352232</v>
      </c>
      <c r="P1106" s="30">
        <v>36.13096779</v>
      </c>
      <c r="Q1106" s="27">
        <v>9.2499999999999999E-2</v>
      </c>
      <c r="R1106" s="30">
        <v>43.650921783999998</v>
      </c>
      <c r="S1106" s="27">
        <v>0.20810000000000001</v>
      </c>
      <c r="T1106" s="30">
        <v>44.669592096000002</v>
      </c>
      <c r="U1106" s="27">
        <v>0.28649999999999998</v>
      </c>
      <c r="V1106" s="30">
        <v>5.1459186729999997</v>
      </c>
      <c r="W1106" s="32">
        <v>-0.71530000000000005</v>
      </c>
      <c r="X1106" s="30">
        <v>-7.89431905</v>
      </c>
      <c r="Y1106" s="32">
        <v>-2.5341</v>
      </c>
      <c r="Z1106" s="30">
        <v>0.21210984099999999</v>
      </c>
      <c r="AA1106" s="32">
        <v>-1.0458000000000001</v>
      </c>
      <c r="AB1106" s="30">
        <v>172.8173712187</v>
      </c>
      <c r="AC1106" s="27">
        <v>-0.70630000000000004</v>
      </c>
      <c r="AD1106" s="30">
        <v>-270.5285315534</v>
      </c>
      <c r="AE1106" s="27">
        <v>-2.5649999999999999</v>
      </c>
      <c r="AF1106" s="30">
        <v>7.2698515318999997</v>
      </c>
      <c r="AG1106" s="27">
        <v>-0.05</v>
      </c>
      <c r="AH1106" s="25">
        <v>1.63054228E-2</v>
      </c>
      <c r="AI1106" s="25">
        <v>-2.567121E-2</v>
      </c>
      <c r="AJ1106" s="25">
        <v>6.8799740000000001E-4</v>
      </c>
      <c r="AK1106" s="25">
        <v>1.6782380999999999E-2</v>
      </c>
      <c r="AL1106" s="25">
        <v>-2.6539568600000001E-2</v>
      </c>
      <c r="AM1106" s="25">
        <v>7.1265140000000005E-4</v>
      </c>
      <c r="AN1106" s="47">
        <v>0.4156622975</v>
      </c>
      <c r="AO1106" s="47">
        <v>9.6067143499999993E-2</v>
      </c>
      <c r="AP1106" s="47">
        <v>0.25835102370000002</v>
      </c>
      <c r="AQ1106" s="47">
        <v>3.30693797605019E-2</v>
      </c>
      <c r="AR1106" s="47">
        <v>3.4603574741218897E-2</v>
      </c>
      <c r="AS1106" s="47">
        <v>3.5834483215730698E-2</v>
      </c>
      <c r="AT1106" s="28">
        <v>0</v>
      </c>
      <c r="AU1106" s="28">
        <v>0</v>
      </c>
      <c r="AV1106" s="28">
        <v>0</v>
      </c>
    </row>
    <row r="1107" spans="1:48" x14ac:dyDescent="0.25">
      <c r="A1107" s="159">
        <v>1104</v>
      </c>
      <c r="B1107" s="3" t="s">
        <v>2365</v>
      </c>
      <c r="C1107" s="3" t="s">
        <v>2159</v>
      </c>
      <c r="D1107" s="28">
        <v>16700</v>
      </c>
      <c r="E1107" s="25">
        <v>15.172409999999999</v>
      </c>
      <c r="F1107" s="25">
        <v>34.677419999999998</v>
      </c>
      <c r="G1107" s="25">
        <v>-58.145359999999997</v>
      </c>
      <c r="H1107" s="28">
        <v>40080000000</v>
      </c>
      <c r="I1107" s="49">
        <v>2.4</v>
      </c>
      <c r="J1107" s="49">
        <v>35.412500000000001</v>
      </c>
      <c r="K1107" s="28">
        <v>30</v>
      </c>
      <c r="L1107" s="28">
        <v>454000</v>
      </c>
      <c r="M1107" s="49">
        <v>668</v>
      </c>
      <c r="N1107" s="49">
        <v>1.2124230846425683</v>
      </c>
      <c r="O1107" s="49" t="s">
        <v>4501</v>
      </c>
      <c r="P1107" s="30">
        <v>71.644623531999997</v>
      </c>
      <c r="Q1107" s="27">
        <v>0.57720000000000005</v>
      </c>
      <c r="R1107" s="30">
        <v>107.53810745299999</v>
      </c>
      <c r="S1107" s="27">
        <v>0.501</v>
      </c>
      <c r="T1107" s="30">
        <v>68.866229325999996</v>
      </c>
      <c r="U1107" s="27">
        <v>0.21360000000000001</v>
      </c>
      <c r="V1107" s="30">
        <v>1.624910906</v>
      </c>
      <c r="W1107" s="32">
        <v>-0.45590000000000003</v>
      </c>
      <c r="X1107" s="30">
        <v>5.9295494999999997E-2</v>
      </c>
      <c r="Y1107" s="32">
        <v>-0.96350000000000002</v>
      </c>
      <c r="Z1107" s="30">
        <v>0.872775937</v>
      </c>
      <c r="AA1107" s="32">
        <v>-2.5775000000000001</v>
      </c>
      <c r="AB1107" s="30">
        <v>600</v>
      </c>
      <c r="AC1107" s="27">
        <v>-0.51780000000000004</v>
      </c>
      <c r="AD1107" s="30">
        <v>0</v>
      </c>
      <c r="AE1107" s="27">
        <v>-1</v>
      </c>
      <c r="AF1107" s="30">
        <v>0</v>
      </c>
      <c r="AG1107" s="27" t="s">
        <v>1989</v>
      </c>
      <c r="AH1107" s="25">
        <v>3.7296199600000003E-2</v>
      </c>
      <c r="AI1107" s="25">
        <v>1.4234938999999999E-3</v>
      </c>
      <c r="AJ1107" s="25">
        <v>0</v>
      </c>
      <c r="AK1107" s="25">
        <v>4.61545618E-2</v>
      </c>
      <c r="AL1107" s="25">
        <v>1.7522012E-3</v>
      </c>
      <c r="AM1107" s="25">
        <v>0</v>
      </c>
      <c r="AN1107" s="47">
        <v>6.4669376900000006E-2</v>
      </c>
      <c r="AO1107" s="47">
        <v>1.9380292899999998E-2</v>
      </c>
      <c r="AP1107" s="47">
        <v>0</v>
      </c>
      <c r="AQ1107" s="47">
        <v>0.39008941216087101</v>
      </c>
      <c r="AR1107" s="47">
        <v>6.4203806004098501E-2</v>
      </c>
      <c r="AS1107" s="47">
        <v>6.7352122892645597E-2</v>
      </c>
      <c r="AT1107" s="28">
        <v>600</v>
      </c>
      <c r="AU1107" s="28">
        <v>0</v>
      </c>
      <c r="AV1107" s="28">
        <v>0</v>
      </c>
    </row>
    <row r="1108" spans="1:48" x14ac:dyDescent="0.25">
      <c r="A1108" s="159">
        <v>1105</v>
      </c>
      <c r="B1108" s="3" t="s">
        <v>2829</v>
      </c>
      <c r="C1108" s="3" t="s">
        <v>2159</v>
      </c>
      <c r="D1108" s="28">
        <v>17000</v>
      </c>
      <c r="E1108" s="25">
        <v>-5.5555560000000002</v>
      </c>
      <c r="F1108" s="25">
        <v>-1.1627909999999999</v>
      </c>
      <c r="G1108" s="25">
        <v>6.9182389999999998</v>
      </c>
      <c r="H1108" s="28">
        <v>141212030000</v>
      </c>
      <c r="I1108" s="49">
        <v>8.3065899999999999</v>
      </c>
      <c r="J1108" s="49">
        <v>33.605849999999997</v>
      </c>
      <c r="K1108" s="28">
        <v>18365</v>
      </c>
      <c r="L1108" s="28">
        <v>30551500</v>
      </c>
      <c r="M1108" s="49">
        <v>6.2707488011803765</v>
      </c>
      <c r="N1108" s="49">
        <v>1.3526100660710938</v>
      </c>
      <c r="O1108" s="49" t="s">
        <v>4501</v>
      </c>
      <c r="P1108" s="30">
        <v>51.999021181000003</v>
      </c>
      <c r="Q1108" s="27">
        <v>0.33300000000000002</v>
      </c>
      <c r="R1108" s="30">
        <v>53.995598262000001</v>
      </c>
      <c r="S1108" s="27">
        <v>3.8399999999999997E-2</v>
      </c>
      <c r="T1108" s="30">
        <v>20.540308098000001</v>
      </c>
      <c r="U1108" s="27">
        <v>-0.42920000000000003</v>
      </c>
      <c r="V1108" s="30">
        <v>18.145739638999999</v>
      </c>
      <c r="W1108" s="32">
        <v>1.4816</v>
      </c>
      <c r="X1108" s="30">
        <v>22.515427789</v>
      </c>
      <c r="Y1108" s="32">
        <v>0.24079999999999999</v>
      </c>
      <c r="Z1108" s="30">
        <v>9.8673111509999991</v>
      </c>
      <c r="AA1108" s="32">
        <v>-0.13619999999999999</v>
      </c>
      <c r="AB1108" s="30">
        <v>2140.8092666184002</v>
      </c>
      <c r="AC1108" s="27">
        <v>1.6487000000000001</v>
      </c>
      <c r="AD1108" s="30">
        <v>2654.2451640203999</v>
      </c>
      <c r="AE1108" s="27">
        <v>0.24</v>
      </c>
      <c r="AF1108" s="30">
        <v>0</v>
      </c>
      <c r="AG1108" s="27" t="s">
        <v>1989</v>
      </c>
      <c r="AH1108" s="25">
        <v>8.0827810599999994E-2</v>
      </c>
      <c r="AI1108" s="25">
        <v>0.10274863419999999</v>
      </c>
      <c r="AJ1108" s="25">
        <v>0</v>
      </c>
      <c r="AK1108" s="25">
        <v>0.16447916770000001</v>
      </c>
      <c r="AL1108" s="25">
        <v>0.20607969810000001</v>
      </c>
      <c r="AM1108" s="25">
        <v>0</v>
      </c>
      <c r="AN1108" s="47">
        <v>0.57969963719999995</v>
      </c>
      <c r="AO1108" s="47">
        <v>0.64669057990000001</v>
      </c>
      <c r="AP1108" s="47">
        <v>0</v>
      </c>
      <c r="AQ1108" s="47">
        <v>1.01311064617485</v>
      </c>
      <c r="AR1108" s="47">
        <v>0.99753397452786596</v>
      </c>
      <c r="AS1108" s="47">
        <v>0.92423372214758304</v>
      </c>
      <c r="AT1108" s="28">
        <v>2000</v>
      </c>
      <c r="AU1108" s="28">
        <v>2500</v>
      </c>
      <c r="AV1108" s="28">
        <v>0</v>
      </c>
    </row>
    <row r="1109" spans="1:48" x14ac:dyDescent="0.25">
      <c r="A1109" s="159">
        <v>1106</v>
      </c>
      <c r="B1109" s="3" t="s">
        <v>2476</v>
      </c>
      <c r="C1109" s="3" t="s">
        <v>2159</v>
      </c>
      <c r="D1109" s="28" t="s">
        <v>4501</v>
      </c>
      <c r="E1109" s="25" t="s">
        <v>4501</v>
      </c>
      <c r="F1109" s="25" t="s">
        <v>4501</v>
      </c>
      <c r="G1109" s="25" t="s">
        <v>4501</v>
      </c>
      <c r="H1109" s="28" t="s">
        <v>4501</v>
      </c>
      <c r="I1109" s="49">
        <v>1.28</v>
      </c>
      <c r="J1109" s="49">
        <v>20.984369999999998</v>
      </c>
      <c r="K1109" s="28" t="s">
        <v>4501</v>
      </c>
      <c r="L1109" s="28" t="s">
        <v>4501</v>
      </c>
      <c r="M1109" s="49" t="s">
        <v>4501</v>
      </c>
      <c r="N1109" s="49" t="s">
        <v>4501</v>
      </c>
      <c r="O1109" s="49" t="s">
        <v>4501</v>
      </c>
      <c r="P1109" s="30">
        <v>37.021106678000002</v>
      </c>
      <c r="Q1109" s="27" t="s">
        <v>1989</v>
      </c>
      <c r="R1109" s="30">
        <v>56.535566037999999</v>
      </c>
      <c r="S1109" s="27">
        <v>0.52710000000000001</v>
      </c>
      <c r="T1109" s="30">
        <v>0</v>
      </c>
      <c r="U1109" s="27" t="s">
        <v>1989</v>
      </c>
      <c r="V1109" s="30">
        <v>2.4328164879999998</v>
      </c>
      <c r="W1109" s="32" t="s">
        <v>1989</v>
      </c>
      <c r="X1109" s="30">
        <v>2.1036392410000002</v>
      </c>
      <c r="Y1109" s="32">
        <v>-0.1353</v>
      </c>
      <c r="Z1109" s="30">
        <v>0</v>
      </c>
      <c r="AA1109" s="32" t="s">
        <v>1989</v>
      </c>
      <c r="AB1109" s="30">
        <v>1900.63788125</v>
      </c>
      <c r="AC1109" s="27" t="s">
        <v>1989</v>
      </c>
      <c r="AD1109" s="30">
        <v>698.60808906249997</v>
      </c>
      <c r="AE1109" s="27">
        <v>-0.63200000000000001</v>
      </c>
      <c r="AF1109" s="30">
        <v>0</v>
      </c>
      <c r="AG1109" s="27" t="s">
        <v>1989</v>
      </c>
      <c r="AH1109" s="25">
        <v>0.14445233199999999</v>
      </c>
      <c r="AI1109" s="25">
        <v>8.83801845E-2</v>
      </c>
      <c r="AJ1109" s="25">
        <v>0</v>
      </c>
      <c r="AK1109" s="25">
        <v>0.1828222592</v>
      </c>
      <c r="AL1109" s="25">
        <v>0.14484262959999999</v>
      </c>
      <c r="AM1109" s="25">
        <v>0</v>
      </c>
      <c r="AN1109" s="47">
        <v>0.22940347799999999</v>
      </c>
      <c r="AO1109" s="47">
        <v>0.15114360669999999</v>
      </c>
      <c r="AP1109" s="47">
        <v>0</v>
      </c>
      <c r="AQ1109" s="47">
        <v>0.28744645510516098</v>
      </c>
      <c r="AR1109" s="47">
        <v>0.99532850654356897</v>
      </c>
      <c r="AS1109" s="47" t="s">
        <v>1989</v>
      </c>
      <c r="AT1109" s="28">
        <v>668</v>
      </c>
      <c r="AU1109" s="28">
        <v>600</v>
      </c>
      <c r="AV1109" s="28">
        <v>0</v>
      </c>
    </row>
    <row r="1110" spans="1:48" x14ac:dyDescent="0.25">
      <c r="A1110" s="159">
        <v>1107</v>
      </c>
      <c r="B1110" s="3" t="s">
        <v>4085</v>
      </c>
      <c r="C1110" s="3" t="s">
        <v>2159</v>
      </c>
      <c r="D1110" s="28">
        <v>5500</v>
      </c>
      <c r="E1110" s="25">
        <v>-3.508772</v>
      </c>
      <c r="F1110" s="25">
        <v>-25.67568</v>
      </c>
      <c r="G1110" s="25">
        <v>-8.3333329999999997</v>
      </c>
      <c r="H1110" s="28">
        <v>46200000000</v>
      </c>
      <c r="I1110" s="49">
        <v>8.4</v>
      </c>
      <c r="J1110" s="49">
        <v>16.505189999999999</v>
      </c>
      <c r="K1110" s="28">
        <v>95</v>
      </c>
      <c r="L1110" s="28">
        <v>501000</v>
      </c>
      <c r="M1110" s="49">
        <v>2.2945348352106798</v>
      </c>
      <c r="N1110" s="49">
        <v>0.43216877645456786</v>
      </c>
      <c r="O1110" s="49" t="s">
        <v>4501</v>
      </c>
      <c r="P1110" s="30">
        <v>57.325478093999997</v>
      </c>
      <c r="Q1110" s="27">
        <v>6.2899999999999998E-2</v>
      </c>
      <c r="R1110" s="30">
        <v>89.057748687</v>
      </c>
      <c r="S1110" s="27">
        <v>0.55349999999999999</v>
      </c>
      <c r="T1110" s="30">
        <v>0</v>
      </c>
      <c r="U1110" s="27" t="s">
        <v>1989</v>
      </c>
      <c r="V1110" s="30">
        <v>7.3322952189999997</v>
      </c>
      <c r="W1110" s="32">
        <v>0.78820000000000001</v>
      </c>
      <c r="X1110" s="30">
        <v>20.133207770999999</v>
      </c>
      <c r="Y1110" s="32">
        <v>1.7458</v>
      </c>
      <c r="Z1110" s="30">
        <v>0</v>
      </c>
      <c r="AA1110" s="32" t="s">
        <v>1989</v>
      </c>
      <c r="AB1110" s="30">
        <v>872.89228797620001</v>
      </c>
      <c r="AC1110" s="27">
        <v>0.78820000000000001</v>
      </c>
      <c r="AD1110" s="30">
        <v>2195.6199727380999</v>
      </c>
      <c r="AE1110" s="27">
        <v>1.5149999999999999</v>
      </c>
      <c r="AF1110" s="30">
        <v>0</v>
      </c>
      <c r="AG1110" s="27" t="s">
        <v>1989</v>
      </c>
      <c r="AH1110" s="25">
        <v>4.2517623599999999E-2</v>
      </c>
      <c r="AI1110" s="25">
        <v>0.1155560182</v>
      </c>
      <c r="AJ1110" s="25">
        <v>0</v>
      </c>
      <c r="AK1110" s="25">
        <v>8.8231070600000003E-2</v>
      </c>
      <c r="AL1110" s="25">
        <v>0.20791020020000001</v>
      </c>
      <c r="AM1110" s="25">
        <v>0</v>
      </c>
      <c r="AN1110" s="47">
        <v>0.32006497830000002</v>
      </c>
      <c r="AO1110" s="47">
        <v>0.41242955190000002</v>
      </c>
      <c r="AP1110" s="47">
        <v>0</v>
      </c>
      <c r="AQ1110" s="47">
        <v>0.93867332874987297</v>
      </c>
      <c r="AR1110" s="47">
        <v>0.68602239148978805</v>
      </c>
      <c r="AS1110" s="47" t="s">
        <v>1989</v>
      </c>
      <c r="AT1110" s="28">
        <v>0</v>
      </c>
      <c r="AU1110" s="28">
        <v>1500</v>
      </c>
      <c r="AV1110" s="28">
        <v>0</v>
      </c>
    </row>
    <row r="1111" spans="1:48" x14ac:dyDescent="0.25">
      <c r="A1111" s="159">
        <v>1108</v>
      </c>
      <c r="B1111" s="3" t="s">
        <v>2832</v>
      </c>
      <c r="C1111" s="3" t="s">
        <v>2159</v>
      </c>
      <c r="D1111" s="28">
        <v>31500</v>
      </c>
      <c r="E1111" s="25">
        <v>-5.120482</v>
      </c>
      <c r="F1111" s="25">
        <v>1.612903</v>
      </c>
      <c r="G1111" s="25">
        <v>-18.814430000000002</v>
      </c>
      <c r="H1111" s="28">
        <v>250753734000.00003</v>
      </c>
      <c r="I1111" s="49">
        <v>7.9604299999999997</v>
      </c>
      <c r="J1111" s="49">
        <v>72.169430000000006</v>
      </c>
      <c r="K1111" s="28">
        <v>8469.9500000000007</v>
      </c>
      <c r="L1111" s="28">
        <v>29912000</v>
      </c>
      <c r="M1111" s="49">
        <v>4.5083726921425509</v>
      </c>
      <c r="N1111" s="49">
        <v>0.86397214265889555</v>
      </c>
      <c r="O1111" s="49" t="s">
        <v>4501</v>
      </c>
      <c r="P1111" s="30">
        <v>472.14272865700002</v>
      </c>
      <c r="Q1111" s="27">
        <v>-7.9000000000000001E-2</v>
      </c>
      <c r="R1111" s="30">
        <v>576.10992203000001</v>
      </c>
      <c r="S1111" s="27">
        <v>0.22020000000000001</v>
      </c>
      <c r="T1111" s="30">
        <v>0</v>
      </c>
      <c r="U1111" s="27" t="s">
        <v>1989</v>
      </c>
      <c r="V1111" s="30">
        <v>55.669865575000003</v>
      </c>
      <c r="W1111" s="32">
        <v>-0.32779999999999998</v>
      </c>
      <c r="X1111" s="30">
        <v>56.904851141000002</v>
      </c>
      <c r="Y1111" s="32">
        <v>2.2200000000000001E-2</v>
      </c>
      <c r="Z1111" s="30">
        <v>0</v>
      </c>
      <c r="AA1111" s="32" t="s">
        <v>1989</v>
      </c>
      <c r="AB1111" s="30">
        <v>6788.8193750432001</v>
      </c>
      <c r="AC1111" s="27">
        <v>-0.25540000000000002</v>
      </c>
      <c r="AD1111" s="30">
        <v>5915.0682196733997</v>
      </c>
      <c r="AE1111" s="27">
        <v>-0.129</v>
      </c>
      <c r="AF1111" s="30">
        <v>0</v>
      </c>
      <c r="AG1111" s="27" t="s">
        <v>1989</v>
      </c>
      <c r="AH1111" s="25">
        <v>0.1072966294</v>
      </c>
      <c r="AI1111" s="25">
        <v>9.6264275499999996E-2</v>
      </c>
      <c r="AJ1111" s="25">
        <v>0</v>
      </c>
      <c r="AK1111" s="25">
        <v>0.2073276728</v>
      </c>
      <c r="AL1111" s="25">
        <v>0.19322567500000001</v>
      </c>
      <c r="AM1111" s="25">
        <v>0</v>
      </c>
      <c r="AN1111" s="47">
        <v>0.27420434230000001</v>
      </c>
      <c r="AO1111" s="47">
        <v>0.2271585374</v>
      </c>
      <c r="AP1111" s="47">
        <v>0</v>
      </c>
      <c r="AQ1111" s="47">
        <v>0.96231148079844098</v>
      </c>
      <c r="AR1111" s="47">
        <v>1.04762091629784</v>
      </c>
      <c r="AS1111" s="47" t="s">
        <v>1989</v>
      </c>
      <c r="AT1111" s="28">
        <v>3000</v>
      </c>
      <c r="AU1111" s="28">
        <v>3000</v>
      </c>
      <c r="AV1111" s="28">
        <v>0</v>
      </c>
    </row>
    <row r="1112" spans="1:48" x14ac:dyDescent="0.25">
      <c r="A1112" s="159">
        <v>1109</v>
      </c>
      <c r="B1112" s="3" t="s">
        <v>2581</v>
      </c>
      <c r="C1112" s="3" t="s">
        <v>2159</v>
      </c>
      <c r="D1112" s="28">
        <v>22000</v>
      </c>
      <c r="E1112" s="25">
        <v>-1.345291</v>
      </c>
      <c r="F1112" s="25">
        <v>4.7619049999999996</v>
      </c>
      <c r="G1112" s="25">
        <v>1.8518520000000001</v>
      </c>
      <c r="H1112" s="28">
        <v>66000000000</v>
      </c>
      <c r="I1112" s="49">
        <v>3</v>
      </c>
      <c r="J1112" s="49">
        <v>100</v>
      </c>
      <c r="K1112" s="28">
        <v>105</v>
      </c>
      <c r="L1112" s="28">
        <v>2364000</v>
      </c>
      <c r="M1112" s="49">
        <v>4.1841004184100417</v>
      </c>
      <c r="N1112" s="49">
        <v>0.49756931437566099</v>
      </c>
      <c r="O1112" s="49" t="s">
        <v>4501</v>
      </c>
      <c r="P1112" s="30">
        <v>237.168199899</v>
      </c>
      <c r="Q1112" s="27">
        <v>-2.24E-2</v>
      </c>
      <c r="R1112" s="30">
        <v>204.957875691</v>
      </c>
      <c r="S1112" s="27">
        <v>-0.1358</v>
      </c>
      <c r="T1112" s="30">
        <v>0</v>
      </c>
      <c r="U1112" s="27" t="s">
        <v>1989</v>
      </c>
      <c r="V1112" s="30">
        <v>13.147552197</v>
      </c>
      <c r="W1112" s="32">
        <v>1.7000000000000001E-2</v>
      </c>
      <c r="X1112" s="30">
        <v>15.772543366000001</v>
      </c>
      <c r="Y1112" s="32">
        <v>0.19969999999999999</v>
      </c>
      <c r="Z1112" s="30">
        <v>0</v>
      </c>
      <c r="AA1112" s="32" t="s">
        <v>1989</v>
      </c>
      <c r="AB1112" s="30">
        <v>4382.5173990000003</v>
      </c>
      <c r="AC1112" s="27">
        <v>1.7000000000000001E-2</v>
      </c>
      <c r="AD1112" s="30">
        <v>5257.5144553333002</v>
      </c>
      <c r="AE1112" s="27">
        <v>0.2</v>
      </c>
      <c r="AF1112" s="30">
        <v>0</v>
      </c>
      <c r="AG1112" s="27" t="s">
        <v>1989</v>
      </c>
      <c r="AH1112" s="25">
        <v>6.7441900900000004E-2</v>
      </c>
      <c r="AI1112" s="25">
        <v>8.2330187599999993E-2</v>
      </c>
      <c r="AJ1112" s="25">
        <v>0</v>
      </c>
      <c r="AK1112" s="25">
        <v>0.1176168646</v>
      </c>
      <c r="AL1112" s="25">
        <v>0.12643177850000001</v>
      </c>
      <c r="AM1112" s="25">
        <v>0</v>
      </c>
      <c r="AN1112" s="47">
        <v>0.16512325589999999</v>
      </c>
      <c r="AO1112" s="47">
        <v>0.21005075670000001</v>
      </c>
      <c r="AP1112" s="47">
        <v>0</v>
      </c>
      <c r="AQ1112" s="47">
        <v>0.65516540198246098</v>
      </c>
      <c r="AR1112" s="47">
        <v>0.43039140651145602</v>
      </c>
      <c r="AS1112" s="47" t="s">
        <v>1989</v>
      </c>
      <c r="AT1112" s="28">
        <v>1000</v>
      </c>
      <c r="AU1112" s="28">
        <v>1400</v>
      </c>
      <c r="AV1112" s="28">
        <v>0</v>
      </c>
    </row>
    <row r="1113" spans="1:48" x14ac:dyDescent="0.25">
      <c r="A1113" s="159">
        <v>1110</v>
      </c>
      <c r="B1113" s="3" t="s">
        <v>2835</v>
      </c>
      <c r="C1113" s="3" t="s">
        <v>2159</v>
      </c>
      <c r="D1113" s="28">
        <v>7600</v>
      </c>
      <c r="E1113" s="25">
        <v>-1.2987010000000001</v>
      </c>
      <c r="F1113" s="25">
        <v>-2.5641029999999998</v>
      </c>
      <c r="G1113" s="25">
        <v>-17.391300000000001</v>
      </c>
      <c r="H1113" s="28">
        <v>56082132800</v>
      </c>
      <c r="I1113" s="49">
        <v>7.3792199999999992</v>
      </c>
      <c r="J1113" s="49">
        <v>61.538130000000002</v>
      </c>
      <c r="K1113" s="28">
        <v>940</v>
      </c>
      <c r="L1113" s="28">
        <v>7478500</v>
      </c>
      <c r="M1113" s="49">
        <v>3.9337474120082816</v>
      </c>
      <c r="N1113" s="49">
        <v>0.55974908636960052</v>
      </c>
      <c r="O1113" s="49" t="s">
        <v>4501</v>
      </c>
      <c r="P1113" s="30">
        <v>902.85694409899997</v>
      </c>
      <c r="Q1113" s="27">
        <v>-2.3E-2</v>
      </c>
      <c r="R1113" s="30">
        <v>787.19435096699999</v>
      </c>
      <c r="S1113" s="27">
        <v>-0.12809999999999999</v>
      </c>
      <c r="T1113" s="30">
        <v>0</v>
      </c>
      <c r="U1113" s="27" t="s">
        <v>1989</v>
      </c>
      <c r="V1113" s="30">
        <v>11.77195073</v>
      </c>
      <c r="W1113" s="32">
        <v>0.25650000000000001</v>
      </c>
      <c r="X1113" s="30">
        <v>14.258943138999999</v>
      </c>
      <c r="Y1113" s="32">
        <v>0.21129999999999999</v>
      </c>
      <c r="Z1113" s="30">
        <v>0</v>
      </c>
      <c r="AA1113" s="32" t="s">
        <v>1989</v>
      </c>
      <c r="AB1113" s="30">
        <v>1562.3259071668001</v>
      </c>
      <c r="AC1113" s="27">
        <v>0.43090000000000001</v>
      </c>
      <c r="AD1113" s="30">
        <v>1892.3895270905</v>
      </c>
      <c r="AE1113" s="27">
        <v>0.21099999999999999</v>
      </c>
      <c r="AF1113" s="30">
        <v>0</v>
      </c>
      <c r="AG1113" s="27" t="s">
        <v>1989</v>
      </c>
      <c r="AH1113" s="25">
        <v>2.96965257E-2</v>
      </c>
      <c r="AI1113" s="25">
        <v>3.9714080899999997E-2</v>
      </c>
      <c r="AJ1113" s="25">
        <v>0</v>
      </c>
      <c r="AK1113" s="25">
        <v>0.124857727</v>
      </c>
      <c r="AL1113" s="25">
        <v>0.1452128352</v>
      </c>
      <c r="AM1113" s="25">
        <v>0</v>
      </c>
      <c r="AN1113" s="47">
        <v>0.11484164199999999</v>
      </c>
      <c r="AO1113" s="47">
        <v>0.1484672242</v>
      </c>
      <c r="AP1113" s="47">
        <v>0</v>
      </c>
      <c r="AQ1113" s="47">
        <v>3.1885211672957499</v>
      </c>
      <c r="AR1113" s="47">
        <v>2.1456153520706098</v>
      </c>
      <c r="AS1113" s="47" t="s">
        <v>1989</v>
      </c>
      <c r="AT1113" s="28">
        <v>1000</v>
      </c>
      <c r="AU1113" s="28">
        <v>1000</v>
      </c>
      <c r="AV1113" s="28">
        <v>0</v>
      </c>
    </row>
    <row r="1114" spans="1:48" x14ac:dyDescent="0.25">
      <c r="A1114" s="159">
        <v>1111</v>
      </c>
      <c r="B1114" s="3" t="s">
        <v>3677</v>
      </c>
      <c r="C1114" s="3" t="s">
        <v>2159</v>
      </c>
      <c r="D1114" s="28">
        <v>9000</v>
      </c>
      <c r="E1114" s="25">
        <v>-7.2164950000000001</v>
      </c>
      <c r="F1114" s="25">
        <v>-5.2631579999999998</v>
      </c>
      <c r="G1114" s="25">
        <v>9.7560979999999997</v>
      </c>
      <c r="H1114" s="28">
        <v>24300000000</v>
      </c>
      <c r="I1114" s="49">
        <v>2.6999999999999997</v>
      </c>
      <c r="J1114" s="49">
        <v>17.993559999999999</v>
      </c>
      <c r="K1114" s="28">
        <v>170</v>
      </c>
      <c r="L1114" s="28">
        <v>1553500</v>
      </c>
      <c r="M1114" s="49">
        <v>4.6511627906976747</v>
      </c>
      <c r="N1114" s="49">
        <v>0.76588816148738503</v>
      </c>
      <c r="O1114" s="49" t="s">
        <v>4501</v>
      </c>
      <c r="P1114" s="30">
        <v>63.428307216</v>
      </c>
      <c r="Q1114" s="27">
        <v>-0.20469999999999999</v>
      </c>
      <c r="R1114" s="30">
        <v>66.705228489000007</v>
      </c>
      <c r="S1114" s="27">
        <v>5.1700000000000003E-2</v>
      </c>
      <c r="T1114" s="30">
        <v>0</v>
      </c>
      <c r="U1114" s="27" t="s">
        <v>1989</v>
      </c>
      <c r="V1114" s="30">
        <v>0.437759711</v>
      </c>
      <c r="W1114" s="32">
        <v>-0.91410000000000002</v>
      </c>
      <c r="X1114" s="30">
        <v>5.2244699710000004</v>
      </c>
      <c r="Y1114" s="32">
        <v>10.9346</v>
      </c>
      <c r="Z1114" s="30">
        <v>0</v>
      </c>
      <c r="AA1114" s="32" t="s">
        <v>1989</v>
      </c>
      <c r="AB1114" s="30">
        <v>44.444444444399998</v>
      </c>
      <c r="AC1114" s="27">
        <v>-0.9728</v>
      </c>
      <c r="AD1114" s="30">
        <v>1392.5925925926001</v>
      </c>
      <c r="AE1114" s="27">
        <v>30.332999999999998</v>
      </c>
      <c r="AF1114" s="30">
        <v>0</v>
      </c>
      <c r="AG1114" s="27" t="s">
        <v>1989</v>
      </c>
      <c r="AH1114" s="25">
        <v>1.1167166799999999E-2</v>
      </c>
      <c r="AI1114" s="25">
        <v>0.14161699129999999</v>
      </c>
      <c r="AJ1114" s="25">
        <v>0</v>
      </c>
      <c r="AK1114" s="25">
        <v>1.37350531E-2</v>
      </c>
      <c r="AL1114" s="25">
        <v>0.17026405659999999</v>
      </c>
      <c r="AM1114" s="25">
        <v>0</v>
      </c>
      <c r="AN1114" s="47">
        <v>0.17796370980000001</v>
      </c>
      <c r="AO1114" s="47">
        <v>0.2367392281</v>
      </c>
      <c r="AP1114" s="47">
        <v>0</v>
      </c>
      <c r="AQ1114" s="47">
        <v>0.16873594423311</v>
      </c>
      <c r="AR1114" s="47">
        <v>0.233628553721861</v>
      </c>
      <c r="AS1114" s="47" t="s">
        <v>1989</v>
      </c>
      <c r="AT1114" s="28">
        <v>0</v>
      </c>
      <c r="AU1114" s="28">
        <v>1000</v>
      </c>
      <c r="AV1114" s="28">
        <v>0</v>
      </c>
    </row>
    <row r="1115" spans="1:48" x14ac:dyDescent="0.25">
      <c r="A1115" s="159">
        <v>1112</v>
      </c>
      <c r="B1115" s="3" t="s">
        <v>4138</v>
      </c>
      <c r="C1115" s="3" t="s">
        <v>2159</v>
      </c>
      <c r="D1115" s="28" t="s">
        <v>4501</v>
      </c>
      <c r="E1115" s="25" t="s">
        <v>4501</v>
      </c>
      <c r="F1115" s="25" t="s">
        <v>4501</v>
      </c>
      <c r="G1115" s="25" t="s">
        <v>4501</v>
      </c>
      <c r="H1115" s="28" t="s">
        <v>4501</v>
      </c>
      <c r="I1115" s="49">
        <v>2</v>
      </c>
      <c r="J1115" s="49">
        <v>100</v>
      </c>
      <c r="K1115" s="28" t="s">
        <v>4501</v>
      </c>
      <c r="L1115" s="28" t="s">
        <v>4501</v>
      </c>
      <c r="M1115" s="49" t="s">
        <v>4501</v>
      </c>
      <c r="N1115" s="49" t="s">
        <v>4501</v>
      </c>
      <c r="O1115" s="49" t="s">
        <v>4501</v>
      </c>
      <c r="P1115" s="30">
        <v>442.726074826</v>
      </c>
      <c r="Q1115" s="27">
        <v>0.12659999999999999</v>
      </c>
      <c r="R1115" s="30">
        <v>450.52272183700001</v>
      </c>
      <c r="S1115" s="27">
        <v>1.7600000000000001E-2</v>
      </c>
      <c r="T1115" s="30">
        <v>0</v>
      </c>
      <c r="U1115" s="27" t="s">
        <v>1989</v>
      </c>
      <c r="V1115" s="30">
        <v>9.4227481990000008</v>
      </c>
      <c r="W1115" s="32">
        <v>6.9199999999999998E-2</v>
      </c>
      <c r="X1115" s="30">
        <v>9.9253160250000008</v>
      </c>
      <c r="Y1115" s="32">
        <v>5.33E-2</v>
      </c>
      <c r="Z1115" s="30">
        <v>0</v>
      </c>
      <c r="AA1115" s="32" t="s">
        <v>1989</v>
      </c>
      <c r="AB1115" s="30">
        <v>2544.1420134999998</v>
      </c>
      <c r="AC1115" s="27">
        <v>-0.42259999999999998</v>
      </c>
      <c r="AD1115" s="30">
        <v>2828.7150670000001</v>
      </c>
      <c r="AE1115" s="27">
        <v>0.112</v>
      </c>
      <c r="AF1115" s="30">
        <v>0</v>
      </c>
      <c r="AG1115" s="27" t="s">
        <v>1989</v>
      </c>
      <c r="AH1115" s="25">
        <v>6.3047636000000004E-2</v>
      </c>
      <c r="AI1115" s="25">
        <v>5.8873266E-2</v>
      </c>
      <c r="AJ1115" s="25">
        <v>0</v>
      </c>
      <c r="AK1115" s="25">
        <v>0.30036668100000002</v>
      </c>
      <c r="AL1115" s="25">
        <v>0.29835776069999997</v>
      </c>
      <c r="AM1115" s="25">
        <v>0</v>
      </c>
      <c r="AN1115" s="47">
        <v>7.6888310400000007E-2</v>
      </c>
      <c r="AO1115" s="47">
        <v>9.4445079599999995E-2</v>
      </c>
      <c r="AP1115" s="47">
        <v>0</v>
      </c>
      <c r="AQ1115" s="47">
        <v>4.1671261888693403</v>
      </c>
      <c r="AR1115" s="47">
        <v>3.9820131150549498</v>
      </c>
      <c r="AS1115" s="47" t="s">
        <v>1989</v>
      </c>
      <c r="AT1115" s="28">
        <v>2500</v>
      </c>
      <c r="AU1115" s="28">
        <v>2200</v>
      </c>
      <c r="AV1115" s="28">
        <v>0</v>
      </c>
    </row>
    <row r="1116" spans="1:48" x14ac:dyDescent="0.25">
      <c r="A1116" s="159">
        <v>1113</v>
      </c>
      <c r="B1116" s="3" t="s">
        <v>2838</v>
      </c>
      <c r="C1116" s="3" t="s">
        <v>2159</v>
      </c>
      <c r="D1116" s="28">
        <v>10600</v>
      </c>
      <c r="E1116" s="25">
        <v>-13.82114</v>
      </c>
      <c r="F1116" s="25">
        <v>-12.39669</v>
      </c>
      <c r="G1116" s="25">
        <v>0</v>
      </c>
      <c r="H1116" s="28">
        <v>786593564000</v>
      </c>
      <c r="I1116" s="49">
        <v>74.206940000000003</v>
      </c>
      <c r="J1116" s="49">
        <v>99.312330000000003</v>
      </c>
      <c r="K1116" s="28">
        <v>30</v>
      </c>
      <c r="L1116" s="28">
        <v>327000</v>
      </c>
      <c r="M1116" s="49">
        <v>9.7695852534562206</v>
      </c>
      <c r="N1116" s="49">
        <v>0.83930391024859041</v>
      </c>
      <c r="O1116" s="49" t="s">
        <v>4501</v>
      </c>
      <c r="P1116" s="30">
        <v>869.82612084599998</v>
      </c>
      <c r="Q1116" s="27">
        <v>0.26069999999999999</v>
      </c>
      <c r="R1116" s="30">
        <v>917.84691870699999</v>
      </c>
      <c r="S1116" s="27">
        <v>5.5199999999999999E-2</v>
      </c>
      <c r="T1116" s="30">
        <v>940.55587663200004</v>
      </c>
      <c r="U1116" s="27">
        <v>4.7699999999999999E-2</v>
      </c>
      <c r="V1116" s="30">
        <v>83.916927896999994</v>
      </c>
      <c r="W1116" s="32">
        <v>0.22550000000000001</v>
      </c>
      <c r="X1116" s="30">
        <v>86.441488684999996</v>
      </c>
      <c r="Y1116" s="32">
        <v>3.0099999999999998E-2</v>
      </c>
      <c r="Z1116" s="30">
        <v>84.846271162999997</v>
      </c>
      <c r="AA1116" s="32">
        <v>-6.6799999999999998E-2</v>
      </c>
      <c r="AB1116" s="30">
        <v>958.64305126989996</v>
      </c>
      <c r="AC1116" s="27">
        <v>0.2127</v>
      </c>
      <c r="AD1116" s="30">
        <v>983.78507052040004</v>
      </c>
      <c r="AE1116" s="27">
        <v>2.5999999999999999E-2</v>
      </c>
      <c r="AF1116" s="30">
        <v>1114.8544710778001</v>
      </c>
      <c r="AG1116" s="27">
        <v>0.95</v>
      </c>
      <c r="AH1116" s="25">
        <v>6.3370903300000003E-2</v>
      </c>
      <c r="AI1116" s="25">
        <v>5.3341369200000002E-2</v>
      </c>
      <c r="AJ1116" s="25">
        <v>4.6801914799999997E-2</v>
      </c>
      <c r="AK1116" s="25">
        <v>8.7945559600000001E-2</v>
      </c>
      <c r="AL1116" s="25">
        <v>8.5441293400000007E-2</v>
      </c>
      <c r="AM1116" s="25">
        <v>8.7149902900000006E-2</v>
      </c>
      <c r="AN1116" s="47">
        <v>0.42474713549999998</v>
      </c>
      <c r="AO1116" s="47">
        <v>0.43079569909999998</v>
      </c>
      <c r="AP1116" s="47">
        <v>0.43808615560000003</v>
      </c>
      <c r="AQ1116" s="47">
        <v>0.43277458950534797</v>
      </c>
      <c r="AR1116" s="47">
        <v>0.76213091031892299</v>
      </c>
      <c r="AS1116" s="47">
        <v>0.86210122392093302</v>
      </c>
      <c r="AT1116" s="28">
        <v>800</v>
      </c>
      <c r="AU1116" s="28">
        <v>800</v>
      </c>
      <c r="AV1116" s="28">
        <v>0</v>
      </c>
    </row>
    <row r="1117" spans="1:48" x14ac:dyDescent="0.25">
      <c r="A1117" s="159">
        <v>1114</v>
      </c>
      <c r="B1117" s="3" t="s">
        <v>3964</v>
      </c>
      <c r="C1117" s="3" t="s">
        <v>2159</v>
      </c>
      <c r="D1117" s="28" t="s">
        <v>4501</v>
      </c>
      <c r="E1117" s="25" t="s">
        <v>4501</v>
      </c>
      <c r="F1117" s="25" t="s">
        <v>4501</v>
      </c>
      <c r="G1117" s="25" t="s">
        <v>4501</v>
      </c>
      <c r="H1117" s="28" t="s">
        <v>4501</v>
      </c>
      <c r="I1117" s="49">
        <v>6.3384</v>
      </c>
      <c r="J1117" s="49">
        <v>81.924840000000003</v>
      </c>
      <c r="K1117" s="28">
        <v>0</v>
      </c>
      <c r="L1117" s="28" t="s">
        <v>4501</v>
      </c>
      <c r="M1117" s="49" t="s">
        <v>4501</v>
      </c>
      <c r="N1117" s="49" t="s">
        <v>4501</v>
      </c>
      <c r="O1117" s="49" t="s">
        <v>4501</v>
      </c>
      <c r="P1117" s="30">
        <v>41.182495127999999</v>
      </c>
      <c r="Q1117" s="27">
        <v>4.7000000000000002E-3</v>
      </c>
      <c r="R1117" s="30">
        <v>39.793499926000003</v>
      </c>
      <c r="S1117" s="27">
        <v>-3.3700000000000001E-2</v>
      </c>
      <c r="T1117" s="30">
        <v>0</v>
      </c>
      <c r="U1117" s="27" t="s">
        <v>1989</v>
      </c>
      <c r="V1117" s="30">
        <v>18.933860627000001</v>
      </c>
      <c r="W1117" s="32">
        <v>-2.0899999999999998E-2</v>
      </c>
      <c r="X1117" s="30">
        <v>18.340605030999999</v>
      </c>
      <c r="Y1117" s="32">
        <v>-3.1300000000000001E-2</v>
      </c>
      <c r="Z1117" s="30">
        <v>0</v>
      </c>
      <c r="AA1117" s="32" t="s">
        <v>1989</v>
      </c>
      <c r="AB1117" s="30">
        <v>2688.4504867158998</v>
      </c>
      <c r="AC1117" s="27">
        <v>-0.1188</v>
      </c>
      <c r="AD1117" s="30">
        <v>2604.2131337562</v>
      </c>
      <c r="AE1117" s="27">
        <v>-3.1E-2</v>
      </c>
      <c r="AF1117" s="30">
        <v>0</v>
      </c>
      <c r="AG1117" s="27" t="s">
        <v>1989</v>
      </c>
      <c r="AH1117" s="25">
        <v>0.12714389179999999</v>
      </c>
      <c r="AI1117" s="25">
        <v>0.1197069809</v>
      </c>
      <c r="AJ1117" s="25">
        <v>0</v>
      </c>
      <c r="AK1117" s="25">
        <v>0.15380097870000001</v>
      </c>
      <c r="AL1117" s="25">
        <v>0.14462994179999999</v>
      </c>
      <c r="AM1117" s="25">
        <v>0</v>
      </c>
      <c r="AN1117" s="47">
        <v>0.88825481799999995</v>
      </c>
      <c r="AO1117" s="47">
        <v>0.88445860799999998</v>
      </c>
      <c r="AP1117" s="47">
        <v>0</v>
      </c>
      <c r="AQ1117" s="47">
        <v>0.20699131664113099</v>
      </c>
      <c r="AR1117" s="47">
        <v>0.20940178754935801</v>
      </c>
      <c r="AS1117" s="47" t="s">
        <v>1989</v>
      </c>
      <c r="AT1117" s="28">
        <v>2500</v>
      </c>
      <c r="AU1117" s="28">
        <v>2500</v>
      </c>
      <c r="AV1117" s="28">
        <v>0</v>
      </c>
    </row>
    <row r="1118" spans="1:48" x14ac:dyDescent="0.25">
      <c r="A1118" s="159">
        <v>1115</v>
      </c>
      <c r="B1118" s="3" t="s">
        <v>2844</v>
      </c>
      <c r="C1118" s="3" t="s">
        <v>2159</v>
      </c>
      <c r="D1118" s="28">
        <v>39400</v>
      </c>
      <c r="E1118" s="25">
        <v>-14.34783</v>
      </c>
      <c r="F1118" s="25">
        <v>-3.9024390000000002</v>
      </c>
      <c r="G1118" s="25">
        <v>35.395189999999999</v>
      </c>
      <c r="H1118" s="28">
        <v>310185443800</v>
      </c>
      <c r="I1118" s="49">
        <v>7.8727199999999993</v>
      </c>
      <c r="J1118" s="49">
        <v>66.011780000000002</v>
      </c>
      <c r="K1118" s="28">
        <v>3084.15</v>
      </c>
      <c r="L1118" s="28">
        <v>135976000</v>
      </c>
      <c r="M1118" s="49" t="s">
        <v>4501</v>
      </c>
      <c r="N1118" s="49">
        <v>1.3674521761588496</v>
      </c>
      <c r="O1118" s="49" t="s">
        <v>4501</v>
      </c>
      <c r="P1118" s="30">
        <v>3.0000000000000001E-3</v>
      </c>
      <c r="Q1118" s="27" t="s">
        <v>1989</v>
      </c>
      <c r="R1118" s="30">
        <v>0.02</v>
      </c>
      <c r="S1118" s="27">
        <v>5.6666999999999996</v>
      </c>
      <c r="T1118" s="30">
        <v>0</v>
      </c>
      <c r="U1118" s="27">
        <v>-1</v>
      </c>
      <c r="V1118" s="30">
        <v>14.766536184</v>
      </c>
      <c r="W1118" s="32">
        <v>2.3429000000000002</v>
      </c>
      <c r="X1118" s="30">
        <v>-45.888731063000002</v>
      </c>
      <c r="Y1118" s="32">
        <v>-4.1075999999999997</v>
      </c>
      <c r="Z1118" s="30">
        <v>0</v>
      </c>
      <c r="AA1118" s="32">
        <v>-1</v>
      </c>
      <c r="AB1118" s="30">
        <v>3223.5390982364002</v>
      </c>
      <c r="AC1118" s="27">
        <v>0.1676</v>
      </c>
      <c r="AD1118" s="30">
        <v>-5828.8228542664001</v>
      </c>
      <c r="AE1118" s="27">
        <v>-2.8079999999999998</v>
      </c>
      <c r="AF1118" s="30">
        <v>0</v>
      </c>
      <c r="AG1118" s="27" t="s">
        <v>1989</v>
      </c>
      <c r="AH1118" s="25">
        <v>0.11068187509999999</v>
      </c>
      <c r="AI1118" s="25">
        <v>-0.2004049725</v>
      </c>
      <c r="AJ1118" s="25">
        <v>0</v>
      </c>
      <c r="AK1118" s="25">
        <v>0.20170960979999999</v>
      </c>
      <c r="AL1118" s="25">
        <v>-0.25780293659999998</v>
      </c>
      <c r="AM1118" s="25">
        <v>0</v>
      </c>
      <c r="AN1118" s="47">
        <v>1</v>
      </c>
      <c r="AO1118" s="47">
        <v>0.4</v>
      </c>
      <c r="AP1118" s="47">
        <v>0</v>
      </c>
      <c r="AQ1118" s="47">
        <v>0.67364935604126597</v>
      </c>
      <c r="AR1118" s="47">
        <v>6.5908348216631704E-2</v>
      </c>
      <c r="AS1118" s="47" t="s">
        <v>1989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2847</v>
      </c>
      <c r="C1119" s="3" t="s">
        <v>2159</v>
      </c>
      <c r="D1119" s="28">
        <v>1200</v>
      </c>
      <c r="E1119" s="25">
        <v>-14.28571</v>
      </c>
      <c r="F1119" s="25">
        <v>-20</v>
      </c>
      <c r="G1119" s="25">
        <v>-36.842109999999998</v>
      </c>
      <c r="H1119" s="28">
        <v>12000000000</v>
      </c>
      <c r="I1119" s="49">
        <v>10</v>
      </c>
      <c r="J1119" s="49">
        <v>81.095870000000005</v>
      </c>
      <c r="K1119" s="28">
        <v>360</v>
      </c>
      <c r="L1119" s="28">
        <v>441000</v>
      </c>
      <c r="M1119" s="49">
        <v>9.7560975609756095</v>
      </c>
      <c r="N1119" s="49">
        <v>10.696690663884608</v>
      </c>
      <c r="O1119" s="49" t="s">
        <v>4501</v>
      </c>
      <c r="P1119" s="30">
        <v>169.25650465000001</v>
      </c>
      <c r="Q1119" s="27">
        <v>-0.28970000000000001</v>
      </c>
      <c r="R1119" s="30">
        <v>175.4301083</v>
      </c>
      <c r="S1119" s="27">
        <v>3.6499999999999998E-2</v>
      </c>
      <c r="T1119" s="30">
        <v>0</v>
      </c>
      <c r="U1119" s="27" t="s">
        <v>1989</v>
      </c>
      <c r="V1119" s="30">
        <v>9.9023114020000005</v>
      </c>
      <c r="W1119" s="32">
        <v>2.7212999999999998</v>
      </c>
      <c r="X1119" s="30">
        <v>1.2150858680000001</v>
      </c>
      <c r="Y1119" s="32">
        <v>-0.87729999999999997</v>
      </c>
      <c r="Z1119" s="30">
        <v>0</v>
      </c>
      <c r="AA1119" s="32" t="s">
        <v>1989</v>
      </c>
      <c r="AB1119" s="30">
        <v>1016.1060864999999</v>
      </c>
      <c r="AC1119" s="27">
        <v>2.613</v>
      </c>
      <c r="AD1119" s="30">
        <v>121.5193513</v>
      </c>
      <c r="AE1119" s="27">
        <v>-0.88</v>
      </c>
      <c r="AF1119" s="30">
        <v>0</v>
      </c>
      <c r="AG1119" s="27" t="s">
        <v>1989</v>
      </c>
      <c r="AH1119" s="25">
        <v>3.01005508E-2</v>
      </c>
      <c r="AI1119" s="25">
        <v>3.7431216000000001E-3</v>
      </c>
      <c r="AJ1119" s="25">
        <v>0</v>
      </c>
      <c r="AK1119" s="25">
        <v>-3.1513649878000001</v>
      </c>
      <c r="AL1119" s="25">
        <v>0.61079449100000005</v>
      </c>
      <c r="AM1119" s="25">
        <v>0</v>
      </c>
      <c r="AN1119" s="47">
        <v>0.1157024428</v>
      </c>
      <c r="AO1119" s="47">
        <v>7.3151064399999993E-2</v>
      </c>
      <c r="AP1119" s="47">
        <v>0</v>
      </c>
      <c r="AQ1119" s="47">
        <v>202.595783167018</v>
      </c>
      <c r="AR1119" s="47">
        <v>134.56777810337601</v>
      </c>
      <c r="AS1119" s="47" t="s">
        <v>1989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4845</v>
      </c>
      <c r="C1120" s="3" t="s">
        <v>2159</v>
      </c>
      <c r="D1120" s="28" t="s">
        <v>4664</v>
      </c>
      <c r="E1120" s="25" t="s">
        <v>4664</v>
      </c>
      <c r="F1120" s="25" t="s">
        <v>4664</v>
      </c>
      <c r="G1120" s="25" t="s">
        <v>4664</v>
      </c>
      <c r="H1120" s="28" t="s">
        <v>4664</v>
      </c>
      <c r="I1120" s="49" t="s">
        <v>4664</v>
      </c>
      <c r="J1120" s="49" t="s">
        <v>4664</v>
      </c>
      <c r="K1120" s="28" t="s">
        <v>4664</v>
      </c>
      <c r="L1120" s="28" t="s">
        <v>4664</v>
      </c>
      <c r="M1120" s="49" t="s">
        <v>4664</v>
      </c>
      <c r="N1120" s="49" t="s">
        <v>4664</v>
      </c>
      <c r="O1120" s="49" t="s">
        <v>4664</v>
      </c>
      <c r="P1120" s="30">
        <v>0</v>
      </c>
      <c r="Q1120" s="27" t="s">
        <v>1989</v>
      </c>
      <c r="R1120" s="30">
        <v>0</v>
      </c>
      <c r="S1120" s="27" t="s">
        <v>1989</v>
      </c>
      <c r="T1120" s="30">
        <v>0</v>
      </c>
      <c r="U1120" s="27" t="s">
        <v>1989</v>
      </c>
      <c r="V1120" s="30">
        <v>0</v>
      </c>
      <c r="W1120" s="32" t="s">
        <v>1989</v>
      </c>
      <c r="X1120" s="30">
        <v>0</v>
      </c>
      <c r="Y1120" s="32" t="s">
        <v>1989</v>
      </c>
      <c r="Z1120" s="30">
        <v>0</v>
      </c>
      <c r="AA1120" s="32" t="s">
        <v>1989</v>
      </c>
      <c r="AB1120" s="30">
        <v>0</v>
      </c>
      <c r="AC1120" s="27" t="s">
        <v>1989</v>
      </c>
      <c r="AD1120" s="30">
        <v>0</v>
      </c>
      <c r="AE1120" s="27" t="s">
        <v>1989</v>
      </c>
      <c r="AF1120" s="30">
        <v>0</v>
      </c>
      <c r="AG1120" s="27" t="s">
        <v>1989</v>
      </c>
      <c r="AH1120" s="25">
        <v>0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47">
        <v>0</v>
      </c>
      <c r="AO1120" s="47">
        <v>0</v>
      </c>
      <c r="AP1120" s="47">
        <v>0</v>
      </c>
      <c r="AQ1120" s="47" t="s">
        <v>1989</v>
      </c>
      <c r="AR1120" s="47" t="s">
        <v>1989</v>
      </c>
      <c r="AS1120" s="47" t="s">
        <v>1989</v>
      </c>
      <c r="AT1120" s="28">
        <v>0</v>
      </c>
      <c r="AU1120" s="28">
        <v>0</v>
      </c>
      <c r="AV1120" s="28">
        <v>0</v>
      </c>
    </row>
    <row r="1121" spans="1:48" x14ac:dyDescent="0.25">
      <c r="A1121" s="159">
        <v>1118</v>
      </c>
      <c r="B1121" s="3" t="s">
        <v>2853</v>
      </c>
      <c r="C1121" s="3" t="s">
        <v>2159</v>
      </c>
      <c r="D1121" s="28">
        <v>20100</v>
      </c>
      <c r="E1121" s="25">
        <v>-1.95122</v>
      </c>
      <c r="F1121" s="25">
        <v>0.5</v>
      </c>
      <c r="G1121" s="25">
        <v>-4.7393359999999998</v>
      </c>
      <c r="H1121" s="28">
        <v>452250000000</v>
      </c>
      <c r="I1121" s="49">
        <v>22.5</v>
      </c>
      <c r="J1121" s="49">
        <v>30.503019999999999</v>
      </c>
      <c r="K1121" s="28">
        <v>770</v>
      </c>
      <c r="L1121" s="28">
        <v>15533500</v>
      </c>
      <c r="M1121" s="49">
        <v>4.6984572230014026</v>
      </c>
      <c r="N1121" s="49">
        <v>1.0799801859729778</v>
      </c>
      <c r="O1121" s="49">
        <v>0.4388784</v>
      </c>
      <c r="P1121" s="30">
        <v>3877.1038800040001</v>
      </c>
      <c r="Q1121" s="27">
        <v>0.21210000000000001</v>
      </c>
      <c r="R1121" s="30">
        <v>4346.0849977139997</v>
      </c>
      <c r="S1121" s="27">
        <v>0.121</v>
      </c>
      <c r="T1121" s="30">
        <v>4298.4449455599997</v>
      </c>
      <c r="U1121" s="27">
        <v>1.7500000000000002E-2</v>
      </c>
      <c r="V1121" s="30">
        <v>79.418671664000001</v>
      </c>
      <c r="W1121" s="32">
        <v>0.1147</v>
      </c>
      <c r="X1121" s="30">
        <v>100.602029927</v>
      </c>
      <c r="Y1121" s="32">
        <v>0.26669999999999999</v>
      </c>
      <c r="Z1121" s="30">
        <v>99.544128384999993</v>
      </c>
      <c r="AA1121" s="32">
        <v>-0.16930000000000001</v>
      </c>
      <c r="AB1121" s="30">
        <v>2376.7217166221999</v>
      </c>
      <c r="AC1121" s="27">
        <v>-0.44829999999999998</v>
      </c>
      <c r="AD1121" s="30">
        <v>3361.9355138221999</v>
      </c>
      <c r="AE1121" s="27">
        <v>0.41499999999999998</v>
      </c>
      <c r="AF1121" s="30">
        <v>4551.7514915110996</v>
      </c>
      <c r="AG1121" s="27">
        <v>0.92</v>
      </c>
      <c r="AH1121" s="25">
        <v>4.1179700100000001E-2</v>
      </c>
      <c r="AI1121" s="25">
        <v>4.8660716899999998E-2</v>
      </c>
      <c r="AJ1121" s="25">
        <v>5.19212566E-2</v>
      </c>
      <c r="AK1121" s="25">
        <v>0.20146881129999999</v>
      </c>
      <c r="AL1121" s="25">
        <v>0.2181795882</v>
      </c>
      <c r="AM1121" s="25">
        <v>0.23092389690000001</v>
      </c>
      <c r="AN1121" s="47">
        <v>8.9085207799999996E-2</v>
      </c>
      <c r="AO1121" s="47">
        <v>8.7835450300000006E-2</v>
      </c>
      <c r="AP1121" s="47">
        <v>8.4572769699999994E-2</v>
      </c>
      <c r="AQ1121" s="47">
        <v>3.4825421637802698</v>
      </c>
      <c r="AR1121" s="47">
        <v>3.4848205269590999</v>
      </c>
      <c r="AS1121" s="47">
        <v>3.4475791238076599</v>
      </c>
      <c r="AT1121" s="28">
        <v>2000</v>
      </c>
      <c r="AU1121" s="28">
        <v>2500</v>
      </c>
      <c r="AV1121" s="28">
        <v>0</v>
      </c>
    </row>
    <row r="1122" spans="1:48" x14ac:dyDescent="0.25">
      <c r="A1122" s="159">
        <v>1119</v>
      </c>
      <c r="B1122" s="3" t="s">
        <v>2856</v>
      </c>
      <c r="C1122" s="3" t="s">
        <v>2159</v>
      </c>
      <c r="D1122" s="28">
        <v>10000</v>
      </c>
      <c r="E1122" s="25">
        <v>0</v>
      </c>
      <c r="F1122" s="25">
        <v>0</v>
      </c>
      <c r="G1122" s="25">
        <v>0</v>
      </c>
      <c r="H1122" s="28">
        <v>15007000000</v>
      </c>
      <c r="I1122" s="49">
        <v>1.5006999999999999</v>
      </c>
      <c r="J1122" s="49">
        <v>20.558810000000001</v>
      </c>
      <c r="K1122" s="28">
        <v>295</v>
      </c>
      <c r="L1122" s="28">
        <v>2950000</v>
      </c>
      <c r="M1122" s="49">
        <v>10</v>
      </c>
      <c r="N1122" s="49">
        <v>0.84941761961665496</v>
      </c>
      <c r="O1122" s="49" t="s">
        <v>4501</v>
      </c>
      <c r="P1122" s="30">
        <v>111.11736713400001</v>
      </c>
      <c r="Q1122" s="27">
        <v>-3.0000000000000001E-3</v>
      </c>
      <c r="R1122" s="30">
        <v>102.61029246299999</v>
      </c>
      <c r="S1122" s="27">
        <v>-7.6600000000000001E-2</v>
      </c>
      <c r="T1122" s="30">
        <v>0</v>
      </c>
      <c r="U1122" s="27" t="s">
        <v>1989</v>
      </c>
      <c r="V1122" s="30">
        <v>2.2877355330000002</v>
      </c>
      <c r="W1122" s="32">
        <v>0.16650000000000001</v>
      </c>
      <c r="X1122" s="30">
        <v>1.500613231</v>
      </c>
      <c r="Y1122" s="32">
        <v>-0.34410000000000002</v>
      </c>
      <c r="Z1122" s="30">
        <v>0</v>
      </c>
      <c r="AA1122" s="32" t="s">
        <v>1989</v>
      </c>
      <c r="AB1122" s="30">
        <v>1219.5565622709</v>
      </c>
      <c r="AC1122" s="27">
        <v>1.3599999999999999E-2</v>
      </c>
      <c r="AD1122" s="30">
        <v>800.04086293060004</v>
      </c>
      <c r="AE1122" s="27">
        <v>-0.34399999999999997</v>
      </c>
      <c r="AF1122" s="30">
        <v>0</v>
      </c>
      <c r="AG1122" s="27" t="s">
        <v>1989</v>
      </c>
      <c r="AH1122" s="25">
        <v>2.8569414899999999E-2</v>
      </c>
      <c r="AI1122" s="25">
        <v>2.1635406699999998E-2</v>
      </c>
      <c r="AJ1122" s="25">
        <v>0</v>
      </c>
      <c r="AK1122" s="25">
        <v>0.13082837010000001</v>
      </c>
      <c r="AL1122" s="25">
        <v>8.4133349999999996E-2</v>
      </c>
      <c r="AM1122" s="25">
        <v>0</v>
      </c>
      <c r="AN1122" s="47">
        <v>0.1148102236</v>
      </c>
      <c r="AO1122" s="47">
        <v>0.14409338269999999</v>
      </c>
      <c r="AP1122" s="47">
        <v>0</v>
      </c>
      <c r="AQ1122" s="47">
        <v>3.2672623918948198</v>
      </c>
      <c r="AR1122" s="47">
        <v>2.50288290579793</v>
      </c>
      <c r="AS1122" s="47" t="s">
        <v>1989</v>
      </c>
      <c r="AT1122" s="28">
        <v>750</v>
      </c>
      <c r="AU1122" s="28">
        <v>800</v>
      </c>
      <c r="AV1122" s="28">
        <v>0</v>
      </c>
    </row>
    <row r="1123" spans="1:48" x14ac:dyDescent="0.25">
      <c r="A1123" s="159">
        <v>1120</v>
      </c>
      <c r="B1123" s="3" t="s">
        <v>4846</v>
      </c>
      <c r="C1123" s="3" t="s">
        <v>2159</v>
      </c>
      <c r="D1123" s="28" t="s">
        <v>4664</v>
      </c>
      <c r="E1123" s="25" t="s">
        <v>4664</v>
      </c>
      <c r="F1123" s="25" t="s">
        <v>4664</v>
      </c>
      <c r="G1123" s="25" t="s">
        <v>4664</v>
      </c>
      <c r="H1123" s="28" t="s">
        <v>4664</v>
      </c>
      <c r="I1123" s="49" t="s">
        <v>4664</v>
      </c>
      <c r="J1123" s="49" t="s">
        <v>4664</v>
      </c>
      <c r="K1123" s="28" t="s">
        <v>4664</v>
      </c>
      <c r="L1123" s="28" t="s">
        <v>4664</v>
      </c>
      <c r="M1123" s="49" t="s">
        <v>4664</v>
      </c>
      <c r="N1123" s="49" t="s">
        <v>4664</v>
      </c>
      <c r="O1123" s="49" t="s">
        <v>4664</v>
      </c>
      <c r="P1123" s="30">
        <v>0</v>
      </c>
      <c r="Q1123" s="27" t="s">
        <v>1989</v>
      </c>
      <c r="R1123" s="30">
        <v>0</v>
      </c>
      <c r="S1123" s="27" t="s">
        <v>1989</v>
      </c>
      <c r="T1123" s="30">
        <v>0</v>
      </c>
      <c r="U1123" s="27" t="s">
        <v>1989</v>
      </c>
      <c r="V1123" s="30">
        <v>0</v>
      </c>
      <c r="W1123" s="32" t="s">
        <v>1989</v>
      </c>
      <c r="X1123" s="30">
        <v>0</v>
      </c>
      <c r="Y1123" s="32" t="s">
        <v>1989</v>
      </c>
      <c r="Z1123" s="30">
        <v>0</v>
      </c>
      <c r="AA1123" s="32" t="s">
        <v>1989</v>
      </c>
      <c r="AB1123" s="30">
        <v>0</v>
      </c>
      <c r="AC1123" s="27" t="s">
        <v>1989</v>
      </c>
      <c r="AD1123" s="30">
        <v>0</v>
      </c>
      <c r="AE1123" s="27" t="s">
        <v>1989</v>
      </c>
      <c r="AF1123" s="30">
        <v>0</v>
      </c>
      <c r="AG1123" s="27" t="s">
        <v>1989</v>
      </c>
      <c r="AH1123" s="25">
        <v>0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47">
        <v>0</v>
      </c>
      <c r="AO1123" s="47">
        <v>0</v>
      </c>
      <c r="AP1123" s="47">
        <v>0</v>
      </c>
      <c r="AQ1123" s="47" t="s">
        <v>1989</v>
      </c>
      <c r="AR1123" s="47" t="s">
        <v>1989</v>
      </c>
      <c r="AS1123" s="47" t="s">
        <v>1989</v>
      </c>
      <c r="AT1123" s="28">
        <v>0</v>
      </c>
      <c r="AU1123" s="28">
        <v>0</v>
      </c>
      <c r="AV1123" s="28">
        <v>0</v>
      </c>
    </row>
    <row r="1124" spans="1:48" x14ac:dyDescent="0.25">
      <c r="A1124" s="159">
        <v>1121</v>
      </c>
      <c r="B1124" s="3" t="s">
        <v>2859</v>
      </c>
      <c r="C1124" s="3" t="s">
        <v>2159</v>
      </c>
      <c r="D1124" s="28" t="s">
        <v>4501</v>
      </c>
      <c r="E1124" s="25" t="s">
        <v>4501</v>
      </c>
      <c r="F1124" s="25" t="s">
        <v>4501</v>
      </c>
      <c r="G1124" s="25" t="s">
        <v>4501</v>
      </c>
      <c r="H1124" s="28" t="s">
        <v>4501</v>
      </c>
      <c r="I1124" s="49">
        <v>16.438379999999999</v>
      </c>
      <c r="J1124" s="49">
        <v>6.1569320000000003</v>
      </c>
      <c r="K1124" s="28" t="s">
        <v>4501</v>
      </c>
      <c r="L1124" s="28" t="s">
        <v>4501</v>
      </c>
      <c r="M1124" s="49" t="s">
        <v>4501</v>
      </c>
      <c r="N1124" s="49" t="s">
        <v>4501</v>
      </c>
      <c r="O1124" s="49" t="s">
        <v>4501</v>
      </c>
      <c r="P1124" s="30">
        <v>100.63878605799999</v>
      </c>
      <c r="Q1124" s="27">
        <v>0.1027</v>
      </c>
      <c r="R1124" s="30">
        <v>101.73599561100001</v>
      </c>
      <c r="S1124" s="27">
        <v>1.09E-2</v>
      </c>
      <c r="T1124" s="30">
        <v>114.15740791100001</v>
      </c>
      <c r="U1124" s="27">
        <v>8.6099999999999996E-2</v>
      </c>
      <c r="V1124" s="30">
        <v>3.6614010349999999</v>
      </c>
      <c r="W1124" s="32">
        <v>7.6100000000000001E-2</v>
      </c>
      <c r="X1124" s="30">
        <v>3.7378139099999999</v>
      </c>
      <c r="Y1124" s="32">
        <v>2.0899999999999998E-2</v>
      </c>
      <c r="Z1124" s="30">
        <v>3.8454994330000001</v>
      </c>
      <c r="AA1124" s="32">
        <v>7.7600000000000002E-2</v>
      </c>
      <c r="AB1124" s="30">
        <v>222.73487956420001</v>
      </c>
      <c r="AC1124" s="27">
        <v>0.79349999999999998</v>
      </c>
      <c r="AD1124" s="30">
        <v>90.953328861700001</v>
      </c>
      <c r="AE1124" s="27">
        <v>-0.59199999999999997</v>
      </c>
      <c r="AF1124" s="30">
        <v>233.93418117429999</v>
      </c>
      <c r="AG1124" s="27">
        <v>1.08</v>
      </c>
      <c r="AH1124" s="25">
        <v>1.57741307E-2</v>
      </c>
      <c r="AI1124" s="25">
        <v>1.5833587999999999E-2</v>
      </c>
      <c r="AJ1124" s="25">
        <v>1.6532939999999999E-2</v>
      </c>
      <c r="AK1124" s="25">
        <v>2.0240710700000001E-2</v>
      </c>
      <c r="AL1124" s="25">
        <v>2.0576226400000001E-2</v>
      </c>
      <c r="AM1124" s="25">
        <v>2.1153816900000001E-2</v>
      </c>
      <c r="AN1124" s="47">
        <v>0.1277811059</v>
      </c>
      <c r="AO1124" s="47">
        <v>0.11116832359999999</v>
      </c>
      <c r="AP1124" s="47">
        <v>0.10495718449999999</v>
      </c>
      <c r="AQ1124" s="47">
        <v>0.298297013486226</v>
      </c>
      <c r="AR1124" s="47">
        <v>0.30076180431949601</v>
      </c>
      <c r="AS1124" s="47">
        <v>0.27949517391027001</v>
      </c>
      <c r="AT1124" s="28">
        <v>65</v>
      </c>
      <c r="AU1124" s="28">
        <v>61</v>
      </c>
      <c r="AV1124" s="28">
        <v>0</v>
      </c>
    </row>
    <row r="1125" spans="1:48" x14ac:dyDescent="0.25">
      <c r="A1125" s="159">
        <v>1122</v>
      </c>
      <c r="B1125" s="3" t="s">
        <v>2865</v>
      </c>
      <c r="C1125" s="3" t="s">
        <v>2159</v>
      </c>
      <c r="D1125" s="28">
        <v>4900</v>
      </c>
      <c r="E1125" s="25">
        <v>0</v>
      </c>
      <c r="F1125" s="25">
        <v>-2</v>
      </c>
      <c r="G1125" s="25">
        <v>-3.9215689999999999</v>
      </c>
      <c r="H1125" s="28">
        <v>73500000000</v>
      </c>
      <c r="I1125" s="49">
        <v>15</v>
      </c>
      <c r="J1125" s="49">
        <v>46.011009999999999</v>
      </c>
      <c r="K1125" s="28">
        <v>3935</v>
      </c>
      <c r="L1125" s="28">
        <v>19097000</v>
      </c>
      <c r="M1125" s="49">
        <v>21.737201667997518</v>
      </c>
      <c r="N1125" s="49">
        <v>0.37007259888589827</v>
      </c>
      <c r="O1125" s="49" t="s">
        <v>4501</v>
      </c>
      <c r="P1125" s="30">
        <v>289.972768454</v>
      </c>
      <c r="Q1125" s="27">
        <v>-4.36E-2</v>
      </c>
      <c r="R1125" s="30">
        <v>165.34866171499999</v>
      </c>
      <c r="S1125" s="27">
        <v>-0.42980000000000002</v>
      </c>
      <c r="T1125" s="30">
        <v>151.58864524399999</v>
      </c>
      <c r="U1125" s="27">
        <v>-0.37430000000000002</v>
      </c>
      <c r="V1125" s="30">
        <v>9.0556186929999996</v>
      </c>
      <c r="W1125" s="32">
        <v>-0.32090000000000002</v>
      </c>
      <c r="X1125" s="30">
        <v>3.381307391</v>
      </c>
      <c r="Y1125" s="32">
        <v>-0.62660000000000005</v>
      </c>
      <c r="Z1125" s="30">
        <v>3.2263192969999999</v>
      </c>
      <c r="AA1125" s="32">
        <v>-0.62870000000000004</v>
      </c>
      <c r="AB1125" s="30">
        <v>603.70791286669998</v>
      </c>
      <c r="AC1125" s="27">
        <v>-0.26919999999999999</v>
      </c>
      <c r="AD1125" s="30">
        <v>180.4254136667</v>
      </c>
      <c r="AE1125" s="27">
        <v>-0.70099999999999996</v>
      </c>
      <c r="AF1125" s="30">
        <v>215.0879531333</v>
      </c>
      <c r="AG1125" s="27">
        <v>0.37</v>
      </c>
      <c r="AH1125" s="25">
        <v>1.0730496399999999E-2</v>
      </c>
      <c r="AI1125" s="25">
        <v>5.2674059000000001E-3</v>
      </c>
      <c r="AJ1125" s="25">
        <v>5.5152991999999996E-3</v>
      </c>
      <c r="AK1125" s="25">
        <v>3.6208211300000001E-2</v>
      </c>
      <c r="AL1125" s="25">
        <v>1.5116489300000001E-2</v>
      </c>
      <c r="AM1125" s="25">
        <v>1.6410243599999999E-2</v>
      </c>
      <c r="AN1125" s="47">
        <v>0.1060248528</v>
      </c>
      <c r="AO1125" s="47">
        <v>0.12748593920000001</v>
      </c>
      <c r="AP1125" s="47">
        <v>0.1291220951</v>
      </c>
      <c r="AQ1125" s="47">
        <v>1.8210314689912901</v>
      </c>
      <c r="AR1125" s="47">
        <v>1.93091975884855</v>
      </c>
      <c r="AS1125" s="47">
        <v>1.9754040588498001</v>
      </c>
      <c r="AT1125" s="28">
        <v>3400</v>
      </c>
      <c r="AU1125" s="28">
        <v>0</v>
      </c>
      <c r="AV1125" s="28">
        <v>0</v>
      </c>
    </row>
    <row r="1126" spans="1:48" x14ac:dyDescent="0.25">
      <c r="A1126" s="159">
        <v>1123</v>
      </c>
      <c r="B1126" s="3" t="s">
        <v>2743</v>
      </c>
      <c r="C1126" s="3" t="s">
        <v>2159</v>
      </c>
      <c r="D1126" s="28">
        <v>7500</v>
      </c>
      <c r="E1126" s="25">
        <v>-7.4074070000000001</v>
      </c>
      <c r="F1126" s="25">
        <v>7.1428570000000002</v>
      </c>
      <c r="G1126" s="25">
        <v>-25</v>
      </c>
      <c r="H1126" s="28">
        <v>67217647500.000008</v>
      </c>
      <c r="I1126" s="49">
        <v>8.9623499999999989</v>
      </c>
      <c r="J1126" s="49">
        <v>48.418170000000003</v>
      </c>
      <c r="K1126" s="28">
        <v>445.5</v>
      </c>
      <c r="L1126" s="28">
        <v>3337500</v>
      </c>
      <c r="M1126" s="49">
        <v>4.4536817102137771</v>
      </c>
      <c r="N1126" s="49">
        <v>0.52032775983370305</v>
      </c>
      <c r="O1126" s="49">
        <v>0.68411650000000002</v>
      </c>
      <c r="P1126" s="30">
        <v>252.09285639300001</v>
      </c>
      <c r="Q1126" s="27">
        <v>-0.21909999999999999</v>
      </c>
      <c r="R1126" s="30">
        <v>29.900756738999998</v>
      </c>
      <c r="S1126" s="27">
        <v>-0.88139999999999996</v>
      </c>
      <c r="T1126" s="30">
        <v>0</v>
      </c>
      <c r="U1126" s="27" t="s">
        <v>1989</v>
      </c>
      <c r="V1126" s="30">
        <v>33.273538078000001</v>
      </c>
      <c r="W1126" s="32">
        <v>-0.126</v>
      </c>
      <c r="X1126" s="30">
        <v>15.387817753</v>
      </c>
      <c r="Y1126" s="32">
        <v>-0.53749999999999998</v>
      </c>
      <c r="Z1126" s="30">
        <v>0</v>
      </c>
      <c r="AA1126" s="32" t="s">
        <v>1989</v>
      </c>
      <c r="AB1126" s="30">
        <v>3111.1129204573999</v>
      </c>
      <c r="AC1126" s="27">
        <v>-0.1593</v>
      </c>
      <c r="AD1126" s="30">
        <v>1629.6856141461999</v>
      </c>
      <c r="AE1126" s="27">
        <v>-0.47599999999999998</v>
      </c>
      <c r="AF1126" s="30">
        <v>0</v>
      </c>
      <c r="AG1126" s="27" t="s">
        <v>1989</v>
      </c>
      <c r="AH1126" s="25">
        <v>8.2245031900000001E-2</v>
      </c>
      <c r="AI1126" s="25">
        <v>6.7467391299999999E-2</v>
      </c>
      <c r="AJ1126" s="25">
        <v>0</v>
      </c>
      <c r="AK1126" s="25">
        <v>0.2211358343</v>
      </c>
      <c r="AL1126" s="25">
        <v>0.1077314529</v>
      </c>
      <c r="AM1126" s="25">
        <v>0</v>
      </c>
      <c r="AN1126" s="47">
        <v>0.25843192149999999</v>
      </c>
      <c r="AO1126" s="47">
        <v>1.0596933792000001</v>
      </c>
      <c r="AP1126" s="47">
        <v>0</v>
      </c>
      <c r="AQ1126" s="47">
        <v>0.83370675703240205</v>
      </c>
      <c r="AR1126" s="47">
        <v>0.30980648199938199</v>
      </c>
      <c r="AS1126" s="47" t="s">
        <v>1989</v>
      </c>
      <c r="AT1126" s="28">
        <v>4000</v>
      </c>
      <c r="AU1126" s="28">
        <v>0</v>
      </c>
      <c r="AV1126" s="28">
        <v>0</v>
      </c>
    </row>
    <row r="1127" spans="1:48" x14ac:dyDescent="0.25">
      <c r="A1127" s="159">
        <v>1124</v>
      </c>
      <c r="B1127" s="3" t="s">
        <v>2868</v>
      </c>
      <c r="C1127" s="3" t="s">
        <v>2159</v>
      </c>
      <c r="D1127" s="28">
        <v>5200</v>
      </c>
      <c r="E1127" s="25">
        <v>-3.7037040000000001</v>
      </c>
      <c r="F1127" s="25">
        <v>-45.833329999999997</v>
      </c>
      <c r="G1127" s="25">
        <v>-17.460319999999999</v>
      </c>
      <c r="H1127" s="28">
        <v>39000000000</v>
      </c>
      <c r="I1127" s="49">
        <v>7.5</v>
      </c>
      <c r="J1127" s="49">
        <v>45.47</v>
      </c>
      <c r="K1127" s="28">
        <v>360</v>
      </c>
      <c r="L1127" s="28">
        <v>2431500</v>
      </c>
      <c r="M1127" s="49">
        <v>4.0278853601859028</v>
      </c>
      <c r="N1127" s="49">
        <v>0.43959141306983646</v>
      </c>
      <c r="O1127" s="49" t="s">
        <v>4501</v>
      </c>
      <c r="P1127" s="30">
        <v>80.899664000000001</v>
      </c>
      <c r="Q1127" s="27">
        <v>6.4299999999999996E-2</v>
      </c>
      <c r="R1127" s="30">
        <v>35.502195331000003</v>
      </c>
      <c r="S1127" s="27">
        <v>-0.56120000000000003</v>
      </c>
      <c r="T1127" s="30">
        <v>0</v>
      </c>
      <c r="U1127" s="27" t="s">
        <v>1989</v>
      </c>
      <c r="V1127" s="30">
        <v>8.4845084699999997</v>
      </c>
      <c r="W1127" s="32">
        <v>-0.2205</v>
      </c>
      <c r="X1127" s="30">
        <v>9.6797211589999996</v>
      </c>
      <c r="Y1127" s="32">
        <v>0.1409</v>
      </c>
      <c r="Z1127" s="30">
        <v>0</v>
      </c>
      <c r="AA1127" s="32" t="s">
        <v>1989</v>
      </c>
      <c r="AB1127" s="30">
        <v>800.06779600000004</v>
      </c>
      <c r="AC1127" s="27">
        <v>-0.41710000000000003</v>
      </c>
      <c r="AD1127" s="30">
        <v>1119.2961545333001</v>
      </c>
      <c r="AE1127" s="27">
        <v>0.39900000000000002</v>
      </c>
      <c r="AF1127" s="30">
        <v>0</v>
      </c>
      <c r="AG1127" s="27" t="s">
        <v>1989</v>
      </c>
      <c r="AH1127" s="25">
        <v>5.1253705900000002E-2</v>
      </c>
      <c r="AI1127" s="25">
        <v>6.3064548400000003E-2</v>
      </c>
      <c r="AJ1127" s="25">
        <v>0</v>
      </c>
      <c r="AK1127" s="25">
        <v>8.8847740699999997E-2</v>
      </c>
      <c r="AL1127" s="25">
        <v>0.1049799552</v>
      </c>
      <c r="AM1127" s="25">
        <v>0</v>
      </c>
      <c r="AN1127" s="47">
        <v>0.309485432</v>
      </c>
      <c r="AO1127" s="47">
        <v>0.74462326219999997</v>
      </c>
      <c r="AP1127" s="47">
        <v>0</v>
      </c>
      <c r="AQ1127" s="47">
        <v>0.579286743417884</v>
      </c>
      <c r="AR1127" s="47">
        <v>0.75670818133258999</v>
      </c>
      <c r="AS1127" s="47" t="s">
        <v>1989</v>
      </c>
      <c r="AT1127" s="28">
        <v>1800</v>
      </c>
      <c r="AU1127" s="28">
        <v>1000</v>
      </c>
      <c r="AV1127" s="28">
        <v>0</v>
      </c>
    </row>
    <row r="1128" spans="1:48" x14ac:dyDescent="0.25">
      <c r="A1128" s="159">
        <v>1125</v>
      </c>
      <c r="B1128" s="3" t="s">
        <v>4847</v>
      </c>
      <c r="C1128" s="3" t="s">
        <v>2159</v>
      </c>
      <c r="D1128" s="28">
        <v>7100</v>
      </c>
      <c r="E1128" s="25">
        <v>1.428571</v>
      </c>
      <c r="F1128" s="25">
        <v>-19.318180000000002</v>
      </c>
      <c r="G1128" s="25" t="s">
        <v>4501</v>
      </c>
      <c r="H1128" s="28">
        <v>71000000000</v>
      </c>
      <c r="I1128" s="49">
        <v>10</v>
      </c>
      <c r="J1128" s="49">
        <v>100</v>
      </c>
      <c r="K1128" s="28">
        <v>150</v>
      </c>
      <c r="L1128" s="28">
        <v>1065000</v>
      </c>
      <c r="M1128" s="49">
        <v>4.7523427041499327</v>
      </c>
      <c r="N1128" s="49">
        <v>0.55020772342106683</v>
      </c>
      <c r="O1128" s="49" t="s">
        <v>4501</v>
      </c>
      <c r="P1128" s="30">
        <v>126.92005635300001</v>
      </c>
      <c r="Q1128" s="27">
        <v>0.15659999999999999</v>
      </c>
      <c r="R1128" s="30">
        <v>162.03029726400001</v>
      </c>
      <c r="S1128" s="27">
        <v>0.27660000000000001</v>
      </c>
      <c r="T1128" s="30">
        <v>0</v>
      </c>
      <c r="U1128" s="27" t="s">
        <v>1989</v>
      </c>
      <c r="V1128" s="30">
        <v>14.392093751000001</v>
      </c>
      <c r="W1128" s="32">
        <v>-0.1148</v>
      </c>
      <c r="X1128" s="30">
        <v>14.938446725</v>
      </c>
      <c r="Y1128" s="32">
        <v>3.7999999999999999E-2</v>
      </c>
      <c r="Z1128" s="30">
        <v>0</v>
      </c>
      <c r="AA1128" s="32" t="s">
        <v>1989</v>
      </c>
      <c r="AB1128" s="30">
        <v>1439.2093751</v>
      </c>
      <c r="AC1128" s="27">
        <v>-0.1148</v>
      </c>
      <c r="AD1128" s="30">
        <v>1371.3446724999999</v>
      </c>
      <c r="AE1128" s="27">
        <v>-4.7E-2</v>
      </c>
      <c r="AF1128" s="30">
        <v>0</v>
      </c>
      <c r="AG1128" s="27" t="s">
        <v>1989</v>
      </c>
      <c r="AH1128" s="25">
        <v>2.7819910400000002E-2</v>
      </c>
      <c r="AI1128" s="25">
        <v>3.0148827499999999E-2</v>
      </c>
      <c r="AJ1128" s="25">
        <v>0</v>
      </c>
      <c r="AK1128" s="25">
        <v>0.1048455901</v>
      </c>
      <c r="AL1128" s="25">
        <v>0.1116931216</v>
      </c>
      <c r="AM1128" s="25">
        <v>0</v>
      </c>
      <c r="AN1128" s="47">
        <v>0.2176856844</v>
      </c>
      <c r="AO1128" s="47">
        <v>0.21140292220000001</v>
      </c>
      <c r="AP1128" s="47">
        <v>0</v>
      </c>
      <c r="AQ1128" s="47">
        <v>2.9734993783412</v>
      </c>
      <c r="AR1128" s="47">
        <v>2.4163587248665399</v>
      </c>
      <c r="AS1128" s="47" t="s">
        <v>1989</v>
      </c>
      <c r="AT1128" s="28">
        <v>2200</v>
      </c>
      <c r="AU1128" s="28">
        <v>1000</v>
      </c>
      <c r="AV1128" s="28">
        <v>0</v>
      </c>
    </row>
    <row r="1129" spans="1:48" x14ac:dyDescent="0.25">
      <c r="A1129" s="159">
        <v>1126</v>
      </c>
      <c r="B1129" s="3" t="s">
        <v>4445</v>
      </c>
      <c r="C1129" s="3" t="s">
        <v>2159</v>
      </c>
      <c r="D1129" s="28">
        <v>12000</v>
      </c>
      <c r="E1129" s="25">
        <v>-3.225806</v>
      </c>
      <c r="F1129" s="25">
        <v>-31.428570000000001</v>
      </c>
      <c r="G1129" s="25">
        <v>79.104479999999995</v>
      </c>
      <c r="H1129" s="28">
        <v>1049322000000</v>
      </c>
      <c r="I1129" s="49">
        <v>87.4435</v>
      </c>
      <c r="J1129" s="49">
        <v>100</v>
      </c>
      <c r="K1129" s="28">
        <v>505</v>
      </c>
      <c r="L1129" s="28">
        <v>6047000</v>
      </c>
      <c r="M1129" s="49">
        <v>16.304347826086957</v>
      </c>
      <c r="N1129" s="49">
        <v>1.149913094750094</v>
      </c>
      <c r="O1129" s="49" t="s">
        <v>4501</v>
      </c>
      <c r="P1129" s="30">
        <v>487.12101339499998</v>
      </c>
      <c r="Q1129" s="27">
        <v>9.6699999999999994E-2</v>
      </c>
      <c r="R1129" s="30">
        <v>520.08477838199997</v>
      </c>
      <c r="S1129" s="27">
        <v>6.7699999999999996E-2</v>
      </c>
      <c r="T1129" s="30">
        <v>549.86273748099995</v>
      </c>
      <c r="U1129" s="27">
        <v>0.41410000000000002</v>
      </c>
      <c r="V1129" s="30">
        <v>57.320147130999999</v>
      </c>
      <c r="W1129" s="32">
        <v>1.7679</v>
      </c>
      <c r="X1129" s="30">
        <v>64.381503115000001</v>
      </c>
      <c r="Y1129" s="32">
        <v>0.1232</v>
      </c>
      <c r="Z1129" s="30">
        <v>66.304187634000002</v>
      </c>
      <c r="AA1129" s="32">
        <v>0.53120000000000001</v>
      </c>
      <c r="AB1129" s="30">
        <v>654.33957912100004</v>
      </c>
      <c r="AC1129" s="27">
        <v>-0.1196</v>
      </c>
      <c r="AD1129" s="30">
        <v>654.00214992010001</v>
      </c>
      <c r="AE1129" s="27">
        <v>-1E-3</v>
      </c>
      <c r="AF1129" s="30">
        <v>757.65336701230001</v>
      </c>
      <c r="AG1129" s="27" t="s">
        <v>1989</v>
      </c>
      <c r="AH1129" s="25">
        <v>4.1034675899999998E-2</v>
      </c>
      <c r="AI1129" s="25">
        <v>4.2801346800000001E-2</v>
      </c>
      <c r="AJ1129" s="25">
        <v>4.0989689500000002E-2</v>
      </c>
      <c r="AK1129" s="25">
        <v>7.2925641999999999E-2</v>
      </c>
      <c r="AL1129" s="25">
        <v>6.9750230699999999E-2</v>
      </c>
      <c r="AM1129" s="25">
        <v>7.1580227999999996E-2</v>
      </c>
      <c r="AN1129" s="47">
        <v>0.22850476140000001</v>
      </c>
      <c r="AO1129" s="47">
        <v>0.23565784149999999</v>
      </c>
      <c r="AP1129" s="47">
        <v>0.24504650759999999</v>
      </c>
      <c r="AQ1129" s="47">
        <v>0.49961820217453101</v>
      </c>
      <c r="AR1129" s="47">
        <v>0.76245370261742895</v>
      </c>
      <c r="AS1129" s="47">
        <v>0.74629837047668302</v>
      </c>
      <c r="AT1129" s="28">
        <v>575</v>
      </c>
      <c r="AU1129" s="28">
        <v>650</v>
      </c>
      <c r="AV1129" s="28">
        <v>0</v>
      </c>
    </row>
    <row r="1130" spans="1:48" x14ac:dyDescent="0.25">
      <c r="A1130" s="159">
        <v>1127</v>
      </c>
      <c r="B1130" s="3" t="s">
        <v>4051</v>
      </c>
      <c r="C1130" s="3" t="s">
        <v>2159</v>
      </c>
      <c r="D1130" s="28">
        <v>38000</v>
      </c>
      <c r="E1130" s="25">
        <v>13.09524</v>
      </c>
      <c r="F1130" s="25">
        <v>11.11111</v>
      </c>
      <c r="G1130" s="25">
        <v>5.5555560000000002</v>
      </c>
      <c r="H1130" s="28">
        <v>451820000000</v>
      </c>
      <c r="I1130" s="49">
        <v>11.889999999999999</v>
      </c>
      <c r="J1130" s="49">
        <v>100</v>
      </c>
      <c r="K1130" s="28">
        <v>40</v>
      </c>
      <c r="L1130" s="28">
        <v>1520000</v>
      </c>
      <c r="M1130" s="49">
        <v>5.2197802197802199</v>
      </c>
      <c r="N1130" s="49">
        <v>1.7406997317493911</v>
      </c>
      <c r="O1130" s="49" t="s">
        <v>4501</v>
      </c>
      <c r="P1130" s="30">
        <v>1068.343099321</v>
      </c>
      <c r="Q1130" s="27">
        <v>6.1499999999999999E-2</v>
      </c>
      <c r="R1130" s="30">
        <v>1349.7450911650001</v>
      </c>
      <c r="S1130" s="27">
        <v>0.26340000000000002</v>
      </c>
      <c r="T1130" s="30">
        <v>0</v>
      </c>
      <c r="U1130" s="27" t="s">
        <v>1989</v>
      </c>
      <c r="V1130" s="30">
        <v>88.135517152000006</v>
      </c>
      <c r="W1130" s="32">
        <v>5.0799999999999998E-2</v>
      </c>
      <c r="X1130" s="30">
        <v>96.174534248000001</v>
      </c>
      <c r="Y1130" s="32">
        <v>9.1200000000000003E-2</v>
      </c>
      <c r="Z1130" s="30">
        <v>0</v>
      </c>
      <c r="AA1130" s="32" t="s">
        <v>1989</v>
      </c>
      <c r="AB1130" s="30">
        <v>7412.5750338098997</v>
      </c>
      <c r="AC1130" s="27">
        <v>-0.1686</v>
      </c>
      <c r="AD1130" s="30">
        <v>8088.6908534902996</v>
      </c>
      <c r="AE1130" s="27">
        <v>9.0999999999999998E-2</v>
      </c>
      <c r="AF1130" s="30">
        <v>0</v>
      </c>
      <c r="AG1130" s="27" t="s">
        <v>1989</v>
      </c>
      <c r="AH1130" s="25">
        <v>0.1833167017</v>
      </c>
      <c r="AI1130" s="25">
        <v>0.1720394415</v>
      </c>
      <c r="AJ1130" s="25">
        <v>0</v>
      </c>
      <c r="AK1130" s="25">
        <v>0.39703092579999999</v>
      </c>
      <c r="AL1130" s="25">
        <v>0.37960110289999999</v>
      </c>
      <c r="AM1130" s="25">
        <v>0</v>
      </c>
      <c r="AN1130" s="47">
        <v>0.1573042613</v>
      </c>
      <c r="AO1130" s="47">
        <v>0.13495025529999999</v>
      </c>
      <c r="AP1130" s="47">
        <v>0</v>
      </c>
      <c r="AQ1130" s="47">
        <v>1.1839626611726499</v>
      </c>
      <c r="AR1130" s="47">
        <v>1.2279192524284199</v>
      </c>
      <c r="AS1130" s="47" t="s">
        <v>1989</v>
      </c>
      <c r="AT1130" s="28">
        <v>4000</v>
      </c>
      <c r="AU1130" s="28">
        <v>4000</v>
      </c>
      <c r="AV1130" s="28">
        <v>0</v>
      </c>
    </row>
    <row r="1131" spans="1:48" x14ac:dyDescent="0.25">
      <c r="A1131" s="159">
        <v>1128</v>
      </c>
      <c r="B1131" s="3" t="s">
        <v>4054</v>
      </c>
      <c r="C1131" s="3" t="s">
        <v>2159</v>
      </c>
      <c r="D1131" s="28">
        <v>37000</v>
      </c>
      <c r="E1131" s="25">
        <v>2.7777780000000001</v>
      </c>
      <c r="F1131" s="25">
        <v>5.1136359999999996</v>
      </c>
      <c r="G1131" s="25">
        <v>182.4427</v>
      </c>
      <c r="H1131" s="28">
        <v>501350000000</v>
      </c>
      <c r="I1131" s="49">
        <v>13.549999999999999</v>
      </c>
      <c r="J1131" s="49">
        <v>100</v>
      </c>
      <c r="K1131" s="28">
        <v>35</v>
      </c>
      <c r="L1131" s="28">
        <v>1267000</v>
      </c>
      <c r="M1131" s="49">
        <v>4.6400802608477552</v>
      </c>
      <c r="N1131" s="49">
        <v>1.366347036706471</v>
      </c>
      <c r="O1131" s="49" t="s">
        <v>4501</v>
      </c>
      <c r="P1131" s="30">
        <v>578.423482455</v>
      </c>
      <c r="Q1131" s="27">
        <v>9.5299999999999996E-2</v>
      </c>
      <c r="R1131" s="30">
        <v>673.10509254900001</v>
      </c>
      <c r="S1131" s="27">
        <v>0.16370000000000001</v>
      </c>
      <c r="T1131" s="30">
        <v>736.15836218300001</v>
      </c>
      <c r="U1131" s="27">
        <v>0.439</v>
      </c>
      <c r="V1131" s="30">
        <v>91.946983404999997</v>
      </c>
      <c r="W1131" s="32">
        <v>0.11899999999999999</v>
      </c>
      <c r="X1131" s="30">
        <v>110.66413407100001</v>
      </c>
      <c r="Y1131" s="32">
        <v>0.2036</v>
      </c>
      <c r="Z1131" s="30">
        <v>129.07484834499999</v>
      </c>
      <c r="AA1131" s="32">
        <v>0.56840000000000002</v>
      </c>
      <c r="AB1131" s="30">
        <v>5445.6773663469003</v>
      </c>
      <c r="AC1131" s="27">
        <v>-8.8599999999999998E-2</v>
      </c>
      <c r="AD1131" s="30">
        <v>7310.3643341696998</v>
      </c>
      <c r="AE1131" s="27">
        <v>0.34200000000000003</v>
      </c>
      <c r="AF1131" s="30">
        <v>9151.4079664945002</v>
      </c>
      <c r="AG1131" s="27" t="s">
        <v>1989</v>
      </c>
      <c r="AH1131" s="25">
        <v>0.1538944907</v>
      </c>
      <c r="AI1131" s="25">
        <v>0.1722024342</v>
      </c>
      <c r="AJ1131" s="25">
        <v>0.1960684825</v>
      </c>
      <c r="AK1131" s="25">
        <v>0.26698313109999999</v>
      </c>
      <c r="AL1131" s="25">
        <v>0.29482432219999999</v>
      </c>
      <c r="AM1131" s="25">
        <v>0.3324371518</v>
      </c>
      <c r="AN1131" s="47">
        <v>0.3814825094</v>
      </c>
      <c r="AO1131" s="47">
        <v>0.39663520720000001</v>
      </c>
      <c r="AP1131" s="47">
        <v>0.3849415095</v>
      </c>
      <c r="AQ1131" s="47">
        <v>0.723008907065812</v>
      </c>
      <c r="AR1131" s="47">
        <v>0.70210433355985002</v>
      </c>
      <c r="AS1131" s="47">
        <v>0.69551550270881701</v>
      </c>
      <c r="AT1131" s="28">
        <v>3500</v>
      </c>
      <c r="AU1131" s="28">
        <v>4000</v>
      </c>
      <c r="AV1131" s="28">
        <v>0</v>
      </c>
    </row>
    <row r="1132" spans="1:48" x14ac:dyDescent="0.25">
      <c r="A1132" s="159">
        <v>1129</v>
      </c>
      <c r="B1132" s="3" t="s">
        <v>2817</v>
      </c>
      <c r="C1132" s="3" t="s">
        <v>2159</v>
      </c>
      <c r="D1132" s="28">
        <v>34600</v>
      </c>
      <c r="E1132" s="25">
        <v>-26.226009999999999</v>
      </c>
      <c r="F1132" s="25">
        <v>-11.28205</v>
      </c>
      <c r="G1132" s="25">
        <v>-45.425870000000003</v>
      </c>
      <c r="H1132" s="28">
        <v>692000000000</v>
      </c>
      <c r="I1132" s="49">
        <v>20</v>
      </c>
      <c r="J1132" s="49">
        <v>4.2357699999999996</v>
      </c>
      <c r="K1132" s="28">
        <v>3122.5</v>
      </c>
      <c r="L1132" s="28">
        <v>116504500</v>
      </c>
      <c r="M1132" s="49">
        <v>15.820759030635573</v>
      </c>
      <c r="N1132" s="49">
        <v>2.5820143682974721</v>
      </c>
      <c r="O1132" s="49" t="s">
        <v>4501</v>
      </c>
      <c r="P1132" s="30">
        <v>1455.8888648669999</v>
      </c>
      <c r="Q1132" s="27">
        <v>1.34E-2</v>
      </c>
      <c r="R1132" s="30">
        <v>1792.6565876249999</v>
      </c>
      <c r="S1132" s="27">
        <v>0.23130000000000001</v>
      </c>
      <c r="T1132" s="30">
        <v>1708.3698220680001</v>
      </c>
      <c r="U1132" s="27">
        <v>0.38250000000000001</v>
      </c>
      <c r="V1132" s="30">
        <v>49.333503659999998</v>
      </c>
      <c r="W1132" s="32">
        <v>0.55869999999999997</v>
      </c>
      <c r="X1132" s="30">
        <v>41.365496078</v>
      </c>
      <c r="Y1132" s="32">
        <v>-0.1615</v>
      </c>
      <c r="Z1132" s="30">
        <v>39.442318026999999</v>
      </c>
      <c r="AA1132" s="32">
        <v>-3.6600000000000001E-2</v>
      </c>
      <c r="AB1132" s="30">
        <v>2343.34142385</v>
      </c>
      <c r="AC1132" s="27">
        <v>0.51090000000000002</v>
      </c>
      <c r="AD1132" s="30">
        <v>1964.8610636999999</v>
      </c>
      <c r="AE1132" s="27">
        <v>-0.16200000000000001</v>
      </c>
      <c r="AF1132" s="30">
        <v>2095.7104235807001</v>
      </c>
      <c r="AG1132" s="27" t="s">
        <v>1989</v>
      </c>
      <c r="AH1132" s="25">
        <v>6.1976981600000002E-2</v>
      </c>
      <c r="AI1132" s="25">
        <v>4.2282955999999997E-2</v>
      </c>
      <c r="AJ1132" s="25">
        <v>3.8224899399999998E-2</v>
      </c>
      <c r="AK1132" s="25">
        <v>0.16908133089999999</v>
      </c>
      <c r="AL1132" s="25">
        <v>0.14949782810000001</v>
      </c>
      <c r="AM1132" s="25">
        <v>0.1540601764</v>
      </c>
      <c r="AN1132" s="47">
        <v>0.2382892362</v>
      </c>
      <c r="AO1132" s="47">
        <v>0.22214166839999999</v>
      </c>
      <c r="AP1132" s="47">
        <v>0.22908299939999999</v>
      </c>
      <c r="AQ1132" s="47">
        <v>1.93962143666224</v>
      </c>
      <c r="AR1132" s="47">
        <v>3.24745794180676</v>
      </c>
      <c r="AS1132" s="47">
        <v>3.0310118687700802</v>
      </c>
      <c r="AT1132" s="28">
        <v>2000</v>
      </c>
      <c r="AU1132" s="28">
        <v>0</v>
      </c>
      <c r="AV1132" s="28">
        <v>0</v>
      </c>
    </row>
    <row r="1133" spans="1:48" x14ac:dyDescent="0.25">
      <c r="A1133" s="159">
        <v>1130</v>
      </c>
      <c r="B1133" s="3" t="s">
        <v>4850</v>
      </c>
      <c r="C1133" s="3" t="s">
        <v>2159</v>
      </c>
      <c r="D1133" s="28" t="s">
        <v>4501</v>
      </c>
      <c r="E1133" s="25" t="s">
        <v>4501</v>
      </c>
      <c r="F1133" s="25" t="s">
        <v>4501</v>
      </c>
      <c r="G1133" s="25" t="s">
        <v>4501</v>
      </c>
      <c r="H1133" s="28" t="s">
        <v>4501</v>
      </c>
      <c r="I1133" s="49">
        <v>3.1800000000000002E-2</v>
      </c>
      <c r="J1133" s="49">
        <v>100</v>
      </c>
      <c r="K1133" s="28" t="s">
        <v>4501</v>
      </c>
      <c r="L1133" s="28" t="s">
        <v>4501</v>
      </c>
      <c r="M1133" s="49" t="s">
        <v>4501</v>
      </c>
      <c r="N1133" s="49" t="s">
        <v>4501</v>
      </c>
      <c r="O1133" s="49" t="s">
        <v>4501</v>
      </c>
      <c r="P1133" s="30">
        <v>58.204610518000003</v>
      </c>
      <c r="Q1133" s="27">
        <v>-2.58E-2</v>
      </c>
      <c r="R1133" s="30">
        <v>65.092085550999997</v>
      </c>
      <c r="S1133" s="27">
        <v>0.1183</v>
      </c>
      <c r="T1133" s="30">
        <v>0</v>
      </c>
      <c r="U1133" s="27" t="s">
        <v>1989</v>
      </c>
      <c r="V1133" s="30">
        <v>6.8753787999999996E-2</v>
      </c>
      <c r="W1133" s="32">
        <v>-0.77759999999999996</v>
      </c>
      <c r="X1133" s="30">
        <v>3.4583509999999998E-2</v>
      </c>
      <c r="Y1133" s="32">
        <v>-0.497</v>
      </c>
      <c r="Z1133" s="30">
        <v>0</v>
      </c>
      <c r="AA1133" s="32" t="s">
        <v>1989</v>
      </c>
      <c r="AB1133" s="30">
        <v>5.8765948886999997</v>
      </c>
      <c r="AC1133" s="27">
        <v>-0.82320000000000004</v>
      </c>
      <c r="AD1133" s="30">
        <v>2.9711949637999999</v>
      </c>
      <c r="AE1133" s="27">
        <v>-0.49399999999999999</v>
      </c>
      <c r="AF1133" s="30">
        <v>0</v>
      </c>
      <c r="AG1133" s="27" t="s">
        <v>1989</v>
      </c>
      <c r="AH1133" s="25">
        <v>2.9722949999999999E-4</v>
      </c>
      <c r="AI1133" s="25">
        <v>1.4774499999999999E-4</v>
      </c>
      <c r="AJ1133" s="25">
        <v>0</v>
      </c>
      <c r="AK1133" s="25">
        <v>3.3503169999999998E-4</v>
      </c>
      <c r="AL1133" s="25">
        <v>1.6330270000000001E-4</v>
      </c>
      <c r="AM1133" s="25">
        <v>0</v>
      </c>
      <c r="AN1133" s="47">
        <v>9.7306289800000001E-2</v>
      </c>
      <c r="AO1133" s="47">
        <v>0.14828477209999999</v>
      </c>
      <c r="AP1133" s="47">
        <v>0</v>
      </c>
      <c r="AQ1133" s="47">
        <v>0.12651290019199701</v>
      </c>
      <c r="AR1133" s="47">
        <v>8.4333368523346705E-2</v>
      </c>
      <c r="AS1133" s="47" t="s">
        <v>1989</v>
      </c>
      <c r="AT1133" s="28">
        <v>0</v>
      </c>
      <c r="AU1133" s="28">
        <v>0</v>
      </c>
      <c r="AV1133" s="28">
        <v>0</v>
      </c>
    </row>
    <row r="1134" spans="1:48" x14ac:dyDescent="0.25">
      <c r="A1134" s="159">
        <v>1131</v>
      </c>
      <c r="B1134" s="3" t="s">
        <v>2874</v>
      </c>
      <c r="C1134" s="3" t="s">
        <v>2159</v>
      </c>
      <c r="D1134" s="28" t="s">
        <v>4501</v>
      </c>
      <c r="E1134" s="25" t="s">
        <v>4501</v>
      </c>
      <c r="F1134" s="25" t="s">
        <v>4501</v>
      </c>
      <c r="G1134" s="25" t="s">
        <v>4501</v>
      </c>
      <c r="H1134" s="28" t="s">
        <v>4501</v>
      </c>
      <c r="I1134" s="49">
        <v>3.5</v>
      </c>
      <c r="J1134" s="49">
        <v>2.9278569999999999</v>
      </c>
      <c r="K1134" s="28" t="s">
        <v>4501</v>
      </c>
      <c r="L1134" s="28" t="s">
        <v>4501</v>
      </c>
      <c r="M1134" s="49" t="s">
        <v>4501</v>
      </c>
      <c r="N1134" s="49" t="s">
        <v>4501</v>
      </c>
      <c r="O1134" s="49" t="s">
        <v>4501</v>
      </c>
      <c r="P1134" s="30">
        <v>74.308906401000002</v>
      </c>
      <c r="Q1134" s="27">
        <v>-0.30559999999999998</v>
      </c>
      <c r="R1134" s="30">
        <v>39.477591279999999</v>
      </c>
      <c r="S1134" s="27">
        <v>-0.46870000000000001</v>
      </c>
      <c r="T1134" s="30">
        <v>0</v>
      </c>
      <c r="U1134" s="27" t="s">
        <v>1989</v>
      </c>
      <c r="V1134" s="30">
        <v>-7.4972961949999997</v>
      </c>
      <c r="W1134" s="32">
        <v>-0.4758</v>
      </c>
      <c r="X1134" s="30">
        <v>0.63839433999999995</v>
      </c>
      <c r="Y1134" s="32">
        <v>-1.0851</v>
      </c>
      <c r="Z1134" s="30">
        <v>0</v>
      </c>
      <c r="AA1134" s="32" t="s">
        <v>1989</v>
      </c>
      <c r="AB1134" s="30">
        <v>-2142.0846271429</v>
      </c>
      <c r="AC1134" s="27">
        <v>-0.4758</v>
      </c>
      <c r="AD1134" s="30">
        <v>182.39838285709999</v>
      </c>
      <c r="AE1134" s="27">
        <v>-1.085</v>
      </c>
      <c r="AF1134" s="30">
        <v>0</v>
      </c>
      <c r="AG1134" s="27" t="s">
        <v>1989</v>
      </c>
      <c r="AH1134" s="25">
        <v>-0.1155996822</v>
      </c>
      <c r="AI1134" s="25">
        <v>1.1040782900000001E-2</v>
      </c>
      <c r="AJ1134" s="25">
        <v>0</v>
      </c>
      <c r="AK1134" s="25">
        <v>0.49756396139999998</v>
      </c>
      <c r="AL1134" s="25">
        <v>-3.4512548499999997E-2</v>
      </c>
      <c r="AM1134" s="25">
        <v>0</v>
      </c>
      <c r="AN1134" s="47">
        <v>0.1337385687</v>
      </c>
      <c r="AO1134" s="47">
        <v>0.13974820099999999</v>
      </c>
      <c r="AP1134" s="47">
        <v>0</v>
      </c>
      <c r="AQ1134" s="47">
        <v>-4.5254542020963102</v>
      </c>
      <c r="AR1134" s="47">
        <v>-3.7123444695036598</v>
      </c>
      <c r="AS1134" s="47" t="s">
        <v>1989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4853</v>
      </c>
      <c r="C1135" s="3" t="s">
        <v>2159</v>
      </c>
      <c r="D1135" s="28" t="s">
        <v>4501</v>
      </c>
      <c r="E1135" s="25" t="s">
        <v>4501</v>
      </c>
      <c r="F1135" s="25" t="s">
        <v>4501</v>
      </c>
      <c r="G1135" s="25" t="s">
        <v>4501</v>
      </c>
      <c r="H1135" s="28" t="s">
        <v>4501</v>
      </c>
      <c r="I1135" s="49">
        <v>1.5241199999999999</v>
      </c>
      <c r="J1135" s="49">
        <v>16.695540000000001</v>
      </c>
      <c r="K1135" s="28" t="s">
        <v>4501</v>
      </c>
      <c r="L1135" s="28" t="s">
        <v>4501</v>
      </c>
      <c r="M1135" s="49" t="s">
        <v>4501</v>
      </c>
      <c r="N1135" s="49" t="s">
        <v>4501</v>
      </c>
      <c r="O1135" s="49" t="s">
        <v>4501</v>
      </c>
      <c r="P1135" s="30">
        <v>0</v>
      </c>
      <c r="Q1135" s="27" t="s">
        <v>1989</v>
      </c>
      <c r="R1135" s="30">
        <v>0</v>
      </c>
      <c r="S1135" s="27" t="s">
        <v>1989</v>
      </c>
      <c r="T1135" s="30">
        <v>0</v>
      </c>
      <c r="U1135" s="27" t="s">
        <v>1989</v>
      </c>
      <c r="V1135" s="30">
        <v>0</v>
      </c>
      <c r="W1135" s="32" t="s">
        <v>1989</v>
      </c>
      <c r="X1135" s="30">
        <v>0</v>
      </c>
      <c r="Y1135" s="32" t="s">
        <v>1989</v>
      </c>
      <c r="Z1135" s="30">
        <v>0</v>
      </c>
      <c r="AA1135" s="32" t="s">
        <v>1989</v>
      </c>
      <c r="AB1135" s="30">
        <v>0</v>
      </c>
      <c r="AC1135" s="27" t="s">
        <v>1989</v>
      </c>
      <c r="AD1135" s="30">
        <v>0</v>
      </c>
      <c r="AE1135" s="27" t="s">
        <v>1989</v>
      </c>
      <c r="AF1135" s="30">
        <v>0</v>
      </c>
      <c r="AG1135" s="27" t="s">
        <v>1989</v>
      </c>
      <c r="AH1135" s="25">
        <v>0</v>
      </c>
      <c r="AI1135" s="25">
        <v>0</v>
      </c>
      <c r="AJ1135" s="25">
        <v>0</v>
      </c>
      <c r="AK1135" s="25">
        <v>0</v>
      </c>
      <c r="AL1135" s="25">
        <v>0</v>
      </c>
      <c r="AM1135" s="25">
        <v>0</v>
      </c>
      <c r="AN1135" s="47">
        <v>0</v>
      </c>
      <c r="AO1135" s="47">
        <v>0</v>
      </c>
      <c r="AP1135" s="47">
        <v>0</v>
      </c>
      <c r="AQ1135" s="47" t="s">
        <v>1989</v>
      </c>
      <c r="AR1135" s="47" t="s">
        <v>1989</v>
      </c>
      <c r="AS1135" s="47" t="s">
        <v>1989</v>
      </c>
      <c r="AT1135" s="28">
        <v>0</v>
      </c>
      <c r="AU1135" s="28">
        <v>0</v>
      </c>
      <c r="AV1135" s="28">
        <v>0</v>
      </c>
    </row>
    <row r="1136" spans="1:48" x14ac:dyDescent="0.25">
      <c r="A1136" s="159">
        <v>1133</v>
      </c>
      <c r="B1136" s="3" t="s">
        <v>2880</v>
      </c>
      <c r="C1136" s="3" t="s">
        <v>2159</v>
      </c>
      <c r="D1136" s="28">
        <v>45200</v>
      </c>
      <c r="E1136" s="25">
        <v>0.44444440000000002</v>
      </c>
      <c r="F1136" s="25">
        <v>2.2624430000000002</v>
      </c>
      <c r="G1136" s="25">
        <v>-4.8421050000000001</v>
      </c>
      <c r="H1136" s="28">
        <v>171760000000</v>
      </c>
      <c r="I1136" s="49">
        <v>3.8</v>
      </c>
      <c r="J1136" s="49">
        <v>98.75</v>
      </c>
      <c r="K1136" s="28">
        <v>1325</v>
      </c>
      <c r="L1136" s="28">
        <v>59782000</v>
      </c>
      <c r="M1136" s="49">
        <v>9.9559471365638768</v>
      </c>
      <c r="N1136" s="49">
        <v>0.88531107202607884</v>
      </c>
      <c r="O1136" s="49">
        <v>0.56995640000000003</v>
      </c>
      <c r="P1136" s="30">
        <v>1234.661637683</v>
      </c>
      <c r="Q1136" s="27">
        <v>0.20399999999999999</v>
      </c>
      <c r="R1136" s="30">
        <v>432.202340956</v>
      </c>
      <c r="S1136" s="27">
        <v>-0.64990000000000003</v>
      </c>
      <c r="T1136" s="30">
        <v>0</v>
      </c>
      <c r="U1136" s="27" t="s">
        <v>1989</v>
      </c>
      <c r="V1136" s="30">
        <v>196.884375363</v>
      </c>
      <c r="W1136" s="32">
        <v>0.22900000000000001</v>
      </c>
      <c r="X1136" s="30">
        <v>52.154868647999997</v>
      </c>
      <c r="Y1136" s="32">
        <v>-0.73509999999999998</v>
      </c>
      <c r="Z1136" s="30">
        <v>0</v>
      </c>
      <c r="AA1136" s="32" t="s">
        <v>1989</v>
      </c>
      <c r="AB1136" s="30">
        <v>51427.725985263198</v>
      </c>
      <c r="AC1136" s="27">
        <v>0.21990000000000001</v>
      </c>
      <c r="AD1136" s="30">
        <v>13724.9654336842</v>
      </c>
      <c r="AE1136" s="27">
        <v>-0.73299999999999998</v>
      </c>
      <c r="AF1136" s="30">
        <v>0</v>
      </c>
      <c r="AG1136" s="27" t="s">
        <v>1989</v>
      </c>
      <c r="AH1136" s="25">
        <v>0.16823248490000001</v>
      </c>
      <c r="AI1136" s="25">
        <v>8.7002573099999994E-2</v>
      </c>
      <c r="AJ1136" s="25">
        <v>0</v>
      </c>
      <c r="AK1136" s="25">
        <v>0.71540567960000001</v>
      </c>
      <c r="AL1136" s="25">
        <v>0.2080676716</v>
      </c>
      <c r="AM1136" s="25">
        <v>0</v>
      </c>
      <c r="AN1136" s="47">
        <v>0.22203440890000001</v>
      </c>
      <c r="AO1136" s="47">
        <v>0.16788143189999999</v>
      </c>
      <c r="AP1136" s="47">
        <v>0</v>
      </c>
      <c r="AQ1136" s="47">
        <v>1.22234386938962</v>
      </c>
      <c r="AR1136" s="47">
        <v>1.65947515752304</v>
      </c>
      <c r="AS1136" s="47" t="s">
        <v>1989</v>
      </c>
      <c r="AT1136" s="28">
        <v>5800</v>
      </c>
      <c r="AU1136" s="28">
        <v>4700</v>
      </c>
      <c r="AV1136" s="28">
        <v>0</v>
      </c>
    </row>
    <row r="1137" spans="1:48" x14ac:dyDescent="0.25">
      <c r="A1137" s="159">
        <v>1134</v>
      </c>
      <c r="B1137" s="3" t="s">
        <v>146</v>
      </c>
      <c r="C1137" s="3" t="s">
        <v>2159</v>
      </c>
      <c r="D1137" s="28">
        <v>1000</v>
      </c>
      <c r="E1137" s="25">
        <v>0</v>
      </c>
      <c r="F1137" s="25">
        <v>11.11111</v>
      </c>
      <c r="G1137" s="25">
        <v>-38.650309999999998</v>
      </c>
      <c r="H1137" s="28">
        <v>12807000000</v>
      </c>
      <c r="I1137" s="49">
        <v>12.806999999999999</v>
      </c>
      <c r="J1137" s="49">
        <v>59.841790000000003</v>
      </c>
      <c r="K1137" s="28">
        <v>30</v>
      </c>
      <c r="L1137" s="28">
        <v>31000</v>
      </c>
      <c r="M1137" s="49" t="s">
        <v>4501</v>
      </c>
      <c r="N1137" s="49">
        <v>0.14302915447047179</v>
      </c>
      <c r="O1137" s="49">
        <v>0.43419659999999999</v>
      </c>
      <c r="P1137" s="30">
        <v>127.448786963</v>
      </c>
      <c r="Q1137" s="27">
        <v>0.1429</v>
      </c>
      <c r="R1137" s="30">
        <v>182.60697851699999</v>
      </c>
      <c r="S1137" s="27">
        <v>0.43280000000000002</v>
      </c>
      <c r="T1137" s="30">
        <v>133.03016836699999</v>
      </c>
      <c r="U1137" s="27">
        <v>-0.18049999999999999</v>
      </c>
      <c r="V1137" s="30">
        <v>-29.039127753999999</v>
      </c>
      <c r="W1137" s="32">
        <v>-8.7800000000000003E-2</v>
      </c>
      <c r="X1137" s="30">
        <v>-24.952656373</v>
      </c>
      <c r="Y1137" s="32">
        <v>-0.14069999999999999</v>
      </c>
      <c r="Z1137" s="30">
        <v>-6.9828186780000001</v>
      </c>
      <c r="AA1137" s="32">
        <v>-0.54139999999999999</v>
      </c>
      <c r="AB1137" s="30">
        <v>-2267.4418485203</v>
      </c>
      <c r="AC1137" s="27">
        <v>-8.7800000000000003E-2</v>
      </c>
      <c r="AD1137" s="30">
        <v>-1948.3607693449001</v>
      </c>
      <c r="AE1137" s="27">
        <v>-0.14099999999999999</v>
      </c>
      <c r="AF1137" s="30">
        <v>-545.23453408290004</v>
      </c>
      <c r="AG1137" s="27">
        <v>0.46</v>
      </c>
      <c r="AH1137" s="25">
        <v>-9.1659175100000004E-2</v>
      </c>
      <c r="AI1137" s="25">
        <v>-8.9832240199999996E-2</v>
      </c>
      <c r="AJ1137" s="25">
        <v>-2.8280428900000001E-2</v>
      </c>
      <c r="AK1137" s="25">
        <v>-0.21752856449999999</v>
      </c>
      <c r="AL1137" s="25">
        <v>-0.23429766790000001</v>
      </c>
      <c r="AM1137" s="25">
        <v>-6.8374544699999998E-2</v>
      </c>
      <c r="AN1137" s="47">
        <v>6.6631109999999993E-2</v>
      </c>
      <c r="AO1137" s="47">
        <v>7.1815442800000004E-2</v>
      </c>
      <c r="AP1137" s="47">
        <v>0.13572483260000001</v>
      </c>
      <c r="AQ1137" s="47">
        <v>1.6600880157095099</v>
      </c>
      <c r="AR1137" s="47">
        <v>1.54247141975145</v>
      </c>
      <c r="AS1137" s="47">
        <v>1.41773365172429</v>
      </c>
      <c r="AT1137" s="28">
        <v>0</v>
      </c>
      <c r="AU1137" s="28">
        <v>0</v>
      </c>
      <c r="AV1137" s="28">
        <v>0</v>
      </c>
    </row>
    <row r="1138" spans="1:48" x14ac:dyDescent="0.25">
      <c r="A1138" s="159">
        <v>1135</v>
      </c>
      <c r="B1138" s="3" t="s">
        <v>2883</v>
      </c>
      <c r="C1138" s="3" t="s">
        <v>2159</v>
      </c>
      <c r="D1138" s="28" t="s">
        <v>4501</v>
      </c>
      <c r="E1138" s="25" t="s">
        <v>4501</v>
      </c>
      <c r="F1138" s="25" t="s">
        <v>4501</v>
      </c>
      <c r="G1138" s="25" t="s">
        <v>4501</v>
      </c>
      <c r="H1138" s="28" t="s">
        <v>4501</v>
      </c>
      <c r="I1138" s="49">
        <v>4</v>
      </c>
      <c r="J1138" s="49">
        <v>55.062820000000002</v>
      </c>
      <c r="K1138" s="28" t="s">
        <v>4501</v>
      </c>
      <c r="L1138" s="28" t="s">
        <v>4501</v>
      </c>
      <c r="M1138" s="49" t="s">
        <v>4501</v>
      </c>
      <c r="N1138" s="49" t="s">
        <v>4501</v>
      </c>
      <c r="O1138" s="49" t="s">
        <v>4501</v>
      </c>
      <c r="P1138" s="30">
        <v>165.50714787300001</v>
      </c>
      <c r="Q1138" s="27">
        <v>-0.34870000000000001</v>
      </c>
      <c r="R1138" s="30">
        <v>92.899441014000004</v>
      </c>
      <c r="S1138" s="27">
        <v>-0.43869999999999998</v>
      </c>
      <c r="T1138" s="30">
        <v>0</v>
      </c>
      <c r="U1138" s="27" t="s">
        <v>1989</v>
      </c>
      <c r="V1138" s="30">
        <v>1.70805575</v>
      </c>
      <c r="W1138" s="32">
        <v>7.1938000000000004</v>
      </c>
      <c r="X1138" s="30">
        <v>3.6740667579999999</v>
      </c>
      <c r="Y1138" s="32">
        <v>1.151</v>
      </c>
      <c r="Z1138" s="30">
        <v>0</v>
      </c>
      <c r="AA1138" s="32" t="s">
        <v>1989</v>
      </c>
      <c r="AB1138" s="30">
        <v>427.0139375</v>
      </c>
      <c r="AC1138" s="27">
        <v>7.1938000000000004</v>
      </c>
      <c r="AD1138" s="30">
        <v>918.51668949999998</v>
      </c>
      <c r="AE1138" s="27">
        <v>1.151</v>
      </c>
      <c r="AF1138" s="30">
        <v>0</v>
      </c>
      <c r="AG1138" s="27" t="s">
        <v>1989</v>
      </c>
      <c r="AH1138" s="25">
        <v>7.7962891000000001E-3</v>
      </c>
      <c r="AI1138" s="25">
        <v>2.2219503099999999E-2</v>
      </c>
      <c r="AJ1138" s="25">
        <v>0</v>
      </c>
      <c r="AK1138" s="25">
        <v>3.4296675399999997E-2</v>
      </c>
      <c r="AL1138" s="25">
        <v>7.0810795199999998E-2</v>
      </c>
      <c r="AM1138" s="25">
        <v>0</v>
      </c>
      <c r="AN1138" s="47">
        <v>3.0078295099999999E-2</v>
      </c>
      <c r="AO1138" s="47">
        <v>7.7114614600000006E-2</v>
      </c>
      <c r="AP1138" s="47">
        <v>0</v>
      </c>
      <c r="AQ1138" s="47">
        <v>2.4818576729486002</v>
      </c>
      <c r="AR1138" s="47">
        <v>1.9056172104404301</v>
      </c>
      <c r="AS1138" s="47" t="s">
        <v>1989</v>
      </c>
      <c r="AT1138" s="28">
        <v>300</v>
      </c>
      <c r="AU1138" s="28">
        <v>0</v>
      </c>
      <c r="AV1138" s="28">
        <v>0</v>
      </c>
    </row>
    <row r="1139" spans="1:48" x14ac:dyDescent="0.25">
      <c r="A1139" s="159">
        <v>1136</v>
      </c>
      <c r="B1139" s="3" t="s">
        <v>2359</v>
      </c>
      <c r="C1139" s="3" t="s">
        <v>2159</v>
      </c>
      <c r="D1139" s="28">
        <v>9400</v>
      </c>
      <c r="E1139" s="25">
        <v>-12.962960000000001</v>
      </c>
      <c r="F1139" s="25">
        <v>-25.984249999999999</v>
      </c>
      <c r="G1139" s="25">
        <v>-10.476190000000001</v>
      </c>
      <c r="H1139" s="28">
        <v>150400000000</v>
      </c>
      <c r="I1139" s="49">
        <v>16</v>
      </c>
      <c r="J1139" s="49">
        <v>55.253860000000003</v>
      </c>
      <c r="K1139" s="28">
        <v>560</v>
      </c>
      <c r="L1139" s="28">
        <v>6237000</v>
      </c>
      <c r="M1139" s="49">
        <v>308.50016409583196</v>
      </c>
      <c r="N1139" s="49">
        <v>0.66583566786120973</v>
      </c>
      <c r="O1139" s="49" t="s">
        <v>4501</v>
      </c>
      <c r="P1139" s="30">
        <v>653.35457019199998</v>
      </c>
      <c r="Q1139" s="27">
        <v>-0.2034</v>
      </c>
      <c r="R1139" s="30">
        <v>370.88233287700001</v>
      </c>
      <c r="S1139" s="27">
        <v>-0.43230000000000002</v>
      </c>
      <c r="T1139" s="30">
        <v>0</v>
      </c>
      <c r="U1139" s="27" t="s">
        <v>1989</v>
      </c>
      <c r="V1139" s="30">
        <v>0.44511351100000002</v>
      </c>
      <c r="W1139" s="32">
        <v>-0.9355</v>
      </c>
      <c r="X1139" s="30">
        <v>0.48759791200000002</v>
      </c>
      <c r="Y1139" s="32">
        <v>9.5399999999999999E-2</v>
      </c>
      <c r="Z1139" s="30">
        <v>0</v>
      </c>
      <c r="AA1139" s="32" t="s">
        <v>1989</v>
      </c>
      <c r="AB1139" s="30">
        <v>27.819594437500001</v>
      </c>
      <c r="AC1139" s="27">
        <v>-0.88780000000000003</v>
      </c>
      <c r="AD1139" s="30">
        <v>30.4748695</v>
      </c>
      <c r="AE1139" s="27">
        <v>9.5000000000000001E-2</v>
      </c>
      <c r="AF1139" s="30">
        <v>0</v>
      </c>
      <c r="AG1139" s="27" t="s">
        <v>1989</v>
      </c>
      <c r="AH1139" s="25">
        <v>3.214364E-4</v>
      </c>
      <c r="AI1139" s="25">
        <v>3.88957E-4</v>
      </c>
      <c r="AJ1139" s="25">
        <v>0</v>
      </c>
      <c r="AK1139" s="25">
        <v>1.9577425999999999E-3</v>
      </c>
      <c r="AL1139" s="25">
        <v>2.1609765E-3</v>
      </c>
      <c r="AM1139" s="25">
        <v>0</v>
      </c>
      <c r="AN1139" s="47">
        <v>7.2184479400000001E-2</v>
      </c>
      <c r="AO1139" s="47">
        <v>9.7711917400000001E-2</v>
      </c>
      <c r="AP1139" s="47">
        <v>0</v>
      </c>
      <c r="AQ1139" s="47">
        <v>5.0826931494209902</v>
      </c>
      <c r="AR1139" s="47">
        <v>4.0300910409822004</v>
      </c>
      <c r="AS1139" s="47" t="s">
        <v>1989</v>
      </c>
      <c r="AT1139" s="28">
        <v>0</v>
      </c>
      <c r="AU1139" s="28">
        <v>0</v>
      </c>
      <c r="AV1139" s="28">
        <v>0</v>
      </c>
    </row>
    <row r="1140" spans="1:48" x14ac:dyDescent="0.25">
      <c r="A1140" s="159">
        <v>1137</v>
      </c>
      <c r="B1140" s="3" t="s">
        <v>4005</v>
      </c>
      <c r="C1140" s="3" t="s">
        <v>2159</v>
      </c>
      <c r="D1140" s="28">
        <v>19200</v>
      </c>
      <c r="E1140" s="25">
        <v>6.6666670000000003</v>
      </c>
      <c r="F1140" s="25">
        <v>-1.0309280000000001</v>
      </c>
      <c r="G1140" s="25">
        <v>-3.030303</v>
      </c>
      <c r="H1140" s="28">
        <v>5760000000000</v>
      </c>
      <c r="I1140" s="49">
        <v>300</v>
      </c>
      <c r="J1140" s="49">
        <v>89.245930000000001</v>
      </c>
      <c r="K1140" s="28">
        <v>124726.3</v>
      </c>
      <c r="L1140" s="28">
        <v>592532000</v>
      </c>
      <c r="M1140" s="49">
        <v>16.482630612874093</v>
      </c>
      <c r="N1140" s="49">
        <v>1.669302051577884</v>
      </c>
      <c r="O1140" s="49">
        <v>0.54058989999999996</v>
      </c>
      <c r="P1140" s="30">
        <v>4920.8657447879996</v>
      </c>
      <c r="Q1140" s="27">
        <v>0.1116</v>
      </c>
      <c r="R1140" s="30">
        <v>5119.2837787609997</v>
      </c>
      <c r="S1140" s="27">
        <v>4.0300000000000002E-2</v>
      </c>
      <c r="T1140" s="30">
        <v>4840.2472989179996</v>
      </c>
      <c r="U1140" s="27">
        <v>0.84750000000000003</v>
      </c>
      <c r="V1140" s="30">
        <v>442.005673828</v>
      </c>
      <c r="W1140" s="32">
        <v>-2.2700000000000001E-2</v>
      </c>
      <c r="X1140" s="30">
        <v>475.316506565</v>
      </c>
      <c r="Y1140" s="32">
        <v>7.5399999999999995E-2</v>
      </c>
      <c r="Z1140" s="30">
        <v>455.04464784100003</v>
      </c>
      <c r="AA1140" s="32">
        <v>0.4123</v>
      </c>
      <c r="AB1140" s="30">
        <v>6839.287212358</v>
      </c>
      <c r="AC1140" s="27">
        <v>-0.14360000000000001</v>
      </c>
      <c r="AD1140" s="30">
        <v>1115.04321071</v>
      </c>
      <c r="AE1140" s="27">
        <v>-0.83699999999999997</v>
      </c>
      <c r="AF1140" s="30">
        <v>1007.9562328033001</v>
      </c>
      <c r="AG1140" s="27" t="s">
        <v>1989</v>
      </c>
      <c r="AH1140" s="25">
        <v>2.4682816699999999E-2</v>
      </c>
      <c r="AI1140" s="25">
        <v>2.4761241400000002E-2</v>
      </c>
      <c r="AJ1140" s="25">
        <v>2.1616189599999999E-2</v>
      </c>
      <c r="AK1140" s="25">
        <v>9.14478814E-2</v>
      </c>
      <c r="AL1140" s="25">
        <v>8.75612521E-2</v>
      </c>
      <c r="AM1140" s="25">
        <v>7.2077402900000004E-2</v>
      </c>
      <c r="AN1140" s="47">
        <v>0.16693186030000001</v>
      </c>
      <c r="AO1140" s="47">
        <v>0.1785797106</v>
      </c>
      <c r="AP1140" s="47">
        <v>0.16146603849999999</v>
      </c>
      <c r="AQ1140" s="47">
        <v>2.7808463978036699</v>
      </c>
      <c r="AR1140" s="47">
        <v>2.31411471331517</v>
      </c>
      <c r="AS1140" s="47">
        <v>2.3344175995449801</v>
      </c>
      <c r="AT1140" s="28">
        <v>0</v>
      </c>
      <c r="AU1140" s="28">
        <v>500</v>
      </c>
      <c r="AV1140" s="28">
        <v>0</v>
      </c>
    </row>
    <row r="1141" spans="1:48" x14ac:dyDescent="0.25">
      <c r="A1141" s="159">
        <v>1138</v>
      </c>
      <c r="B1141" s="3" t="s">
        <v>3015</v>
      </c>
      <c r="C1141" s="3" t="s">
        <v>2159</v>
      </c>
      <c r="D1141" s="28" t="s">
        <v>4501</v>
      </c>
      <c r="E1141" s="25" t="s">
        <v>4501</v>
      </c>
      <c r="F1141" s="25" t="s">
        <v>4501</v>
      </c>
      <c r="G1141" s="25" t="s">
        <v>4501</v>
      </c>
      <c r="H1141" s="28" t="s">
        <v>4501</v>
      </c>
      <c r="I1141" s="49">
        <v>3.5</v>
      </c>
      <c r="J1141" s="49">
        <v>100</v>
      </c>
      <c r="K1141" s="28" t="s">
        <v>4501</v>
      </c>
      <c r="L1141" s="28" t="s">
        <v>4501</v>
      </c>
      <c r="M1141" s="49" t="s">
        <v>4501</v>
      </c>
      <c r="N1141" s="49" t="s">
        <v>4501</v>
      </c>
      <c r="O1141" s="49" t="s">
        <v>4501</v>
      </c>
      <c r="P1141" s="30">
        <v>23.493221959</v>
      </c>
      <c r="Q1141" s="27">
        <v>-0.6653</v>
      </c>
      <c r="R1141" s="30">
        <v>35.736592629999997</v>
      </c>
      <c r="S1141" s="27">
        <v>0.52110000000000001</v>
      </c>
      <c r="T1141" s="30">
        <v>0</v>
      </c>
      <c r="U1141" s="27" t="s">
        <v>1989</v>
      </c>
      <c r="V1141" s="30">
        <v>-8.2982159929999995</v>
      </c>
      <c r="W1141" s="32">
        <v>0.78969999999999996</v>
      </c>
      <c r="X1141" s="30">
        <v>-0.60074233399999999</v>
      </c>
      <c r="Y1141" s="32">
        <v>-0.92759999999999998</v>
      </c>
      <c r="Z1141" s="30">
        <v>0</v>
      </c>
      <c r="AA1141" s="32" t="s">
        <v>1989</v>
      </c>
      <c r="AB1141" s="30">
        <v>-2370.9188551429002</v>
      </c>
      <c r="AC1141" s="27">
        <v>0.78969999999999996</v>
      </c>
      <c r="AD1141" s="30">
        <v>-171.6406668571</v>
      </c>
      <c r="AE1141" s="27">
        <v>-0.92800000000000005</v>
      </c>
      <c r="AF1141" s="30">
        <v>0</v>
      </c>
      <c r="AG1141" s="27" t="s">
        <v>1989</v>
      </c>
      <c r="AH1141" s="25">
        <v>-0.14644912239999999</v>
      </c>
      <c r="AI1141" s="25">
        <v>-1.2488712000000001E-2</v>
      </c>
      <c r="AJ1141" s="25">
        <v>0</v>
      </c>
      <c r="AK1141" s="25">
        <v>0.94849197220000003</v>
      </c>
      <c r="AL1141" s="25">
        <v>4.5516537000000003E-2</v>
      </c>
      <c r="AM1141" s="25">
        <v>0</v>
      </c>
      <c r="AN1141" s="47">
        <v>0.1612013226</v>
      </c>
      <c r="AO1141" s="47">
        <v>0.1743697115</v>
      </c>
      <c r="AP1141" s="47">
        <v>0</v>
      </c>
      <c r="AQ1141" s="47">
        <v>-5.0339773813350703</v>
      </c>
      <c r="AR1141" s="47">
        <v>-4.2725791335931902</v>
      </c>
      <c r="AS1141" s="47" t="s">
        <v>1989</v>
      </c>
      <c r="AT1141" s="28">
        <v>0</v>
      </c>
      <c r="AU1141" s="28">
        <v>0</v>
      </c>
      <c r="AV1141" s="28">
        <v>0</v>
      </c>
    </row>
    <row r="1142" spans="1:48" x14ac:dyDescent="0.25">
      <c r="A1142" s="159">
        <v>1139</v>
      </c>
      <c r="B1142" s="3" t="s">
        <v>2892</v>
      </c>
      <c r="C1142" s="3" t="s">
        <v>2159</v>
      </c>
      <c r="D1142" s="28">
        <v>19500</v>
      </c>
      <c r="E1142" s="25">
        <v>-11.36364</v>
      </c>
      <c r="F1142" s="25">
        <v>-18.75</v>
      </c>
      <c r="G1142" s="25">
        <v>69.565219999999997</v>
      </c>
      <c r="H1142" s="28">
        <v>1699249188000</v>
      </c>
      <c r="I1142" s="49">
        <v>87.140979999999999</v>
      </c>
      <c r="J1142" s="49">
        <v>99.986230000000006</v>
      </c>
      <c r="K1142" s="28">
        <v>2470</v>
      </c>
      <c r="L1142" s="28">
        <v>50964500</v>
      </c>
      <c r="M1142" s="49">
        <v>9.4294003868471954</v>
      </c>
      <c r="N1142" s="49">
        <v>3.3930486851431363</v>
      </c>
      <c r="O1142" s="49">
        <v>0.39950360000000001</v>
      </c>
      <c r="P1142" s="30">
        <v>1525.8921789999999</v>
      </c>
      <c r="Q1142" s="27">
        <v>6.1199999999999997E-2</v>
      </c>
      <c r="R1142" s="30">
        <v>1719.3127529999999</v>
      </c>
      <c r="S1142" s="27">
        <v>0.1268</v>
      </c>
      <c r="T1142" s="30">
        <v>1759.776136</v>
      </c>
      <c r="U1142" s="27">
        <v>6.5699999999999995E-2</v>
      </c>
      <c r="V1142" s="30">
        <v>116.064908</v>
      </c>
      <c r="W1142" s="32">
        <v>1.6718999999999999</v>
      </c>
      <c r="X1142" s="30">
        <v>180.09573399999999</v>
      </c>
      <c r="Y1142" s="32">
        <v>0.55169999999999997</v>
      </c>
      <c r="Z1142" s="30">
        <v>196.525778</v>
      </c>
      <c r="AA1142" s="32">
        <v>0.20380000000000001</v>
      </c>
      <c r="AB1142" s="30">
        <v>1332.2049588056</v>
      </c>
      <c r="AC1142" s="27">
        <v>1.6733</v>
      </c>
      <c r="AD1142" s="30">
        <v>2067.5100937579</v>
      </c>
      <c r="AE1142" s="27">
        <v>0.55200000000000005</v>
      </c>
      <c r="AF1142" s="30">
        <v>2256.1159970376002</v>
      </c>
      <c r="AG1142" s="27">
        <v>1.2</v>
      </c>
      <c r="AH1142" s="25">
        <v>0.17431050610000001</v>
      </c>
      <c r="AI1142" s="25">
        <v>0.25462373459999998</v>
      </c>
      <c r="AJ1142" s="25">
        <v>0.26190176980000002</v>
      </c>
      <c r="AK1142" s="25">
        <v>0.43552579299999999</v>
      </c>
      <c r="AL1142" s="25">
        <v>0.4345186654</v>
      </c>
      <c r="AM1142" s="25">
        <v>0.3643511787</v>
      </c>
      <c r="AN1142" s="47">
        <v>0.3537441878</v>
      </c>
      <c r="AO1142" s="47">
        <v>0.39551443530000002</v>
      </c>
      <c r="AP1142" s="47">
        <v>0.40833345440000002</v>
      </c>
      <c r="AQ1142" s="47">
        <v>1.1393610041781901</v>
      </c>
      <c r="AR1142" s="47">
        <v>0.42812745534900298</v>
      </c>
      <c r="AS1142" s="47">
        <v>0.39117493931056202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2895</v>
      </c>
      <c r="C1143" s="3" t="s">
        <v>2159</v>
      </c>
      <c r="D1143" s="28" t="s">
        <v>4501</v>
      </c>
      <c r="E1143" s="25" t="s">
        <v>4501</v>
      </c>
      <c r="F1143" s="25" t="s">
        <v>4501</v>
      </c>
      <c r="G1143" s="25" t="s">
        <v>4501</v>
      </c>
      <c r="H1143" s="28" t="s">
        <v>4501</v>
      </c>
      <c r="I1143" s="49">
        <v>2.1419199999999998</v>
      </c>
      <c r="J1143" s="49">
        <v>48.408909999999999</v>
      </c>
      <c r="K1143" s="28">
        <v>0</v>
      </c>
      <c r="L1143" s="28" t="s">
        <v>4501</v>
      </c>
      <c r="M1143" s="49" t="s">
        <v>4501</v>
      </c>
      <c r="N1143" s="49" t="s">
        <v>4501</v>
      </c>
      <c r="O1143" s="49" t="s">
        <v>4501</v>
      </c>
      <c r="P1143" s="30">
        <v>216.99398516900001</v>
      </c>
      <c r="Q1143" s="27">
        <v>0.1234</v>
      </c>
      <c r="R1143" s="30">
        <v>224.531641248</v>
      </c>
      <c r="S1143" s="27">
        <v>3.4700000000000002E-2</v>
      </c>
      <c r="T1143" s="30">
        <v>112.47995919900001</v>
      </c>
      <c r="U1143" s="27">
        <v>-0.50670000000000004</v>
      </c>
      <c r="V1143" s="30">
        <v>4.1742903519999999</v>
      </c>
      <c r="W1143" s="32">
        <v>0.1366</v>
      </c>
      <c r="X1143" s="30">
        <v>2.9978845440000002</v>
      </c>
      <c r="Y1143" s="32">
        <v>-0.28179999999999999</v>
      </c>
      <c r="Z1143" s="30">
        <v>1.249909849</v>
      </c>
      <c r="AA1143" s="32">
        <v>-0.60550000000000004</v>
      </c>
      <c r="AB1143" s="30">
        <v>1787.4570106931999</v>
      </c>
      <c r="AC1143" s="27">
        <v>0.13700000000000001</v>
      </c>
      <c r="AD1143" s="30">
        <v>1273.6538926612</v>
      </c>
      <c r="AE1143" s="27">
        <v>-0.28699999999999998</v>
      </c>
      <c r="AF1143" s="30">
        <v>0</v>
      </c>
      <c r="AG1143" s="27" t="s">
        <v>1989</v>
      </c>
      <c r="AH1143" s="25">
        <v>6.1998402100000002E-2</v>
      </c>
      <c r="AI1143" s="25">
        <v>4.01712454E-2</v>
      </c>
      <c r="AJ1143" s="25">
        <v>0</v>
      </c>
      <c r="AK1143" s="25">
        <v>0.14810740920000001</v>
      </c>
      <c r="AL1143" s="25">
        <v>0.1058140559</v>
      </c>
      <c r="AM1143" s="25">
        <v>0</v>
      </c>
      <c r="AN1143" s="47">
        <v>0.11892315940000001</v>
      </c>
      <c r="AO1143" s="47">
        <v>0.1069997436</v>
      </c>
      <c r="AP1143" s="47">
        <v>0</v>
      </c>
      <c r="AQ1143" s="47">
        <v>1.8155148177976099</v>
      </c>
      <c r="AR1143" s="47">
        <v>1.44774311696049</v>
      </c>
      <c r="AS1143" s="47">
        <v>1.35429134097435</v>
      </c>
      <c r="AT1143" s="28">
        <v>1450</v>
      </c>
      <c r="AU1143" s="28">
        <v>1100</v>
      </c>
      <c r="AV1143" s="28">
        <v>0</v>
      </c>
    </row>
    <row r="1144" spans="1:48" x14ac:dyDescent="0.25">
      <c r="A1144" s="159">
        <v>1141</v>
      </c>
      <c r="B1144" s="3" t="s">
        <v>4141</v>
      </c>
      <c r="C1144" s="3" t="s">
        <v>2159</v>
      </c>
      <c r="D1144" s="28" t="s">
        <v>4501</v>
      </c>
      <c r="E1144" s="25" t="s">
        <v>4501</v>
      </c>
      <c r="F1144" s="25" t="s">
        <v>4501</v>
      </c>
      <c r="G1144" s="25" t="s">
        <v>4501</v>
      </c>
      <c r="H1144" s="28" t="s">
        <v>4501</v>
      </c>
      <c r="I1144" s="49">
        <v>1.571</v>
      </c>
      <c r="J1144" s="49">
        <v>28.537870000000002</v>
      </c>
      <c r="K1144" s="28">
        <v>0</v>
      </c>
      <c r="L1144" s="28" t="s">
        <v>4501</v>
      </c>
      <c r="M1144" s="49" t="s">
        <v>4501</v>
      </c>
      <c r="N1144" s="49" t="s">
        <v>4501</v>
      </c>
      <c r="O1144" s="49" t="s">
        <v>4501</v>
      </c>
      <c r="P1144" s="30">
        <v>17.087090282999998</v>
      </c>
      <c r="Q1144" s="27">
        <v>8.4000000000000005E-2</v>
      </c>
      <c r="R1144" s="30">
        <v>16.670746432000001</v>
      </c>
      <c r="S1144" s="27">
        <v>-2.4400000000000002E-2</v>
      </c>
      <c r="T1144" s="30">
        <v>0</v>
      </c>
      <c r="U1144" s="27" t="s">
        <v>1989</v>
      </c>
      <c r="V1144" s="30">
        <v>0.90424818200000001</v>
      </c>
      <c r="W1144" s="32">
        <v>8.6999999999999994E-2</v>
      </c>
      <c r="X1144" s="30">
        <v>0.91070876099999998</v>
      </c>
      <c r="Y1144" s="32">
        <v>7.1000000000000004E-3</v>
      </c>
      <c r="Z1144" s="30">
        <v>0</v>
      </c>
      <c r="AA1144" s="32" t="s">
        <v>1989</v>
      </c>
      <c r="AB1144" s="30">
        <v>575.58763971990004</v>
      </c>
      <c r="AC1144" s="27">
        <v>8.6999999999999994E-2</v>
      </c>
      <c r="AD1144" s="30">
        <v>579.70003882879996</v>
      </c>
      <c r="AE1144" s="27">
        <v>7.0000000000000001E-3</v>
      </c>
      <c r="AF1144" s="30">
        <v>0</v>
      </c>
      <c r="AG1144" s="27" t="s">
        <v>1989</v>
      </c>
      <c r="AH1144" s="25">
        <v>4.0035613599999999E-2</v>
      </c>
      <c r="AI1144" s="25">
        <v>4.1466097899999999E-2</v>
      </c>
      <c r="AJ1144" s="25">
        <v>0</v>
      </c>
      <c r="AK1144" s="25">
        <v>5.3545602599999999E-2</v>
      </c>
      <c r="AL1144" s="25">
        <v>5.3802532E-2</v>
      </c>
      <c r="AM1144" s="25">
        <v>0</v>
      </c>
      <c r="AN1144" s="47">
        <v>0.26063345739999999</v>
      </c>
      <c r="AO1144" s="47">
        <v>0.28254633140000002</v>
      </c>
      <c r="AP1144" s="47">
        <v>0</v>
      </c>
      <c r="AQ1144" s="47">
        <v>0.25155115298231601</v>
      </c>
      <c r="AR1144" s="47">
        <v>0.34344433112602202</v>
      </c>
      <c r="AS1144" s="47" t="s">
        <v>1989</v>
      </c>
      <c r="AT1144" s="28">
        <v>450</v>
      </c>
      <c r="AU1144" s="28">
        <v>0</v>
      </c>
      <c r="AV1144" s="28">
        <v>0</v>
      </c>
    </row>
    <row r="1145" spans="1:48" x14ac:dyDescent="0.25">
      <c r="A1145" s="159">
        <v>1142</v>
      </c>
      <c r="B1145" s="3" t="s">
        <v>4008</v>
      </c>
      <c r="C1145" s="3" t="s">
        <v>2159</v>
      </c>
      <c r="D1145" s="28">
        <v>1600</v>
      </c>
      <c r="E1145" s="25">
        <v>6.6666670000000003</v>
      </c>
      <c r="F1145" s="25">
        <v>0</v>
      </c>
      <c r="G1145" s="25">
        <v>-63.636360000000003</v>
      </c>
      <c r="H1145" s="28">
        <v>27199988800</v>
      </c>
      <c r="I1145" s="49">
        <v>16.99999</v>
      </c>
      <c r="J1145" s="49">
        <v>66.414109999999994</v>
      </c>
      <c r="K1145" s="28">
        <v>19417</v>
      </c>
      <c r="L1145" s="28">
        <v>31823000</v>
      </c>
      <c r="M1145" s="49">
        <v>12.913319856992731</v>
      </c>
      <c r="N1145" s="49">
        <v>0.15722606005912809</v>
      </c>
      <c r="O1145" s="49">
        <v>1.107497</v>
      </c>
      <c r="P1145" s="30">
        <v>205.92981944100001</v>
      </c>
      <c r="Q1145" s="27">
        <v>2.2080000000000002</v>
      </c>
      <c r="R1145" s="30">
        <v>848.08722137200004</v>
      </c>
      <c r="S1145" s="27">
        <v>3.1183000000000001</v>
      </c>
      <c r="T1145" s="30">
        <v>270.82489986600001</v>
      </c>
      <c r="U1145" s="27" t="s">
        <v>1989</v>
      </c>
      <c r="V1145" s="30">
        <v>17.738125128</v>
      </c>
      <c r="W1145" s="32">
        <v>3.7221000000000002</v>
      </c>
      <c r="X1145" s="30">
        <v>1.6310241649999999</v>
      </c>
      <c r="Y1145" s="32">
        <v>-0.90800000000000003</v>
      </c>
      <c r="Z1145" s="30">
        <v>-8.1542660589999993</v>
      </c>
      <c r="AA1145" s="32" t="s">
        <v>1989</v>
      </c>
      <c r="AB1145" s="30">
        <v>1781.1009340999999</v>
      </c>
      <c r="AC1145" s="27">
        <v>0.89659999999999995</v>
      </c>
      <c r="AD1145" s="30">
        <v>87.3755715076</v>
      </c>
      <c r="AE1145" s="27">
        <v>-0.95099999999999996</v>
      </c>
      <c r="AF1145" s="30">
        <v>0</v>
      </c>
      <c r="AG1145" s="27" t="s">
        <v>1989</v>
      </c>
      <c r="AH1145" s="25">
        <v>0.16509921359999999</v>
      </c>
      <c r="AI1145" s="25">
        <v>6.8368429E-3</v>
      </c>
      <c r="AJ1145" s="25">
        <v>0</v>
      </c>
      <c r="AK1145" s="25">
        <v>0.18520607119999999</v>
      </c>
      <c r="AL1145" s="25">
        <v>8.1955246999999998E-3</v>
      </c>
      <c r="AM1145" s="25">
        <v>0</v>
      </c>
      <c r="AN1145" s="47">
        <v>8.1287580499999998E-2</v>
      </c>
      <c r="AO1145" s="47">
        <v>1.85329802E-2</v>
      </c>
      <c r="AP1145" s="47">
        <v>0</v>
      </c>
      <c r="AQ1145" s="47">
        <v>7.7694452021066202E-2</v>
      </c>
      <c r="AR1145" s="47">
        <v>0.282697412897018</v>
      </c>
      <c r="AS1145" s="47">
        <v>0.14968982467515499</v>
      </c>
      <c r="AT1145" s="28">
        <v>0</v>
      </c>
      <c r="AU1145" s="28">
        <v>0</v>
      </c>
      <c r="AV1145" s="28">
        <v>0</v>
      </c>
    </row>
    <row r="1146" spans="1:48" x14ac:dyDescent="0.25">
      <c r="A1146" s="159">
        <v>1143</v>
      </c>
      <c r="B1146" s="3" t="s">
        <v>4498</v>
      </c>
      <c r="C1146" s="3" t="s">
        <v>2159</v>
      </c>
      <c r="D1146" s="28">
        <v>2000</v>
      </c>
      <c r="E1146" s="25">
        <v>-9.0909089999999999</v>
      </c>
      <c r="F1146" s="25">
        <v>-20</v>
      </c>
      <c r="G1146" s="25" t="s">
        <v>4501</v>
      </c>
      <c r="H1146" s="28">
        <v>12158142000</v>
      </c>
      <c r="I1146" s="49">
        <v>6.0790699999999998</v>
      </c>
      <c r="J1146" s="49">
        <v>75.016739999999999</v>
      </c>
      <c r="K1146" s="28">
        <v>270</v>
      </c>
      <c r="L1146" s="28">
        <v>699500</v>
      </c>
      <c r="M1146" s="49">
        <v>1.5500947515568122</v>
      </c>
      <c r="N1146" s="49">
        <v>5.2976436887673284</v>
      </c>
      <c r="O1146" s="49" t="s">
        <v>4501</v>
      </c>
      <c r="P1146" s="30">
        <v>98.483399976000001</v>
      </c>
      <c r="Q1146" s="27">
        <v>8.5599999999999996E-2</v>
      </c>
      <c r="R1146" s="30">
        <v>111.351270175</v>
      </c>
      <c r="S1146" s="27">
        <v>0.13070000000000001</v>
      </c>
      <c r="T1146" s="30">
        <v>0</v>
      </c>
      <c r="U1146" s="27" t="s">
        <v>1989</v>
      </c>
      <c r="V1146" s="30">
        <v>-27.520936448</v>
      </c>
      <c r="W1146" s="32">
        <v>-2.5286</v>
      </c>
      <c r="X1146" s="30">
        <v>8.0267073179999997</v>
      </c>
      <c r="Y1146" s="32">
        <v>-1.2917000000000001</v>
      </c>
      <c r="Z1146" s="30">
        <v>0</v>
      </c>
      <c r="AA1146" s="32" t="s">
        <v>1989</v>
      </c>
      <c r="AB1146" s="30">
        <v>-4495.8894606919002</v>
      </c>
      <c r="AC1146" s="27">
        <v>-2.5272999999999999</v>
      </c>
      <c r="AD1146" s="30">
        <v>1285.7344896417001</v>
      </c>
      <c r="AE1146" s="27">
        <v>-1.286</v>
      </c>
      <c r="AF1146" s="30">
        <v>0</v>
      </c>
      <c r="AG1146" s="27" t="s">
        <v>1989</v>
      </c>
      <c r="AH1146" s="25">
        <v>-0.27736136309999998</v>
      </c>
      <c r="AI1146" s="25">
        <v>0.18134012990000001</v>
      </c>
      <c r="AJ1146" s="25">
        <v>0</v>
      </c>
      <c r="AK1146" s="25">
        <v>-53.138713450899999</v>
      </c>
      <c r="AL1146" s="25">
        <v>-2.3819283489999998</v>
      </c>
      <c r="AM1146" s="25">
        <v>0</v>
      </c>
      <c r="AN1146" s="47">
        <v>5.97639196E-2</v>
      </c>
      <c r="AO1146" s="47">
        <v>0.17947680639999999</v>
      </c>
      <c r="AP1146" s="47">
        <v>0</v>
      </c>
      <c r="AQ1146" s="47">
        <v>-3.6165174262911401</v>
      </c>
      <c r="AR1146" s="47">
        <v>6.7872894012534903</v>
      </c>
      <c r="AS1146" s="47" t="s">
        <v>1989</v>
      </c>
      <c r="AT1146" s="28">
        <v>0</v>
      </c>
      <c r="AU1146" s="28">
        <v>0</v>
      </c>
      <c r="AV1146" s="28">
        <v>0</v>
      </c>
    </row>
    <row r="1147" spans="1:48" x14ac:dyDescent="0.25">
      <c r="A1147" s="159">
        <v>1144</v>
      </c>
      <c r="B1147" s="3" t="s">
        <v>2898</v>
      </c>
      <c r="C1147" s="3" t="s">
        <v>2159</v>
      </c>
      <c r="D1147" s="28">
        <v>12000</v>
      </c>
      <c r="E1147" s="25">
        <v>-13.043480000000001</v>
      </c>
      <c r="F1147" s="25">
        <v>-60.912050000000001</v>
      </c>
      <c r="G1147" s="25">
        <v>0.84033610000000003</v>
      </c>
      <c r="H1147" s="28">
        <v>43199376000</v>
      </c>
      <c r="I1147" s="49">
        <v>3.5999399999999997</v>
      </c>
      <c r="J1147" s="49">
        <v>13.195830000000001</v>
      </c>
      <c r="K1147" s="28">
        <v>10</v>
      </c>
      <c r="L1147" s="28">
        <v>120000</v>
      </c>
      <c r="M1147" s="49">
        <v>94.488188976377955</v>
      </c>
      <c r="N1147" s="49">
        <v>0.99934858335291576</v>
      </c>
      <c r="O1147" s="49" t="s">
        <v>4501</v>
      </c>
      <c r="P1147" s="30">
        <v>211.954679357</v>
      </c>
      <c r="Q1147" s="27">
        <v>0.17230000000000001</v>
      </c>
      <c r="R1147" s="30">
        <v>76.026904876000003</v>
      </c>
      <c r="S1147" s="27">
        <v>-0.64129999999999998</v>
      </c>
      <c r="T1147" s="30">
        <v>0</v>
      </c>
      <c r="U1147" s="27" t="s">
        <v>1989</v>
      </c>
      <c r="V1147" s="30">
        <v>10.117250649000001</v>
      </c>
      <c r="W1147" s="32">
        <v>-9.2399999999999996E-2</v>
      </c>
      <c r="X1147" s="30">
        <v>0.70512848299999997</v>
      </c>
      <c r="Y1147" s="32">
        <v>-0.93030000000000002</v>
      </c>
      <c r="Z1147" s="30">
        <v>0</v>
      </c>
      <c r="AA1147" s="32" t="s">
        <v>1989</v>
      </c>
      <c r="AB1147" s="30">
        <v>1686.2327980849</v>
      </c>
      <c r="AC1147" s="27">
        <v>-0.16220000000000001</v>
      </c>
      <c r="AD1147" s="30">
        <v>-102.55948974819999</v>
      </c>
      <c r="AE1147" s="27">
        <v>-1.0609999999999999</v>
      </c>
      <c r="AF1147" s="30">
        <v>0</v>
      </c>
      <c r="AG1147" s="27" t="s">
        <v>1989</v>
      </c>
      <c r="AH1147" s="25">
        <v>8.0234444500000002E-2</v>
      </c>
      <c r="AI1147" s="25">
        <v>7.6733221000000002E-3</v>
      </c>
      <c r="AJ1147" s="25">
        <v>0</v>
      </c>
      <c r="AK1147" s="25">
        <v>0.20852909750000001</v>
      </c>
      <c r="AL1147" s="25">
        <v>1.5352564500000001E-2</v>
      </c>
      <c r="AM1147" s="25">
        <v>0</v>
      </c>
      <c r="AN1147" s="47">
        <v>0.1473418507</v>
      </c>
      <c r="AO1147" s="47">
        <v>0.1450141717</v>
      </c>
      <c r="AP1147" s="47">
        <v>0</v>
      </c>
      <c r="AQ1147" s="47">
        <v>0.62201686586836402</v>
      </c>
      <c r="AR1147" s="47">
        <v>1.42686671640995</v>
      </c>
      <c r="AS1147" s="47" t="s">
        <v>1989</v>
      </c>
      <c r="AT1147" s="28">
        <v>1500</v>
      </c>
      <c r="AU1147" s="28">
        <v>0</v>
      </c>
      <c r="AV1147" s="28">
        <v>0</v>
      </c>
    </row>
    <row r="1148" spans="1:48" x14ac:dyDescent="0.25">
      <c r="A1148" s="159">
        <v>1145</v>
      </c>
      <c r="B1148" s="3" t="s">
        <v>2901</v>
      </c>
      <c r="C1148" s="3" t="s">
        <v>2159</v>
      </c>
      <c r="D1148" s="28">
        <v>110000</v>
      </c>
      <c r="E1148" s="25">
        <v>22.22222</v>
      </c>
      <c r="F1148" s="25">
        <v>22.086569999999998</v>
      </c>
      <c r="G1148" s="25">
        <v>86.44068</v>
      </c>
      <c r="H1148" s="28">
        <v>132000000000</v>
      </c>
      <c r="I1148" s="49">
        <v>1.2</v>
      </c>
      <c r="J1148" s="49">
        <v>9.9133329999999997</v>
      </c>
      <c r="K1148" s="28">
        <v>1370</v>
      </c>
      <c r="L1148" s="28">
        <v>27103000</v>
      </c>
      <c r="M1148" s="49">
        <v>13.203697035169847</v>
      </c>
      <c r="N1148" s="49">
        <v>2.0017240068805484</v>
      </c>
      <c r="O1148" s="49" t="s">
        <v>4501</v>
      </c>
      <c r="P1148" s="30">
        <v>44.353681070999997</v>
      </c>
      <c r="Q1148" s="27">
        <v>-9.6799999999999997E-2</v>
      </c>
      <c r="R1148" s="30">
        <v>48.190964334</v>
      </c>
      <c r="S1148" s="27">
        <v>8.6499999999999994E-2</v>
      </c>
      <c r="T1148" s="30">
        <v>0</v>
      </c>
      <c r="U1148" s="27" t="s">
        <v>1989</v>
      </c>
      <c r="V1148" s="30">
        <v>40.233971723000003</v>
      </c>
      <c r="W1148" s="32">
        <v>4.8453999999999997</v>
      </c>
      <c r="X1148" s="30">
        <v>11.997090428</v>
      </c>
      <c r="Y1148" s="32">
        <v>-0.70179999999999998</v>
      </c>
      <c r="Z1148" s="30">
        <v>0</v>
      </c>
      <c r="AA1148" s="32" t="s">
        <v>1989</v>
      </c>
      <c r="AB1148" s="30">
        <v>32694.976435833301</v>
      </c>
      <c r="AC1148" s="27">
        <v>5.6691000000000003</v>
      </c>
      <c r="AD1148" s="30">
        <v>8330.9086900000002</v>
      </c>
      <c r="AE1148" s="27">
        <v>-0.745</v>
      </c>
      <c r="AF1148" s="30">
        <v>0</v>
      </c>
      <c r="AG1148" s="27" t="s">
        <v>1989</v>
      </c>
      <c r="AH1148" s="25">
        <v>0.3770219447</v>
      </c>
      <c r="AI1148" s="25">
        <v>7.6310347599999995E-2</v>
      </c>
      <c r="AJ1148" s="25">
        <v>0</v>
      </c>
      <c r="AK1148" s="25">
        <v>0.90918969969999996</v>
      </c>
      <c r="AL1148" s="25">
        <v>0.18749534819999999</v>
      </c>
      <c r="AM1148" s="25">
        <v>0</v>
      </c>
      <c r="AN1148" s="47">
        <v>0.28454302399999998</v>
      </c>
      <c r="AO1148" s="47">
        <v>0.29499439179999998</v>
      </c>
      <c r="AP1148" s="47">
        <v>0</v>
      </c>
      <c r="AQ1148" s="47">
        <v>1.0931146356508401</v>
      </c>
      <c r="AR1148" s="47">
        <v>1.79930725290028</v>
      </c>
      <c r="AS1148" s="47" t="s">
        <v>1989</v>
      </c>
      <c r="AT1148" s="28">
        <v>5000</v>
      </c>
      <c r="AU1148" s="28">
        <v>5000</v>
      </c>
      <c r="AV1148" s="28">
        <v>0</v>
      </c>
    </row>
    <row r="1149" spans="1:48" x14ac:dyDescent="0.25">
      <c r="A1149" s="159">
        <v>1146</v>
      </c>
      <c r="B1149" s="3" t="s">
        <v>4856</v>
      </c>
      <c r="C1149" s="3" t="s">
        <v>2159</v>
      </c>
      <c r="D1149" s="28" t="s">
        <v>4501</v>
      </c>
      <c r="E1149" s="25" t="s">
        <v>4501</v>
      </c>
      <c r="F1149" s="25" t="s">
        <v>4501</v>
      </c>
      <c r="G1149" s="25" t="s">
        <v>4501</v>
      </c>
      <c r="H1149" s="28" t="s">
        <v>4501</v>
      </c>
      <c r="I1149" s="49">
        <v>9</v>
      </c>
      <c r="J1149" s="49">
        <v>98.882230000000007</v>
      </c>
      <c r="K1149" s="28">
        <v>0</v>
      </c>
      <c r="L1149" s="28" t="s">
        <v>4501</v>
      </c>
      <c r="M1149" s="49" t="s">
        <v>4501</v>
      </c>
      <c r="N1149" s="49" t="s">
        <v>4501</v>
      </c>
      <c r="O1149" s="49" t="s">
        <v>4501</v>
      </c>
      <c r="P1149" s="30">
        <v>0</v>
      </c>
      <c r="Q1149" s="27" t="s">
        <v>1989</v>
      </c>
      <c r="R1149" s="30">
        <v>0</v>
      </c>
      <c r="S1149" s="27" t="s">
        <v>1989</v>
      </c>
      <c r="T1149" s="30">
        <v>0</v>
      </c>
      <c r="U1149" s="27" t="s">
        <v>1989</v>
      </c>
      <c r="V1149" s="30">
        <v>0</v>
      </c>
      <c r="W1149" s="32" t="s">
        <v>1989</v>
      </c>
      <c r="X1149" s="30">
        <v>0</v>
      </c>
      <c r="Y1149" s="32" t="s">
        <v>1989</v>
      </c>
      <c r="Z1149" s="30">
        <v>0</v>
      </c>
      <c r="AA1149" s="32" t="s">
        <v>1989</v>
      </c>
      <c r="AB1149" s="30">
        <v>0</v>
      </c>
      <c r="AC1149" s="27" t="s">
        <v>1989</v>
      </c>
      <c r="AD1149" s="30">
        <v>0</v>
      </c>
      <c r="AE1149" s="27" t="s">
        <v>1989</v>
      </c>
      <c r="AF1149" s="30">
        <v>0</v>
      </c>
      <c r="AG1149" s="27" t="s">
        <v>1989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47">
        <v>0</v>
      </c>
      <c r="AO1149" s="47">
        <v>0</v>
      </c>
      <c r="AP1149" s="47">
        <v>0</v>
      </c>
      <c r="AQ1149" s="47" t="s">
        <v>1989</v>
      </c>
      <c r="AR1149" s="47" t="s">
        <v>1989</v>
      </c>
      <c r="AS1149" s="47" t="s">
        <v>1989</v>
      </c>
      <c r="AT1149" s="28">
        <v>0</v>
      </c>
      <c r="AU1149" s="28">
        <v>0</v>
      </c>
      <c r="AV1149" s="28">
        <v>0</v>
      </c>
    </row>
    <row r="1150" spans="1:48" x14ac:dyDescent="0.25">
      <c r="A1150" s="159">
        <v>1147</v>
      </c>
      <c r="B1150" s="3" t="s">
        <v>2889</v>
      </c>
      <c r="C1150" s="3" t="s">
        <v>2159</v>
      </c>
      <c r="D1150" s="28">
        <v>10600</v>
      </c>
      <c r="E1150" s="25">
        <v>24.705880000000001</v>
      </c>
      <c r="F1150" s="25">
        <v>6</v>
      </c>
      <c r="G1150" s="25">
        <v>23.25581</v>
      </c>
      <c r="H1150" s="28">
        <v>95400000000</v>
      </c>
      <c r="I1150" s="49">
        <v>9</v>
      </c>
      <c r="J1150" s="49">
        <v>6.5716559999999999</v>
      </c>
      <c r="K1150" s="28">
        <v>165</v>
      </c>
      <c r="L1150" s="28">
        <v>1730500</v>
      </c>
      <c r="M1150" s="49">
        <v>10.0664767331434</v>
      </c>
      <c r="N1150" s="49">
        <v>1.0201600265030202</v>
      </c>
      <c r="O1150" s="49" t="s">
        <v>4501</v>
      </c>
      <c r="P1150" s="30">
        <v>12.408966935</v>
      </c>
      <c r="Q1150" s="27">
        <v>-0.69310000000000005</v>
      </c>
      <c r="R1150" s="30">
        <v>12.393002498</v>
      </c>
      <c r="S1150" s="27">
        <v>-1.2999999999999999E-3</v>
      </c>
      <c r="T1150" s="30">
        <v>0</v>
      </c>
      <c r="U1150" s="27">
        <v>-1</v>
      </c>
      <c r="V1150" s="30">
        <v>5.160614657</v>
      </c>
      <c r="W1150" s="32">
        <v>-1.0629999999999999</v>
      </c>
      <c r="X1150" s="30">
        <v>4.1808523060000002</v>
      </c>
      <c r="Y1150" s="32">
        <v>-0.18990000000000001</v>
      </c>
      <c r="Z1150" s="30">
        <v>0</v>
      </c>
      <c r="AA1150" s="32">
        <v>-1</v>
      </c>
      <c r="AB1150" s="30">
        <v>1720.2048856667</v>
      </c>
      <c r="AC1150" s="27">
        <v>-1.0629999999999999</v>
      </c>
      <c r="AD1150" s="30">
        <v>464.53914511110003</v>
      </c>
      <c r="AE1150" s="27">
        <v>-0.73</v>
      </c>
      <c r="AF1150" s="30">
        <v>0</v>
      </c>
      <c r="AG1150" s="27" t="s">
        <v>1989</v>
      </c>
      <c r="AH1150" s="25">
        <v>2.5143304200000001E-2</v>
      </c>
      <c r="AI1150" s="25">
        <v>2.41187538E-2</v>
      </c>
      <c r="AJ1150" s="25">
        <v>0</v>
      </c>
      <c r="AK1150" s="25">
        <v>0.45737676939999999</v>
      </c>
      <c r="AL1150" s="25">
        <v>5.80100562E-2</v>
      </c>
      <c r="AM1150" s="25">
        <v>0</v>
      </c>
      <c r="AN1150" s="47">
        <v>0.61551354380000001</v>
      </c>
      <c r="AO1150" s="47">
        <v>0.538655781</v>
      </c>
      <c r="AP1150" s="47">
        <v>0</v>
      </c>
      <c r="AQ1150" s="47">
        <v>3.4001388400308801</v>
      </c>
      <c r="AR1150" s="47">
        <v>0.32514398461941701</v>
      </c>
      <c r="AS1150" s="47" t="s">
        <v>1989</v>
      </c>
      <c r="AT1150" s="28">
        <v>0</v>
      </c>
      <c r="AU1150" s="28">
        <v>0</v>
      </c>
      <c r="AV1150" s="28">
        <v>0</v>
      </c>
    </row>
    <row r="1151" spans="1:48" x14ac:dyDescent="0.25">
      <c r="A1151" s="159">
        <v>1148</v>
      </c>
      <c r="B1151" s="3" t="s">
        <v>4212</v>
      </c>
      <c r="C1151" s="3" t="s">
        <v>2159</v>
      </c>
      <c r="D1151" s="28" t="s">
        <v>4501</v>
      </c>
      <c r="E1151" s="25" t="s">
        <v>4501</v>
      </c>
      <c r="F1151" s="25" t="s">
        <v>4501</v>
      </c>
      <c r="G1151" s="25" t="s">
        <v>4501</v>
      </c>
      <c r="H1151" s="28" t="s">
        <v>4501</v>
      </c>
      <c r="I1151" s="49">
        <v>17.5</v>
      </c>
      <c r="J1151" s="49">
        <v>100</v>
      </c>
      <c r="K1151" s="28" t="s">
        <v>4501</v>
      </c>
      <c r="L1151" s="28" t="s">
        <v>4501</v>
      </c>
      <c r="M1151" s="49" t="s">
        <v>4501</v>
      </c>
      <c r="N1151" s="49" t="s">
        <v>4501</v>
      </c>
      <c r="O1151" s="49" t="s">
        <v>4501</v>
      </c>
      <c r="P1151" s="30">
        <v>66.582179999999994</v>
      </c>
      <c r="Q1151" s="27">
        <v>0.3982</v>
      </c>
      <c r="R1151" s="30">
        <v>23.791881532000001</v>
      </c>
      <c r="S1151" s="27">
        <v>-0.64270000000000005</v>
      </c>
      <c r="T1151" s="30">
        <v>23.271436531999999</v>
      </c>
      <c r="U1151" s="27" t="s">
        <v>1989</v>
      </c>
      <c r="V1151" s="30">
        <v>12.642569006</v>
      </c>
      <c r="W1151" s="32">
        <v>0.77090000000000003</v>
      </c>
      <c r="X1151" s="30">
        <v>9.1744799050000001</v>
      </c>
      <c r="Y1151" s="32">
        <v>-0.27429999999999999</v>
      </c>
      <c r="Z1151" s="30">
        <v>8.4205649200000003</v>
      </c>
      <c r="AA1151" s="32" t="s">
        <v>1989</v>
      </c>
      <c r="AB1151" s="30">
        <v>1044.840413719</v>
      </c>
      <c r="AC1151" s="27">
        <v>0.77090000000000003</v>
      </c>
      <c r="AD1151" s="30">
        <v>397.74170885709998</v>
      </c>
      <c r="AE1151" s="27">
        <v>-0.61899999999999999</v>
      </c>
      <c r="AF1151" s="30">
        <v>481.17513828569997</v>
      </c>
      <c r="AG1151" s="27" t="s">
        <v>1989</v>
      </c>
      <c r="AH1151" s="25">
        <v>6.2353373500000003E-2</v>
      </c>
      <c r="AI1151" s="25">
        <v>4.0734521400000001E-2</v>
      </c>
      <c r="AJ1151" s="25">
        <v>4.57886562E-2</v>
      </c>
      <c r="AK1151" s="25">
        <v>8.6284782800000001E-2</v>
      </c>
      <c r="AL1151" s="25">
        <v>5.1779148400000002E-2</v>
      </c>
      <c r="AM1151" s="25">
        <v>4.6616381700000001E-2</v>
      </c>
      <c r="AN1151" s="47">
        <v>0.30215494599999998</v>
      </c>
      <c r="AO1151" s="47">
        <v>0.190107361</v>
      </c>
      <c r="AP1151" s="47">
        <v>0.16422585119999999</v>
      </c>
      <c r="AQ1151" s="47">
        <v>0.53209443984092097</v>
      </c>
      <c r="AR1151" s="47">
        <v>2.48982129842561E-2</v>
      </c>
      <c r="AS1151" s="47">
        <v>1.8077086572072899E-2</v>
      </c>
      <c r="AT1151" s="28">
        <v>0</v>
      </c>
      <c r="AU1151" s="28">
        <v>286</v>
      </c>
      <c r="AV1151" s="28">
        <v>0</v>
      </c>
    </row>
    <row r="1152" spans="1:48" x14ac:dyDescent="0.25">
      <c r="A1152" s="159">
        <v>1149</v>
      </c>
      <c r="B1152" s="3" t="s">
        <v>4270</v>
      </c>
      <c r="C1152" s="3" t="s">
        <v>2159</v>
      </c>
      <c r="D1152" s="28">
        <v>15700</v>
      </c>
      <c r="E1152" s="25">
        <v>-5.9880240000000002</v>
      </c>
      <c r="F1152" s="25">
        <v>-14.673909999999999</v>
      </c>
      <c r="G1152" s="25">
        <v>19.847329999999999</v>
      </c>
      <c r="H1152" s="28">
        <v>565200000000</v>
      </c>
      <c r="I1152" s="49">
        <v>36</v>
      </c>
      <c r="J1152" s="49">
        <v>100</v>
      </c>
      <c r="K1152" s="28">
        <v>6730</v>
      </c>
      <c r="L1152" s="28">
        <v>109288000</v>
      </c>
      <c r="M1152" s="49">
        <v>227.53623188405797</v>
      </c>
      <c r="N1152" s="49">
        <v>1.6755545885487189</v>
      </c>
      <c r="O1152" s="49" t="s">
        <v>4501</v>
      </c>
      <c r="P1152" s="30">
        <v>100.13898095499999</v>
      </c>
      <c r="Q1152" s="27">
        <v>2.3E-3</v>
      </c>
      <c r="R1152" s="30">
        <v>179.76733818</v>
      </c>
      <c r="S1152" s="27">
        <v>0.79520000000000002</v>
      </c>
      <c r="T1152" s="30">
        <v>207.186434378</v>
      </c>
      <c r="U1152" s="27">
        <v>7.6336000000000004</v>
      </c>
      <c r="V1152" s="30">
        <v>2.4134832390000001</v>
      </c>
      <c r="W1152" s="32">
        <v>-0.69269999999999998</v>
      </c>
      <c r="X1152" s="30">
        <v>4.4580674309999999</v>
      </c>
      <c r="Y1152" s="32">
        <v>0.84719999999999995</v>
      </c>
      <c r="Z1152" s="30">
        <v>1.0207097119999999</v>
      </c>
      <c r="AA1152" s="32">
        <v>-1.4041999999999999</v>
      </c>
      <c r="AB1152" s="30">
        <v>41.106980722199999</v>
      </c>
      <c r="AC1152" s="27">
        <v>-0.82889999999999997</v>
      </c>
      <c r="AD1152" s="30">
        <v>68.503705166700001</v>
      </c>
      <c r="AE1152" s="27">
        <v>0.66600000000000004</v>
      </c>
      <c r="AF1152" s="30">
        <v>-56.872646055600001</v>
      </c>
      <c r="AG1152" s="27" t="s">
        <v>1989</v>
      </c>
      <c r="AH1152" s="25">
        <v>2.3158554E-3</v>
      </c>
      <c r="AI1152" s="25">
        <v>3.5734292E-3</v>
      </c>
      <c r="AJ1152" s="25">
        <v>-2.8723513000000001E-3</v>
      </c>
      <c r="AK1152" s="25">
        <v>4.2896645999999997E-3</v>
      </c>
      <c r="AL1152" s="25">
        <v>6.5043736000000001E-3</v>
      </c>
      <c r="AM1152" s="25">
        <v>-5.0882651999999999E-3</v>
      </c>
      <c r="AN1152" s="47">
        <v>0.28064037800000002</v>
      </c>
      <c r="AO1152" s="47">
        <v>0.16407712890000001</v>
      </c>
      <c r="AP1152" s="47">
        <v>0.1535982333</v>
      </c>
      <c r="AQ1152" s="47">
        <v>0.967418560674841</v>
      </c>
      <c r="AR1152" s="47">
        <v>0.69418147696704502</v>
      </c>
      <c r="AS1152" s="47">
        <v>0.77146339988825297</v>
      </c>
      <c r="AT1152" s="28">
        <v>0</v>
      </c>
      <c r="AU1152" s="28">
        <v>0</v>
      </c>
      <c r="AV1152" s="28">
        <v>0</v>
      </c>
    </row>
    <row r="1153" spans="1:48" x14ac:dyDescent="0.25">
      <c r="A1153" s="159">
        <v>1150</v>
      </c>
      <c r="B1153" s="3" t="s">
        <v>4859</v>
      </c>
      <c r="C1153" s="3" t="s">
        <v>2159</v>
      </c>
      <c r="D1153" s="28">
        <v>69000</v>
      </c>
      <c r="E1153" s="25">
        <v>-62.7027</v>
      </c>
      <c r="F1153" s="25">
        <v>-62.7027</v>
      </c>
      <c r="G1153" s="25" t="s">
        <v>4501</v>
      </c>
      <c r="H1153" s="28">
        <v>2651739000</v>
      </c>
      <c r="I1153" s="49">
        <v>3.8429999999999999E-2</v>
      </c>
      <c r="J1153" s="49">
        <v>2.4979830000000001</v>
      </c>
      <c r="K1153" s="28">
        <v>20</v>
      </c>
      <c r="L1153" s="28">
        <v>1780000</v>
      </c>
      <c r="M1153" s="49" t="s">
        <v>4501</v>
      </c>
      <c r="N1153" s="49" t="s">
        <v>4501</v>
      </c>
      <c r="O1153" s="49" t="s">
        <v>4501</v>
      </c>
      <c r="P1153" s="30">
        <v>6.1888778770000004</v>
      </c>
      <c r="Q1153" s="27">
        <v>-0.42430000000000001</v>
      </c>
      <c r="R1153" s="30">
        <v>3.8857953699999999</v>
      </c>
      <c r="S1153" s="27">
        <v>-0.37209999999999999</v>
      </c>
      <c r="T1153" s="30">
        <v>0</v>
      </c>
      <c r="U1153" s="27" t="s">
        <v>1989</v>
      </c>
      <c r="V1153" s="30">
        <v>4.2679810999999998E-2</v>
      </c>
      <c r="W1153" s="32">
        <v>-0.89129999999999998</v>
      </c>
      <c r="X1153" s="30">
        <v>-0.26807067600000001</v>
      </c>
      <c r="Y1153" s="32">
        <v>-7.2809999999999997</v>
      </c>
      <c r="Z1153" s="30">
        <v>0</v>
      </c>
      <c r="AA1153" s="32" t="s">
        <v>1989</v>
      </c>
      <c r="AB1153" s="30">
        <v>430.85290503520002</v>
      </c>
      <c r="AC1153" s="27">
        <v>-0.89129999999999998</v>
      </c>
      <c r="AD1153" s="30">
        <v>-2706.1748120052998</v>
      </c>
      <c r="AE1153" s="27">
        <v>-7.2809999999999997</v>
      </c>
      <c r="AF1153" s="30">
        <v>0</v>
      </c>
      <c r="AG1153" s="27" t="s">
        <v>1989</v>
      </c>
      <c r="AH1153" s="25">
        <v>1.0346836700000001E-2</v>
      </c>
      <c r="AI1153" s="25">
        <v>-0.1007511777</v>
      </c>
      <c r="AJ1153" s="25">
        <v>0</v>
      </c>
      <c r="AK1153" s="25">
        <v>2.0164832300000001E-2</v>
      </c>
      <c r="AL1153" s="25">
        <v>-0.1402977021</v>
      </c>
      <c r="AM1153" s="25">
        <v>0</v>
      </c>
      <c r="AN1153" s="47">
        <v>0.16533394639999999</v>
      </c>
      <c r="AO1153" s="47">
        <v>9.4009035300000002E-2</v>
      </c>
      <c r="AP1153" s="47">
        <v>0</v>
      </c>
      <c r="AQ1153" s="47">
        <v>0.42205547889474498</v>
      </c>
      <c r="AR1153" s="47">
        <v>0.35774876398098698</v>
      </c>
      <c r="AS1153" s="47" t="s">
        <v>1989</v>
      </c>
      <c r="AT1153" s="28">
        <v>0</v>
      </c>
      <c r="AU1153" s="28">
        <v>0</v>
      </c>
      <c r="AV1153" s="28">
        <v>0</v>
      </c>
    </row>
    <row r="1154" spans="1:48" x14ac:dyDescent="0.25">
      <c r="A1154" s="159">
        <v>1151</v>
      </c>
      <c r="B1154" s="3" t="s">
        <v>2904</v>
      </c>
      <c r="C1154" s="3" t="s">
        <v>2159</v>
      </c>
      <c r="D1154" s="28">
        <v>19000</v>
      </c>
      <c r="E1154" s="25">
        <v>31.034479999999999</v>
      </c>
      <c r="F1154" s="25">
        <v>22.580649999999999</v>
      </c>
      <c r="G1154" s="25">
        <v>15.15152</v>
      </c>
      <c r="H1154" s="28">
        <v>1692866712000</v>
      </c>
      <c r="I1154" s="49">
        <v>89.098249999999993</v>
      </c>
      <c r="J1154" s="49">
        <v>43.689070000000001</v>
      </c>
      <c r="K1154" s="28">
        <v>0</v>
      </c>
      <c r="L1154" s="28" t="s">
        <v>4501</v>
      </c>
      <c r="M1154" s="49">
        <v>33.868092691622103</v>
      </c>
      <c r="N1154" s="49">
        <v>1.2447468550901737</v>
      </c>
      <c r="O1154" s="49" t="s">
        <v>4501</v>
      </c>
      <c r="P1154" s="30">
        <v>2706.13585681</v>
      </c>
      <c r="Q1154" s="27">
        <v>0.37280000000000002</v>
      </c>
      <c r="R1154" s="30">
        <v>1057.1269026309999</v>
      </c>
      <c r="S1154" s="27">
        <v>-0.60940000000000005</v>
      </c>
      <c r="T1154" s="30">
        <v>336.944353337</v>
      </c>
      <c r="U1154" s="27">
        <v>-0.86519999999999997</v>
      </c>
      <c r="V1154" s="30">
        <v>224.281439788</v>
      </c>
      <c r="W1154" s="32">
        <v>0.99309999999999998</v>
      </c>
      <c r="X1154" s="30">
        <v>53.385328084000001</v>
      </c>
      <c r="Y1154" s="32">
        <v>-0.76200000000000001</v>
      </c>
      <c r="Z1154" s="30">
        <v>118.986329822</v>
      </c>
      <c r="AA1154" s="32">
        <v>-0.20619999999999999</v>
      </c>
      <c r="AB1154" s="30">
        <v>2431.4133063986001</v>
      </c>
      <c r="AC1154" s="27">
        <v>0.55830000000000002</v>
      </c>
      <c r="AD1154" s="30">
        <v>549.50806847520005</v>
      </c>
      <c r="AE1154" s="27">
        <v>-0.77400000000000002</v>
      </c>
      <c r="AF1154" s="30">
        <v>1352.1999259450999</v>
      </c>
      <c r="AG1154" s="27">
        <v>0.86</v>
      </c>
      <c r="AH1154" s="25">
        <v>7.6444552700000001E-2</v>
      </c>
      <c r="AI1154" s="25">
        <v>1.7744819299999999E-2</v>
      </c>
      <c r="AJ1154" s="25">
        <v>4.4295864400000003E-2</v>
      </c>
      <c r="AK1154" s="25">
        <v>0.14232878290000001</v>
      </c>
      <c r="AL1154" s="25">
        <v>3.0205712499999999E-2</v>
      </c>
      <c r="AM1154" s="25">
        <v>7.0790794000000004E-2</v>
      </c>
      <c r="AN1154" s="47">
        <v>4.3928071300000003E-2</v>
      </c>
      <c r="AO1154" s="47">
        <v>8.5471859799999994E-2</v>
      </c>
      <c r="AP1154" s="47">
        <v>0.1951096799</v>
      </c>
      <c r="AQ1154" s="47">
        <v>0.79817222503707497</v>
      </c>
      <c r="AR1154" s="47">
        <v>0.60536836296840002</v>
      </c>
      <c r="AS1154" s="47">
        <v>0.59813551476809601</v>
      </c>
      <c r="AT1154" s="28">
        <v>0</v>
      </c>
      <c r="AU1154" s="28">
        <v>0</v>
      </c>
      <c r="AV1154" s="28">
        <v>0</v>
      </c>
    </row>
    <row r="1155" spans="1:48" x14ac:dyDescent="0.25">
      <c r="A1155" s="159">
        <v>1152</v>
      </c>
      <c r="B1155" s="3" t="s">
        <v>2907</v>
      </c>
      <c r="C1155" s="3" t="s">
        <v>2159</v>
      </c>
      <c r="D1155" s="28" t="s">
        <v>4501</v>
      </c>
      <c r="E1155" s="25" t="s">
        <v>4501</v>
      </c>
      <c r="F1155" s="25" t="s">
        <v>4501</v>
      </c>
      <c r="G1155" s="25" t="s">
        <v>4501</v>
      </c>
      <c r="H1155" s="28" t="s">
        <v>4501</v>
      </c>
      <c r="I1155" s="49">
        <v>8.7999999999999989</v>
      </c>
      <c r="J1155" s="49">
        <v>26.817270000000001</v>
      </c>
      <c r="K1155" s="28" t="s">
        <v>4501</v>
      </c>
      <c r="L1155" s="28" t="s">
        <v>4501</v>
      </c>
      <c r="M1155" s="49" t="s">
        <v>4501</v>
      </c>
      <c r="N1155" s="49" t="s">
        <v>4501</v>
      </c>
      <c r="O1155" s="49" t="s">
        <v>4501</v>
      </c>
      <c r="P1155" s="30">
        <v>279.99242084500003</v>
      </c>
      <c r="Q1155" s="27">
        <v>-1.7100000000000001E-2</v>
      </c>
      <c r="R1155" s="30">
        <v>368.60987180299998</v>
      </c>
      <c r="S1155" s="27">
        <v>0.3165</v>
      </c>
      <c r="T1155" s="30">
        <v>0</v>
      </c>
      <c r="U1155" s="27" t="s">
        <v>1989</v>
      </c>
      <c r="V1155" s="30">
        <v>-78.833650513999999</v>
      </c>
      <c r="W1155" s="32">
        <v>-7.9500000000000001E-2</v>
      </c>
      <c r="X1155" s="30">
        <v>-12.230313447</v>
      </c>
      <c r="Y1155" s="32">
        <v>-0.84489999999999998</v>
      </c>
      <c r="Z1155" s="30">
        <v>0</v>
      </c>
      <c r="AA1155" s="32" t="s">
        <v>1989</v>
      </c>
      <c r="AB1155" s="30">
        <v>-8958.3693765908993</v>
      </c>
      <c r="AC1155" s="27">
        <v>-7.9500000000000001E-2</v>
      </c>
      <c r="AD1155" s="30">
        <v>-1389.8083462500001</v>
      </c>
      <c r="AE1155" s="27">
        <v>-0.84499999999999997</v>
      </c>
      <c r="AF1155" s="30">
        <v>0</v>
      </c>
      <c r="AG1155" s="27" t="s">
        <v>1989</v>
      </c>
      <c r="AH1155" s="25">
        <v>-0.10314530099999999</v>
      </c>
      <c r="AI1155" s="25">
        <v>-1.7198914400000001E-2</v>
      </c>
      <c r="AJ1155" s="25">
        <v>0</v>
      </c>
      <c r="AK1155" s="25">
        <v>0.2384867702</v>
      </c>
      <c r="AL1155" s="25">
        <v>3.2519668500000001E-2</v>
      </c>
      <c r="AM1155" s="25">
        <v>0</v>
      </c>
      <c r="AN1155" s="47">
        <v>-7.1500515400000006E-2</v>
      </c>
      <c r="AO1155" s="47">
        <v>0.137357274</v>
      </c>
      <c r="AP1155" s="47">
        <v>0</v>
      </c>
      <c r="AQ1155" s="47">
        <v>-2.9817161817586402</v>
      </c>
      <c r="AR1155" s="47">
        <v>-2.8027886304894798</v>
      </c>
      <c r="AS1155" s="47" t="s">
        <v>1989</v>
      </c>
      <c r="AT1155" s="28">
        <v>0</v>
      </c>
      <c r="AU1155" s="28">
        <v>0</v>
      </c>
      <c r="AV1155" s="28">
        <v>0</v>
      </c>
    </row>
    <row r="1156" spans="1:48" x14ac:dyDescent="0.25">
      <c r="A1156" s="159">
        <v>1153</v>
      </c>
      <c r="B1156" s="3" t="s">
        <v>2913</v>
      </c>
      <c r="C1156" s="3" t="s">
        <v>2159</v>
      </c>
      <c r="D1156" s="28" t="s">
        <v>4501</v>
      </c>
      <c r="E1156" s="25" t="s">
        <v>4501</v>
      </c>
      <c r="F1156" s="25" t="s">
        <v>4501</v>
      </c>
      <c r="G1156" s="25" t="s">
        <v>4501</v>
      </c>
      <c r="H1156" s="28" t="s">
        <v>4501</v>
      </c>
      <c r="I1156" s="49">
        <v>12.008669999999999</v>
      </c>
      <c r="J1156" s="49">
        <v>96.056820000000002</v>
      </c>
      <c r="K1156" s="28">
        <v>0</v>
      </c>
      <c r="L1156" s="28" t="s">
        <v>4501</v>
      </c>
      <c r="M1156" s="49" t="s">
        <v>4501</v>
      </c>
      <c r="N1156" s="49" t="s">
        <v>4501</v>
      </c>
      <c r="O1156" s="49" t="s">
        <v>4501</v>
      </c>
      <c r="P1156" s="30">
        <v>269.87306986800002</v>
      </c>
      <c r="Q1156" s="27">
        <v>0.32450000000000001</v>
      </c>
      <c r="R1156" s="30">
        <v>280.06740473299999</v>
      </c>
      <c r="S1156" s="27">
        <v>3.78E-2</v>
      </c>
      <c r="T1156" s="30">
        <v>263.846455343</v>
      </c>
      <c r="U1156" s="27">
        <v>-0.1012</v>
      </c>
      <c r="V1156" s="30">
        <v>34.719485898999999</v>
      </c>
      <c r="W1156" s="32">
        <v>0.1439</v>
      </c>
      <c r="X1156" s="30">
        <v>35.481145785000002</v>
      </c>
      <c r="Y1156" s="32">
        <v>2.1899999999999999E-2</v>
      </c>
      <c r="Z1156" s="30">
        <v>36.521910286999997</v>
      </c>
      <c r="AA1156" s="32">
        <v>6.3700000000000007E-2</v>
      </c>
      <c r="AB1156" s="30">
        <v>2457.5209493605998</v>
      </c>
      <c r="AC1156" s="27">
        <v>0.11550000000000001</v>
      </c>
      <c r="AD1156" s="30">
        <v>2954.6269383491999</v>
      </c>
      <c r="AE1156" s="27">
        <v>0.20200000000000001</v>
      </c>
      <c r="AF1156" s="30">
        <v>3041.2946816266999</v>
      </c>
      <c r="AG1156" s="27">
        <v>1.06</v>
      </c>
      <c r="AH1156" s="25">
        <v>0.10927968020000001</v>
      </c>
      <c r="AI1156" s="25">
        <v>9.4754470199999996E-2</v>
      </c>
      <c r="AJ1156" s="25">
        <v>8.3303278300000005E-2</v>
      </c>
      <c r="AK1156" s="25">
        <v>0.23864019180000001</v>
      </c>
      <c r="AL1156" s="25">
        <v>0.22575231549999999</v>
      </c>
      <c r="AM1156" s="25">
        <v>0.2271201098</v>
      </c>
      <c r="AN1156" s="47">
        <v>0.31559394489999998</v>
      </c>
      <c r="AO1156" s="47">
        <v>0.30709780399999997</v>
      </c>
      <c r="AP1156" s="47">
        <v>0.32870692150000003</v>
      </c>
      <c r="AQ1156" s="47">
        <v>1.28856418249451</v>
      </c>
      <c r="AR1156" s="47">
        <v>1.4720845968379599</v>
      </c>
      <c r="AS1156" s="47">
        <v>1.7264246310416</v>
      </c>
      <c r="AT1156" s="28">
        <v>1800</v>
      </c>
      <c r="AU1156" s="28">
        <v>1800</v>
      </c>
      <c r="AV1156" s="28">
        <v>0</v>
      </c>
    </row>
    <row r="1157" spans="1:48" x14ac:dyDescent="0.25">
      <c r="A1157" s="159">
        <v>1154</v>
      </c>
      <c r="B1157" s="3" t="s">
        <v>2916</v>
      </c>
      <c r="C1157" s="3" t="s">
        <v>2159</v>
      </c>
      <c r="D1157" s="28">
        <v>3200</v>
      </c>
      <c r="E1157" s="25">
        <v>6.6666670000000003</v>
      </c>
      <c r="F1157" s="25">
        <v>-8.5714290000000002</v>
      </c>
      <c r="G1157" s="25">
        <v>23.076920000000001</v>
      </c>
      <c r="H1157" s="28">
        <v>51840000000</v>
      </c>
      <c r="I1157" s="49">
        <v>16.2</v>
      </c>
      <c r="J1157" s="49">
        <v>33.572760000000002</v>
      </c>
      <c r="K1157" s="28">
        <v>630</v>
      </c>
      <c r="L1157" s="28">
        <v>2043500</v>
      </c>
      <c r="M1157" s="49">
        <v>44.444444444444443</v>
      </c>
      <c r="N1157" s="49">
        <v>0.29598876837465832</v>
      </c>
      <c r="O1157" s="49">
        <v>0.59040199999999998</v>
      </c>
      <c r="P1157" s="30">
        <v>881.98937833000002</v>
      </c>
      <c r="Q1157" s="27">
        <v>-0.45240000000000002</v>
      </c>
      <c r="R1157" s="30">
        <v>796.91566330199998</v>
      </c>
      <c r="S1157" s="27">
        <v>-9.6500000000000002E-2</v>
      </c>
      <c r="T1157" s="30">
        <v>872.14575499299997</v>
      </c>
      <c r="U1157" s="27">
        <v>0.2306</v>
      </c>
      <c r="V1157" s="30">
        <v>0.59471310600000005</v>
      </c>
      <c r="W1157" s="32">
        <v>-0.45490000000000003</v>
      </c>
      <c r="X1157" s="30">
        <v>1.1619287970000001</v>
      </c>
      <c r="Y1157" s="32">
        <v>0.95379999999999998</v>
      </c>
      <c r="Z1157" s="30">
        <v>1.047720564</v>
      </c>
      <c r="AA1157" s="32">
        <v>0.45929999999999999</v>
      </c>
      <c r="AB1157" s="30">
        <v>24.917764567900001</v>
      </c>
      <c r="AC1157" s="27">
        <v>-0.70309999999999995</v>
      </c>
      <c r="AD1157" s="30">
        <v>59.872147963000003</v>
      </c>
      <c r="AE1157" s="27">
        <v>1.403</v>
      </c>
      <c r="AF1157" s="30">
        <v>64.674108888899994</v>
      </c>
      <c r="AG1157" s="27">
        <v>1.32</v>
      </c>
      <c r="AH1157" s="25">
        <v>6.9142879999999996E-4</v>
      </c>
      <c r="AI1157" s="25">
        <v>1.4744891999999999E-3</v>
      </c>
      <c r="AJ1157" s="25">
        <v>1.3179006000000001E-3</v>
      </c>
      <c r="AK1157" s="25">
        <v>3.8068926999999999E-3</v>
      </c>
      <c r="AL1157" s="25">
        <v>6.6714647E-3</v>
      </c>
      <c r="AM1157" s="25">
        <v>5.9858031000000001E-3</v>
      </c>
      <c r="AN1157" s="47">
        <v>8.6013272799999999E-2</v>
      </c>
      <c r="AO1157" s="47">
        <v>6.6137412100000001E-2</v>
      </c>
      <c r="AP1157" s="47">
        <v>6.8422585899999999E-2</v>
      </c>
      <c r="AQ1157" s="47">
        <v>4.0012126581252296</v>
      </c>
      <c r="AR1157" s="47">
        <v>3.0532970524140501</v>
      </c>
      <c r="AS1157" s="47">
        <v>3.5419228884698102</v>
      </c>
      <c r="AT1157" s="28">
        <v>80</v>
      </c>
      <c r="AU1157" s="28">
        <v>50</v>
      </c>
      <c r="AV1157" s="28">
        <v>0</v>
      </c>
    </row>
    <row r="1158" spans="1:48" x14ac:dyDescent="0.25">
      <c r="A1158" s="159">
        <v>1155</v>
      </c>
      <c r="B1158" s="3" t="s">
        <v>4862</v>
      </c>
      <c r="C1158" s="3" t="s">
        <v>2159</v>
      </c>
      <c r="D1158" s="28" t="s">
        <v>4501</v>
      </c>
      <c r="E1158" s="25" t="s">
        <v>4501</v>
      </c>
      <c r="F1158" s="25" t="s">
        <v>4501</v>
      </c>
      <c r="G1158" s="25" t="s">
        <v>4501</v>
      </c>
      <c r="H1158" s="28" t="s">
        <v>4501</v>
      </c>
      <c r="I1158" s="49">
        <v>1.5101</v>
      </c>
      <c r="J1158" s="49">
        <v>42.384610000000002</v>
      </c>
      <c r="K1158" s="28" t="s">
        <v>4501</v>
      </c>
      <c r="L1158" s="28" t="s">
        <v>4501</v>
      </c>
      <c r="M1158" s="49" t="s">
        <v>4501</v>
      </c>
      <c r="N1158" s="49" t="s">
        <v>4501</v>
      </c>
      <c r="O1158" s="49" t="s">
        <v>4501</v>
      </c>
      <c r="P1158" s="30">
        <v>0</v>
      </c>
      <c r="Q1158" s="27" t="s">
        <v>1989</v>
      </c>
      <c r="R1158" s="30">
        <v>0</v>
      </c>
      <c r="S1158" s="27" t="s">
        <v>1989</v>
      </c>
      <c r="T1158" s="30">
        <v>0</v>
      </c>
      <c r="U1158" s="27" t="s">
        <v>1989</v>
      </c>
      <c r="V1158" s="30">
        <v>0</v>
      </c>
      <c r="W1158" s="32" t="s">
        <v>1989</v>
      </c>
      <c r="X1158" s="30">
        <v>0</v>
      </c>
      <c r="Y1158" s="32" t="s">
        <v>1989</v>
      </c>
      <c r="Z1158" s="30">
        <v>0</v>
      </c>
      <c r="AA1158" s="32" t="s">
        <v>1989</v>
      </c>
      <c r="AB1158" s="30">
        <v>0</v>
      </c>
      <c r="AC1158" s="27" t="s">
        <v>1989</v>
      </c>
      <c r="AD1158" s="30">
        <v>0</v>
      </c>
      <c r="AE1158" s="27" t="s">
        <v>1989</v>
      </c>
      <c r="AF1158" s="30">
        <v>0</v>
      </c>
      <c r="AG1158" s="27" t="s">
        <v>1989</v>
      </c>
      <c r="AH1158" s="25">
        <v>0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47">
        <v>0</v>
      </c>
      <c r="AO1158" s="47">
        <v>0</v>
      </c>
      <c r="AP1158" s="47">
        <v>0</v>
      </c>
      <c r="AQ1158" s="47" t="s">
        <v>1989</v>
      </c>
      <c r="AR1158" s="47" t="s">
        <v>1989</v>
      </c>
      <c r="AS1158" s="47" t="s">
        <v>1989</v>
      </c>
      <c r="AT1158" s="28">
        <v>0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154</v>
      </c>
      <c r="C1159" s="3" t="s">
        <v>2159</v>
      </c>
      <c r="D1159" s="28" t="s">
        <v>4501</v>
      </c>
      <c r="E1159" s="25" t="s">
        <v>4501</v>
      </c>
      <c r="F1159" s="25" t="s">
        <v>4501</v>
      </c>
      <c r="G1159" s="25" t="s">
        <v>4501</v>
      </c>
      <c r="H1159" s="28" t="s">
        <v>4501</v>
      </c>
      <c r="I1159" s="49">
        <v>24</v>
      </c>
      <c r="J1159" s="49">
        <v>31.34084</v>
      </c>
      <c r="K1159" s="28" t="s">
        <v>4501</v>
      </c>
      <c r="L1159" s="28" t="s">
        <v>4501</v>
      </c>
      <c r="M1159" s="49" t="s">
        <v>4501</v>
      </c>
      <c r="N1159" s="49" t="s">
        <v>4501</v>
      </c>
      <c r="O1159" s="49" t="s">
        <v>4501</v>
      </c>
      <c r="P1159" s="30">
        <v>92.364286172000007</v>
      </c>
      <c r="Q1159" s="27">
        <v>-0.45069999999999999</v>
      </c>
      <c r="R1159" s="30">
        <v>70.528495907999996</v>
      </c>
      <c r="S1159" s="27">
        <v>-0.2364</v>
      </c>
      <c r="T1159" s="30">
        <v>116.770309227</v>
      </c>
      <c r="U1159" s="27">
        <v>0.18360000000000001</v>
      </c>
      <c r="V1159" s="30">
        <v>20.745956696</v>
      </c>
      <c r="W1159" s="32">
        <v>-0.2334</v>
      </c>
      <c r="X1159" s="30">
        <v>7.8405173269999997</v>
      </c>
      <c r="Y1159" s="32">
        <v>-0.62209999999999999</v>
      </c>
      <c r="Z1159" s="30">
        <v>16.367233504000001</v>
      </c>
      <c r="AA1159" s="32">
        <v>-0.1721</v>
      </c>
      <c r="AB1159" s="30">
        <v>864.41489835059997</v>
      </c>
      <c r="AC1159" s="27">
        <v>-0.2334</v>
      </c>
      <c r="AD1159" s="30">
        <v>326.68823557029998</v>
      </c>
      <c r="AE1159" s="27">
        <v>-0.622</v>
      </c>
      <c r="AF1159" s="30">
        <v>0</v>
      </c>
      <c r="AG1159" s="27">
        <v>0</v>
      </c>
      <c r="AH1159" s="25">
        <v>4.9746555499999998E-2</v>
      </c>
      <c r="AI1159" s="25">
        <v>1.63901342E-2</v>
      </c>
      <c r="AJ1159" s="25">
        <v>0</v>
      </c>
      <c r="AK1159" s="25">
        <v>6.8827980900000002E-2</v>
      </c>
      <c r="AL1159" s="25">
        <v>2.5160531999999999E-2</v>
      </c>
      <c r="AM1159" s="25">
        <v>0</v>
      </c>
      <c r="AN1159" s="47">
        <v>0.3523546192</v>
      </c>
      <c r="AO1159" s="47">
        <v>0.34181608349999998</v>
      </c>
      <c r="AP1159" s="47">
        <v>0</v>
      </c>
      <c r="AQ1159" s="47">
        <v>0.481536167748155</v>
      </c>
      <c r="AR1159" s="47">
        <v>0.58872708180358602</v>
      </c>
      <c r="AS1159" s="47">
        <v>0.61604344525567001</v>
      </c>
      <c r="AT1159" s="28">
        <v>0</v>
      </c>
      <c r="AU1159" s="28">
        <v>0</v>
      </c>
      <c r="AV1159" s="28">
        <v>0</v>
      </c>
    </row>
    <row r="1160" spans="1:48" x14ac:dyDescent="0.25">
      <c r="A1160" s="159">
        <v>1157</v>
      </c>
      <c r="B1160" s="3" t="s">
        <v>2922</v>
      </c>
      <c r="C1160" s="3" t="s">
        <v>2159</v>
      </c>
      <c r="D1160" s="28" t="s">
        <v>4501</v>
      </c>
      <c r="E1160" s="25" t="s">
        <v>4501</v>
      </c>
      <c r="F1160" s="25" t="s">
        <v>4501</v>
      </c>
      <c r="G1160" s="25" t="s">
        <v>4501</v>
      </c>
      <c r="H1160" s="28" t="s">
        <v>4501</v>
      </c>
      <c r="I1160" s="49">
        <v>1.23106</v>
      </c>
      <c r="J1160" s="49">
        <v>64.597170000000006</v>
      </c>
      <c r="K1160" s="28">
        <v>0</v>
      </c>
      <c r="L1160" s="28" t="s">
        <v>4501</v>
      </c>
      <c r="M1160" s="49" t="s">
        <v>4501</v>
      </c>
      <c r="N1160" s="49" t="s">
        <v>4501</v>
      </c>
      <c r="O1160" s="49" t="s">
        <v>4501</v>
      </c>
      <c r="P1160" s="30">
        <v>122.618800566</v>
      </c>
      <c r="Q1160" s="27">
        <v>-3.78E-2</v>
      </c>
      <c r="R1160" s="30">
        <v>126.247653004</v>
      </c>
      <c r="S1160" s="27">
        <v>2.9600000000000001E-2</v>
      </c>
      <c r="T1160" s="30">
        <v>86.226561228999998</v>
      </c>
      <c r="U1160" s="27">
        <v>-0.31</v>
      </c>
      <c r="V1160" s="30">
        <v>3.3442322500000001</v>
      </c>
      <c r="W1160" s="32">
        <v>8.5400000000000004E-2</v>
      </c>
      <c r="X1160" s="30">
        <v>3.185973089</v>
      </c>
      <c r="Y1160" s="32">
        <v>-4.7300000000000002E-2</v>
      </c>
      <c r="Z1160" s="30">
        <v>2.339646052</v>
      </c>
      <c r="AA1160" s="32">
        <v>-0.29310000000000003</v>
      </c>
      <c r="AB1160" s="30">
        <v>2363.3957467547998</v>
      </c>
      <c r="AC1160" s="27">
        <v>8.5400000000000004E-2</v>
      </c>
      <c r="AD1160" s="30">
        <v>2251.5527975891</v>
      </c>
      <c r="AE1160" s="27">
        <v>-4.7E-2</v>
      </c>
      <c r="AF1160" s="30">
        <v>0</v>
      </c>
      <c r="AG1160" s="27">
        <v>0</v>
      </c>
      <c r="AH1160" s="25">
        <v>8.8953004899999993E-2</v>
      </c>
      <c r="AI1160" s="25">
        <v>9.3383761900000001E-2</v>
      </c>
      <c r="AJ1160" s="25">
        <v>0</v>
      </c>
      <c r="AK1160" s="25">
        <v>0.16170387789999999</v>
      </c>
      <c r="AL1160" s="25">
        <v>0.15274733579999999</v>
      </c>
      <c r="AM1160" s="25">
        <v>0</v>
      </c>
      <c r="AN1160" s="47">
        <v>0.20913125560000001</v>
      </c>
      <c r="AO1160" s="47">
        <v>0.19830000549999999</v>
      </c>
      <c r="AP1160" s="47">
        <v>0</v>
      </c>
      <c r="AQ1160" s="47">
        <v>0.72495459726181299</v>
      </c>
      <c r="AR1160" s="47">
        <v>0.54681173653468096</v>
      </c>
      <c r="AS1160" s="47">
        <v>0.76271256314724101</v>
      </c>
      <c r="AT1160" s="28">
        <v>2000</v>
      </c>
      <c r="AU1160" s="28">
        <v>2000</v>
      </c>
      <c r="AV1160" s="28">
        <v>0</v>
      </c>
    </row>
    <row r="1161" spans="1:48" x14ac:dyDescent="0.25">
      <c r="A1161" s="159">
        <v>1158</v>
      </c>
      <c r="B1161" s="3" t="s">
        <v>2928</v>
      </c>
      <c r="C1161" s="3" t="s">
        <v>2159</v>
      </c>
      <c r="D1161" s="28">
        <v>10000</v>
      </c>
      <c r="E1161" s="25">
        <v>-16.66667</v>
      </c>
      <c r="F1161" s="25">
        <v>-7.4074070000000001</v>
      </c>
      <c r="G1161" s="25">
        <v>-41.176470000000002</v>
      </c>
      <c r="H1161" s="28">
        <v>15000000000</v>
      </c>
      <c r="I1161" s="49">
        <v>1.5</v>
      </c>
      <c r="J1161" s="49">
        <v>27.794329999999999</v>
      </c>
      <c r="K1161" s="28">
        <v>170</v>
      </c>
      <c r="L1161" s="28">
        <v>1700000</v>
      </c>
      <c r="M1161" s="49">
        <v>4.4091710758377429</v>
      </c>
      <c r="N1161" s="49">
        <v>0.4850112804544422</v>
      </c>
      <c r="O1161" s="49" t="s">
        <v>4501</v>
      </c>
      <c r="P1161" s="30">
        <v>80.684776432999996</v>
      </c>
      <c r="Q1161" s="27">
        <v>4.0000000000000002E-4</v>
      </c>
      <c r="R1161" s="30">
        <v>69.958290489000007</v>
      </c>
      <c r="S1161" s="27">
        <v>-0.13289999999999999</v>
      </c>
      <c r="T1161" s="30">
        <v>0</v>
      </c>
      <c r="U1161" s="27" t="s">
        <v>1989</v>
      </c>
      <c r="V1161" s="30">
        <v>4.4402440969999999</v>
      </c>
      <c r="W1161" s="32">
        <v>-0.4168</v>
      </c>
      <c r="X1161" s="30">
        <v>3.601991516</v>
      </c>
      <c r="Y1161" s="32">
        <v>-0.1888</v>
      </c>
      <c r="Z1161" s="30">
        <v>0</v>
      </c>
      <c r="AA1161" s="32" t="s">
        <v>1989</v>
      </c>
      <c r="AB1161" s="30">
        <v>2226.8293979999999</v>
      </c>
      <c r="AC1161" s="27">
        <v>-0.4446</v>
      </c>
      <c r="AD1161" s="30">
        <v>1800</v>
      </c>
      <c r="AE1161" s="27">
        <v>-0.192</v>
      </c>
      <c r="AF1161" s="30">
        <v>0</v>
      </c>
      <c r="AG1161" s="27" t="s">
        <v>1989</v>
      </c>
      <c r="AH1161" s="25">
        <v>0.10253893579999999</v>
      </c>
      <c r="AI1161" s="25">
        <v>8.2446281600000004E-2</v>
      </c>
      <c r="AJ1161" s="25">
        <v>0</v>
      </c>
      <c r="AK1161" s="25">
        <v>0.14591665400000001</v>
      </c>
      <c r="AL1161" s="25">
        <v>0.1167539953</v>
      </c>
      <c r="AM1161" s="25">
        <v>0</v>
      </c>
      <c r="AN1161" s="47">
        <v>0.1594567398</v>
      </c>
      <c r="AO1161" s="47">
        <v>0.14527546190000001</v>
      </c>
      <c r="AP1161" s="47">
        <v>0</v>
      </c>
      <c r="AQ1161" s="47">
        <v>0.42088766029900698</v>
      </c>
      <c r="AR1161" s="47">
        <v>0.41137981087196501</v>
      </c>
      <c r="AS1161" s="47" t="s">
        <v>1989</v>
      </c>
      <c r="AT1161" s="28">
        <v>2000</v>
      </c>
      <c r="AU1161" s="28">
        <v>1800</v>
      </c>
      <c r="AV1161" s="28">
        <v>0</v>
      </c>
    </row>
    <row r="1162" spans="1:48" x14ac:dyDescent="0.25">
      <c r="A1162" s="159">
        <v>1159</v>
      </c>
      <c r="B1162" s="3" t="s">
        <v>2931</v>
      </c>
      <c r="C1162" s="3" t="s">
        <v>2159</v>
      </c>
      <c r="D1162" s="28">
        <v>32400</v>
      </c>
      <c r="E1162" s="25">
        <v>-10.98901</v>
      </c>
      <c r="F1162" s="25">
        <v>-8.9887639999999998</v>
      </c>
      <c r="G1162" s="25">
        <v>71.428569999999993</v>
      </c>
      <c r="H1162" s="28">
        <v>1814400000000</v>
      </c>
      <c r="I1162" s="49">
        <v>56</v>
      </c>
      <c r="J1162" s="49">
        <v>99.892849999999996</v>
      </c>
      <c r="K1162" s="28">
        <v>18692.099999999999</v>
      </c>
      <c r="L1162" s="28">
        <v>618632500</v>
      </c>
      <c r="M1162" s="49">
        <v>66.122448979591837</v>
      </c>
      <c r="N1162" s="49">
        <v>2.6694803991285565</v>
      </c>
      <c r="O1162" s="49">
        <v>0.46297199999999999</v>
      </c>
      <c r="P1162" s="30">
        <v>1502.953006107</v>
      </c>
      <c r="Q1162" s="27">
        <v>7.0499999999999993E-2</v>
      </c>
      <c r="R1162" s="30">
        <v>1283.238089767</v>
      </c>
      <c r="S1162" s="27">
        <v>-0.1462</v>
      </c>
      <c r="T1162" s="30">
        <v>1358.4160656649999</v>
      </c>
      <c r="U1162" s="27">
        <v>-5.2499999999999998E-2</v>
      </c>
      <c r="V1162" s="30">
        <v>152.37531508699999</v>
      </c>
      <c r="W1162" s="32">
        <v>6.8400000000000002E-2</v>
      </c>
      <c r="X1162" s="30">
        <v>27.437822621999999</v>
      </c>
      <c r="Y1162" s="32">
        <v>-0.81989999999999996</v>
      </c>
      <c r="Z1162" s="30">
        <v>75.877167903</v>
      </c>
      <c r="AA1162" s="32">
        <v>-0.34210000000000002</v>
      </c>
      <c r="AB1162" s="30">
        <v>2639.3627694106999</v>
      </c>
      <c r="AC1162" s="27">
        <v>3.6400000000000002E-2</v>
      </c>
      <c r="AD1162" s="30">
        <v>465.4630623393</v>
      </c>
      <c r="AE1162" s="27">
        <v>-0.82399999999999995</v>
      </c>
      <c r="AF1162" s="30">
        <v>1354.9494268393</v>
      </c>
      <c r="AG1162" s="27">
        <v>0.66</v>
      </c>
      <c r="AH1162" s="25">
        <v>0.1227268373</v>
      </c>
      <c r="AI1162" s="25">
        <v>2.3895423400000001E-2</v>
      </c>
      <c r="AJ1162" s="25">
        <v>7.1573712999999997E-2</v>
      </c>
      <c r="AK1162" s="25">
        <v>0.21771499029999999</v>
      </c>
      <c r="AL1162" s="25">
        <v>3.8738807399999999E-2</v>
      </c>
      <c r="AM1162" s="25">
        <v>0.1066034993</v>
      </c>
      <c r="AN1162" s="47">
        <v>0.53370186460000002</v>
      </c>
      <c r="AO1162" s="47">
        <v>0.52878914669999999</v>
      </c>
      <c r="AP1162" s="47">
        <v>0.56911328319999999</v>
      </c>
      <c r="AQ1162" s="47">
        <v>0.68432308183854096</v>
      </c>
      <c r="AR1162" s="47">
        <v>0.552726165867094</v>
      </c>
      <c r="AS1162" s="47">
        <v>0.48942251139707699</v>
      </c>
      <c r="AT1162" s="28">
        <v>1400</v>
      </c>
      <c r="AU1162" s="28">
        <v>1400</v>
      </c>
      <c r="AV1162" s="28">
        <v>1400</v>
      </c>
    </row>
    <row r="1163" spans="1:48" x14ac:dyDescent="0.25">
      <c r="A1163" s="159">
        <v>1160</v>
      </c>
      <c r="B1163" s="3" t="s">
        <v>4403</v>
      </c>
      <c r="C1163" s="3" t="s">
        <v>2159</v>
      </c>
      <c r="D1163" s="28" t="s">
        <v>4501</v>
      </c>
      <c r="E1163" s="25" t="s">
        <v>4501</v>
      </c>
      <c r="F1163" s="25" t="s">
        <v>4501</v>
      </c>
      <c r="G1163" s="25" t="s">
        <v>4501</v>
      </c>
      <c r="H1163" s="28" t="s">
        <v>4501</v>
      </c>
      <c r="I1163" s="49">
        <v>36.47383</v>
      </c>
      <c r="J1163" s="49">
        <v>100</v>
      </c>
      <c r="K1163" s="28" t="s">
        <v>4501</v>
      </c>
      <c r="L1163" s="28" t="s">
        <v>4501</v>
      </c>
      <c r="M1163" s="49" t="s">
        <v>4501</v>
      </c>
      <c r="N1163" s="49" t="s">
        <v>4501</v>
      </c>
      <c r="O1163" s="49" t="s">
        <v>4501</v>
      </c>
      <c r="P1163" s="30">
        <v>4952.3004479680003</v>
      </c>
      <c r="Q1163" s="27" t="s">
        <v>1989</v>
      </c>
      <c r="R1163" s="30">
        <v>6343.1148329099997</v>
      </c>
      <c r="S1163" s="27">
        <v>0.28079999999999999</v>
      </c>
      <c r="T1163" s="30">
        <v>6508.6297433110003</v>
      </c>
      <c r="U1163" s="27">
        <v>0.3987</v>
      </c>
      <c r="V1163" s="30">
        <v>41.001358459999999</v>
      </c>
      <c r="W1163" s="32" t="s">
        <v>1989</v>
      </c>
      <c r="X1163" s="30">
        <v>39.892068526999999</v>
      </c>
      <c r="Y1163" s="32">
        <v>-2.7099999999999999E-2</v>
      </c>
      <c r="Z1163" s="30">
        <v>5.5978379780000003</v>
      </c>
      <c r="AA1163" s="32">
        <v>-0.87949999999999995</v>
      </c>
      <c r="AB1163" s="30">
        <v>1069.4684779359</v>
      </c>
      <c r="AC1163" s="27" t="s">
        <v>1989</v>
      </c>
      <c r="AD1163" s="30">
        <v>831.92416642909996</v>
      </c>
      <c r="AE1163" s="27">
        <v>-0.222</v>
      </c>
      <c r="AF1163" s="30">
        <v>161.4686510464</v>
      </c>
      <c r="AG1163" s="27" t="s">
        <v>1989</v>
      </c>
      <c r="AH1163" s="25">
        <v>2.76707502E-2</v>
      </c>
      <c r="AI1163" s="25">
        <v>2.8591047299999998E-2</v>
      </c>
      <c r="AJ1163" s="25">
        <v>3.9737851000000001E-3</v>
      </c>
      <c r="AK1163" s="25">
        <v>0.1020738942</v>
      </c>
      <c r="AL1163" s="25">
        <v>9.5791492300000003E-2</v>
      </c>
      <c r="AM1163" s="25">
        <v>1.3463185900000001E-2</v>
      </c>
      <c r="AN1163" s="47">
        <v>4.7511602999999999E-2</v>
      </c>
      <c r="AO1163" s="47">
        <v>3.4891153600000002E-2</v>
      </c>
      <c r="AP1163" s="47">
        <v>3.3458239100000002E-2</v>
      </c>
      <c r="AQ1163" s="47">
        <v>2.688873386994</v>
      </c>
      <c r="AR1163" s="47">
        <v>2.0402671101582701</v>
      </c>
      <c r="AS1163" s="47">
        <v>2.3880004715254302</v>
      </c>
      <c r="AT1163" s="28">
        <v>0</v>
      </c>
      <c r="AU1163" s="28">
        <v>600</v>
      </c>
      <c r="AV1163" s="28">
        <v>0</v>
      </c>
    </row>
    <row r="1164" spans="1:48" x14ac:dyDescent="0.25">
      <c r="A1164" s="159">
        <v>1161</v>
      </c>
      <c r="B1164" s="3" t="s">
        <v>4333</v>
      </c>
      <c r="C1164" s="3" t="s">
        <v>2159</v>
      </c>
      <c r="D1164" s="28">
        <v>28800</v>
      </c>
      <c r="E1164" s="25">
        <v>-15.294119999999999</v>
      </c>
      <c r="F1164" s="25">
        <v>-4</v>
      </c>
      <c r="G1164" s="25">
        <v>-42.284570000000002</v>
      </c>
      <c r="H1164" s="28">
        <v>406664899200.00006</v>
      </c>
      <c r="I1164" s="49">
        <v>14.12031</v>
      </c>
      <c r="J1164" s="49">
        <v>67.745440000000002</v>
      </c>
      <c r="K1164" s="28">
        <v>45</v>
      </c>
      <c r="L1164" s="28">
        <v>1247500</v>
      </c>
      <c r="M1164" s="49">
        <v>9.5420412344150698</v>
      </c>
      <c r="N1164" s="49">
        <v>1.3061090723078534</v>
      </c>
      <c r="O1164" s="49" t="s">
        <v>4501</v>
      </c>
      <c r="P1164" s="30">
        <v>74.036210066999999</v>
      </c>
      <c r="Q1164" s="27">
        <v>0.1535</v>
      </c>
      <c r="R1164" s="30">
        <v>57.066037772999998</v>
      </c>
      <c r="S1164" s="27">
        <v>-0.22919999999999999</v>
      </c>
      <c r="T1164" s="30">
        <v>60.195979328999996</v>
      </c>
      <c r="U1164" s="27">
        <v>-8.2199999999999995E-2</v>
      </c>
      <c r="V1164" s="30">
        <v>32.444195112999999</v>
      </c>
      <c r="W1164" s="32">
        <v>-0.27429999999999999</v>
      </c>
      <c r="X1164" s="30">
        <v>42.128314142000001</v>
      </c>
      <c r="Y1164" s="32">
        <v>0.29849999999999999</v>
      </c>
      <c r="Z1164" s="30">
        <v>17.502399545999999</v>
      </c>
      <c r="AA1164" s="32">
        <v>-0.52200000000000002</v>
      </c>
      <c r="AB1164" s="30">
        <v>2297.6972467812002</v>
      </c>
      <c r="AC1164" s="27">
        <v>-0.22320000000000001</v>
      </c>
      <c r="AD1164" s="30">
        <v>2983.5263620647002</v>
      </c>
      <c r="AE1164" s="27">
        <v>0.29799999999999999</v>
      </c>
      <c r="AF1164" s="30">
        <v>1253.8309705084</v>
      </c>
      <c r="AG1164" s="27">
        <v>0.48</v>
      </c>
      <c r="AH1164" s="25">
        <v>6.4526647199999995E-2</v>
      </c>
      <c r="AI1164" s="25">
        <v>9.5965799000000004E-2</v>
      </c>
      <c r="AJ1164" s="25">
        <v>4.2066877400000001E-2</v>
      </c>
      <c r="AK1164" s="25">
        <v>7.2966566699999999E-2</v>
      </c>
      <c r="AL1164" s="25">
        <v>0.1116672771</v>
      </c>
      <c r="AM1164" s="25">
        <v>5.0230455600000001E-2</v>
      </c>
      <c r="AN1164" s="47">
        <v>0.5494763802</v>
      </c>
      <c r="AO1164" s="47">
        <v>0.66712238800000001</v>
      </c>
      <c r="AP1164" s="47">
        <v>0.68920015940000001</v>
      </c>
      <c r="AQ1164" s="47">
        <v>0.20468744538945499</v>
      </c>
      <c r="AR1164" s="47">
        <v>0.104002507545986</v>
      </c>
      <c r="AS1164" s="47">
        <v>0.19406190128713999</v>
      </c>
      <c r="AT1164" s="28">
        <v>12000</v>
      </c>
      <c r="AU1164" s="28">
        <v>500</v>
      </c>
      <c r="AV1164" s="28">
        <v>0</v>
      </c>
    </row>
    <row r="1165" spans="1:48" x14ac:dyDescent="0.25">
      <c r="A1165" s="159">
        <v>1162</v>
      </c>
      <c r="B1165" s="3" t="s">
        <v>2949</v>
      </c>
      <c r="C1165" s="3" t="s">
        <v>2159</v>
      </c>
      <c r="D1165" s="28">
        <v>60100</v>
      </c>
      <c r="E1165" s="25">
        <v>26.2605</v>
      </c>
      <c r="F1165" s="25">
        <v>100.33329999999999</v>
      </c>
      <c r="G1165" s="25">
        <v>501</v>
      </c>
      <c r="H1165" s="28">
        <v>71969750000</v>
      </c>
      <c r="I1165" s="49">
        <v>1.1975</v>
      </c>
      <c r="J1165" s="49">
        <v>82.421710000000004</v>
      </c>
      <c r="K1165" s="28">
        <v>35</v>
      </c>
      <c r="L1165" s="28">
        <v>1981500</v>
      </c>
      <c r="M1165" s="49">
        <v>12.536503963287442</v>
      </c>
      <c r="N1165" s="49">
        <v>3.8597168147858123</v>
      </c>
      <c r="O1165" s="49" t="s">
        <v>4501</v>
      </c>
      <c r="P1165" s="30">
        <v>130.267253496</v>
      </c>
      <c r="Q1165" s="27">
        <v>-0.22420000000000001</v>
      </c>
      <c r="R1165" s="30">
        <v>89.382395639999999</v>
      </c>
      <c r="S1165" s="27">
        <v>-0.31390000000000001</v>
      </c>
      <c r="T1165" s="30">
        <v>0</v>
      </c>
      <c r="U1165" s="27" t="s">
        <v>1989</v>
      </c>
      <c r="V1165" s="30">
        <v>2.9029986889999999</v>
      </c>
      <c r="W1165" s="32">
        <v>0.31180000000000002</v>
      </c>
      <c r="X1165" s="30">
        <v>6.5308594109999998</v>
      </c>
      <c r="Y1165" s="32">
        <v>1.2497</v>
      </c>
      <c r="Z1165" s="30">
        <v>0</v>
      </c>
      <c r="AA1165" s="32" t="s">
        <v>1989</v>
      </c>
      <c r="AB1165" s="30">
        <v>1770.1211517615</v>
      </c>
      <c r="AC1165" s="27">
        <v>0.18060000000000001</v>
      </c>
      <c r="AD1165" s="30">
        <v>4424.7014979674996</v>
      </c>
      <c r="AE1165" s="27">
        <v>1.5</v>
      </c>
      <c r="AF1165" s="30">
        <v>0</v>
      </c>
      <c r="AG1165" s="27" t="s">
        <v>1989</v>
      </c>
      <c r="AH1165" s="25">
        <v>6.6475804499999999E-2</v>
      </c>
      <c r="AI1165" s="25">
        <v>0.24955720819999999</v>
      </c>
      <c r="AJ1165" s="25">
        <v>0</v>
      </c>
      <c r="AK1165" s="25">
        <v>0.1728540039</v>
      </c>
      <c r="AL1165" s="25">
        <v>0.34418419630000002</v>
      </c>
      <c r="AM1165" s="25">
        <v>0</v>
      </c>
      <c r="AN1165" s="47">
        <v>0.14920655490000001</v>
      </c>
      <c r="AO1165" s="47">
        <v>0.17538771550000001</v>
      </c>
      <c r="AP1165" s="47">
        <v>0</v>
      </c>
      <c r="AQ1165" s="47">
        <v>0.59050433892021903</v>
      </c>
      <c r="AR1165" s="47">
        <v>0.20406987645367</v>
      </c>
      <c r="AS1165" s="47" t="s">
        <v>1989</v>
      </c>
      <c r="AT1165" s="28">
        <v>1000</v>
      </c>
      <c r="AU1165" s="28">
        <v>1400</v>
      </c>
      <c r="AV1165" s="28">
        <v>0</v>
      </c>
    </row>
    <row r="1166" spans="1:48" x14ac:dyDescent="0.25">
      <c r="A1166" s="159">
        <v>1163</v>
      </c>
      <c r="B1166" s="3" t="s">
        <v>2940</v>
      </c>
      <c r="C1166" s="3" t="s">
        <v>2159</v>
      </c>
      <c r="D1166" s="28">
        <v>20500</v>
      </c>
      <c r="E1166" s="25">
        <v>13.88889</v>
      </c>
      <c r="F1166" s="25">
        <v>-10.86957</v>
      </c>
      <c r="G1166" s="25" t="s">
        <v>4501</v>
      </c>
      <c r="H1166" s="28">
        <v>532044699999.99994</v>
      </c>
      <c r="I1166" s="49">
        <v>25.953399999999998</v>
      </c>
      <c r="J1166" s="49">
        <v>17.99492</v>
      </c>
      <c r="K1166" s="28">
        <v>5</v>
      </c>
      <c r="L1166" s="28">
        <v>102500</v>
      </c>
      <c r="M1166" s="49">
        <v>15.051395007342144</v>
      </c>
      <c r="N1166" s="49">
        <v>1.7375717032522022</v>
      </c>
      <c r="O1166" s="49" t="s">
        <v>4501</v>
      </c>
      <c r="P1166" s="30">
        <v>312.14652815800002</v>
      </c>
      <c r="Q1166" s="27">
        <v>0.20019999999999999</v>
      </c>
      <c r="R1166" s="30">
        <v>350.59802678300002</v>
      </c>
      <c r="S1166" s="27">
        <v>0.1232</v>
      </c>
      <c r="T1166" s="30">
        <v>361.93178261399999</v>
      </c>
      <c r="U1166" s="27">
        <v>0.10199999999999999</v>
      </c>
      <c r="V1166" s="30">
        <v>29.433009122000001</v>
      </c>
      <c r="W1166" s="32">
        <v>6.2600000000000003E-2</v>
      </c>
      <c r="X1166" s="30">
        <v>35.358497757999999</v>
      </c>
      <c r="Y1166" s="32">
        <v>0.20130000000000001</v>
      </c>
      <c r="Z1166" s="30">
        <v>37.052285691999998</v>
      </c>
      <c r="AA1166" s="32">
        <v>0.18640000000000001</v>
      </c>
      <c r="AB1166" s="30">
        <v>928.27182615380002</v>
      </c>
      <c r="AC1166" s="27">
        <v>4.9799999999999997E-2</v>
      </c>
      <c r="AD1166" s="30">
        <v>1156.2970395385</v>
      </c>
      <c r="AE1166" s="27">
        <v>0.246</v>
      </c>
      <c r="AF1166" s="30">
        <v>1426.3277191713</v>
      </c>
      <c r="AG1166" s="27">
        <v>1.19</v>
      </c>
      <c r="AH1166" s="25">
        <v>5.3587881499999997E-2</v>
      </c>
      <c r="AI1166" s="25">
        <v>6.2735831300000003E-2</v>
      </c>
      <c r="AJ1166" s="25">
        <v>6.4803001299999996E-2</v>
      </c>
      <c r="AK1166" s="25">
        <v>9.8307974100000001E-2</v>
      </c>
      <c r="AL1166" s="25">
        <v>0.1162335914</v>
      </c>
      <c r="AM1166" s="25">
        <v>0.12229823820000001</v>
      </c>
      <c r="AN1166" s="47">
        <v>0.14678338099999999</v>
      </c>
      <c r="AO1166" s="47">
        <v>0.16413137829999999</v>
      </c>
      <c r="AP1166" s="47">
        <v>0.16386171999999999</v>
      </c>
      <c r="AQ1166" s="47">
        <v>0.83690810896776602</v>
      </c>
      <c r="AR1166" s="47">
        <v>0.868378173008719</v>
      </c>
      <c r="AS1166" s="47">
        <v>0.88723107940202395</v>
      </c>
      <c r="AT1166" s="28">
        <v>946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436</v>
      </c>
      <c r="C1167" s="3" t="s">
        <v>2159</v>
      </c>
      <c r="D1167" s="6">
        <v>500</v>
      </c>
      <c r="E1167" s="168">
        <v>0</v>
      </c>
      <c r="F1167" s="168">
        <v>25</v>
      </c>
      <c r="G1167" s="168">
        <v>-50</v>
      </c>
      <c r="H1167" s="6">
        <v>14537749500</v>
      </c>
      <c r="I1167" s="151">
        <v>29.075499999999998</v>
      </c>
      <c r="J1167" s="151">
        <v>98.441230000000004</v>
      </c>
      <c r="K1167" s="6">
        <v>16600</v>
      </c>
      <c r="L1167" s="6">
        <v>8758000</v>
      </c>
      <c r="M1167" s="151" t="s">
        <v>4501</v>
      </c>
      <c r="N1167" s="151">
        <v>4.9653570984065427E-2</v>
      </c>
      <c r="O1167" s="151" t="s">
        <v>4501</v>
      </c>
      <c r="P1167" s="169">
        <v>0</v>
      </c>
      <c r="Q1167" s="165">
        <v>-1</v>
      </c>
      <c r="R1167" s="169">
        <v>0</v>
      </c>
      <c r="S1167" s="165" t="s">
        <v>1989</v>
      </c>
      <c r="T1167" s="169">
        <v>0</v>
      </c>
      <c r="U1167" s="165" t="s">
        <v>1989</v>
      </c>
      <c r="V1167" s="169">
        <v>-142.62132421800001</v>
      </c>
      <c r="W1167" s="170">
        <v>2617.5529000000001</v>
      </c>
      <c r="X1167" s="169">
        <v>-1.1583481</v>
      </c>
      <c r="Y1167" s="170">
        <v>-0.9919</v>
      </c>
      <c r="Z1167" s="169">
        <v>-2.495273793</v>
      </c>
      <c r="AA1167" s="170">
        <v>-0.94520000000000004</v>
      </c>
      <c r="AB1167" s="169">
        <v>-4905.2062464274004</v>
      </c>
      <c r="AC1167" s="165">
        <v>2617.5529000000001</v>
      </c>
      <c r="AD1167" s="169">
        <v>-39.839318326399997</v>
      </c>
      <c r="AE1167" s="165">
        <v>-0.99199999999999999</v>
      </c>
      <c r="AF1167" s="169">
        <v>0</v>
      </c>
      <c r="AG1167" s="165" t="s">
        <v>1989</v>
      </c>
      <c r="AH1167" s="168">
        <v>-0.49357949020000003</v>
      </c>
      <c r="AI1167" s="168">
        <v>-5.324067E-3</v>
      </c>
      <c r="AJ1167" s="168">
        <v>0</v>
      </c>
      <c r="AK1167" s="168">
        <v>-0.63651402970000004</v>
      </c>
      <c r="AL1167" s="168">
        <v>-7.6118757000000004E-3</v>
      </c>
      <c r="AM1167" s="168">
        <v>0</v>
      </c>
      <c r="AN1167" s="167">
        <v>0</v>
      </c>
      <c r="AO1167" s="167">
        <v>0</v>
      </c>
      <c r="AP1167" s="167">
        <v>0</v>
      </c>
      <c r="AQ1167" s="167">
        <v>0.427099525522117</v>
      </c>
      <c r="AR1167" s="167">
        <v>0.43234190211068202</v>
      </c>
      <c r="AS1167" s="167">
        <v>0.29779388188607397</v>
      </c>
      <c r="AT1167" s="6">
        <v>0</v>
      </c>
      <c r="AU1167" s="6">
        <v>0</v>
      </c>
      <c r="AV1167" s="6">
        <v>0</v>
      </c>
    </row>
    <row r="1168" spans="1:48" x14ac:dyDescent="0.25">
      <c r="A1168" s="159">
        <v>1165</v>
      </c>
      <c r="B1168" s="3" t="s">
        <v>437</v>
      </c>
      <c r="C1168" s="3" t="s">
        <v>2159</v>
      </c>
      <c r="D1168" s="28">
        <v>300</v>
      </c>
      <c r="E1168" s="25">
        <v>0</v>
      </c>
      <c r="F1168" s="25">
        <v>0</v>
      </c>
      <c r="G1168" s="25">
        <v>50</v>
      </c>
      <c r="H1168" s="28">
        <v>3600000000.0000005</v>
      </c>
      <c r="I1168" s="49">
        <v>12</v>
      </c>
      <c r="J1168" s="49">
        <v>97.816670000000002</v>
      </c>
      <c r="K1168" s="28">
        <v>4695</v>
      </c>
      <c r="L1168" s="28">
        <v>960500</v>
      </c>
      <c r="M1168" s="49" t="s">
        <v>4501</v>
      </c>
      <c r="N1168" s="49">
        <v>7.7708380961006893E-2</v>
      </c>
      <c r="O1168" s="49" t="s">
        <v>4501</v>
      </c>
      <c r="P1168" s="30">
        <v>1.0462499999999999</v>
      </c>
      <c r="Q1168" s="27">
        <v>-0.94640000000000002</v>
      </c>
      <c r="R1168" s="30">
        <v>0.23649999999999999</v>
      </c>
      <c r="S1168" s="27">
        <v>-0.77400000000000002</v>
      </c>
      <c r="T1168" s="30">
        <v>0</v>
      </c>
      <c r="U1168" s="27">
        <v>-1</v>
      </c>
      <c r="V1168" s="30">
        <v>-13.372080822999999</v>
      </c>
      <c r="W1168" s="32">
        <v>-0.66579999999999995</v>
      </c>
      <c r="X1168" s="30">
        <v>-1.0330256200000001</v>
      </c>
      <c r="Y1168" s="32">
        <v>-0.92269999999999996</v>
      </c>
      <c r="Z1168" s="30">
        <v>-0.66056224100000005</v>
      </c>
      <c r="AA1168" s="32">
        <v>-0.3785</v>
      </c>
      <c r="AB1168" s="30">
        <v>-1114.3400685833001</v>
      </c>
      <c r="AC1168" s="27">
        <v>-0.66579999999999995</v>
      </c>
      <c r="AD1168" s="30">
        <v>-86.0854683333</v>
      </c>
      <c r="AE1168" s="27">
        <v>-0.92300000000000004</v>
      </c>
      <c r="AF1168" s="30">
        <v>0</v>
      </c>
      <c r="AG1168" s="27">
        <v>0</v>
      </c>
      <c r="AH1168" s="25">
        <v>-9.6346597500000006E-2</v>
      </c>
      <c r="AI1168" s="25">
        <v>-9.1603975000000004E-3</v>
      </c>
      <c r="AJ1168" s="25">
        <v>0</v>
      </c>
      <c r="AK1168" s="25">
        <v>-0.2160156845</v>
      </c>
      <c r="AL1168" s="25">
        <v>-2.24240972E-2</v>
      </c>
      <c r="AM1168" s="25">
        <v>0</v>
      </c>
      <c r="AN1168" s="47">
        <v>0.28998948629999999</v>
      </c>
      <c r="AO1168" s="47">
        <v>0.17696194500000001</v>
      </c>
      <c r="AP1168" s="47">
        <v>0</v>
      </c>
      <c r="AQ1168" s="47">
        <v>1.4285248149562599</v>
      </c>
      <c r="AR1168" s="47">
        <v>1.4677940977058701</v>
      </c>
      <c r="AS1168" s="47">
        <v>1.46993296280966</v>
      </c>
      <c r="AT1168" s="28">
        <v>0</v>
      </c>
      <c r="AU1168" s="28">
        <v>0</v>
      </c>
      <c r="AV1168" s="28">
        <v>0</v>
      </c>
    </row>
    <row r="1169" spans="1:48" x14ac:dyDescent="0.25">
      <c r="A1169" s="159">
        <v>1166</v>
      </c>
      <c r="B1169" s="3" t="s">
        <v>2934</v>
      </c>
      <c r="C1169" s="3" t="s">
        <v>2159</v>
      </c>
      <c r="D1169" s="28">
        <v>13300</v>
      </c>
      <c r="E1169" s="25">
        <v>40</v>
      </c>
      <c r="F1169" s="25">
        <v>95.588239999999999</v>
      </c>
      <c r="G1169" s="25">
        <v>150.9434</v>
      </c>
      <c r="H1169" s="28">
        <v>338219000000</v>
      </c>
      <c r="I1169" s="49">
        <v>25.43</v>
      </c>
      <c r="J1169" s="49">
        <v>4.803382</v>
      </c>
      <c r="K1169" s="28">
        <v>5</v>
      </c>
      <c r="L1169" s="28">
        <v>66500</v>
      </c>
      <c r="M1169" s="49">
        <v>20.243531202435314</v>
      </c>
      <c r="N1169" s="49">
        <v>1.244540014214542</v>
      </c>
      <c r="O1169" s="49" t="s">
        <v>4501</v>
      </c>
      <c r="P1169" s="30">
        <v>3197.0589931690001</v>
      </c>
      <c r="Q1169" s="27">
        <v>-2.46E-2</v>
      </c>
      <c r="R1169" s="30">
        <v>3681.473959762</v>
      </c>
      <c r="S1169" s="27">
        <v>0.1515</v>
      </c>
      <c r="T1169" s="30">
        <v>3115.5573372479998</v>
      </c>
      <c r="U1169" s="27">
        <v>-0.21060000000000001</v>
      </c>
      <c r="V1169" s="30">
        <v>30.43135642</v>
      </c>
      <c r="W1169" s="32">
        <v>1.1171</v>
      </c>
      <c r="X1169" s="30">
        <v>12.903696727</v>
      </c>
      <c r="Y1169" s="32">
        <v>-0.57599999999999996</v>
      </c>
      <c r="Z1169" s="30">
        <v>-3.2366879709999998</v>
      </c>
      <c r="AA1169" s="32">
        <v>-1.0622</v>
      </c>
      <c r="AB1169" s="30">
        <v>1012.5147463626</v>
      </c>
      <c r="AC1169" s="27">
        <v>0.7913</v>
      </c>
      <c r="AD1169" s="30">
        <v>490.4044371215</v>
      </c>
      <c r="AE1169" s="27">
        <v>-0.51600000000000001</v>
      </c>
      <c r="AF1169" s="30">
        <v>-127.2783315376</v>
      </c>
      <c r="AG1169" s="27">
        <v>-0.06</v>
      </c>
      <c r="AH1169" s="25">
        <v>3.0067559600000002E-2</v>
      </c>
      <c r="AI1169" s="25">
        <v>1.2246124800000001E-2</v>
      </c>
      <c r="AJ1169" s="25">
        <v>-2.7733408999999999E-3</v>
      </c>
      <c r="AK1169" s="25">
        <v>0.1117209329</v>
      </c>
      <c r="AL1169" s="25">
        <v>4.6630135599999997E-2</v>
      </c>
      <c r="AM1169" s="25">
        <v>-1.19290604E-2</v>
      </c>
      <c r="AN1169" s="47">
        <v>8.3966995200000005E-2</v>
      </c>
      <c r="AO1169" s="47">
        <v>8.5978595899999996E-2</v>
      </c>
      <c r="AP1169" s="47">
        <v>6.2466871600000001E-2</v>
      </c>
      <c r="AQ1169" s="47">
        <v>2.6922817801011099</v>
      </c>
      <c r="AR1169" s="47">
        <v>2.9307633869498102</v>
      </c>
      <c r="AS1169" s="47">
        <v>3.3013321396811399</v>
      </c>
      <c r="AT1169" s="28">
        <v>1136</v>
      </c>
      <c r="AU1169" s="28">
        <v>460</v>
      </c>
      <c r="AV1169" s="28">
        <v>0</v>
      </c>
    </row>
    <row r="1170" spans="1:48" x14ac:dyDescent="0.25">
      <c r="A1170" s="159">
        <v>1167</v>
      </c>
      <c r="B1170" s="3" t="s">
        <v>2946</v>
      </c>
      <c r="C1170" s="3" t="s">
        <v>2159</v>
      </c>
      <c r="D1170" s="6">
        <v>9600</v>
      </c>
      <c r="E1170" s="168">
        <v>-4</v>
      </c>
      <c r="F1170" s="168">
        <v>-4.9504950000000001</v>
      </c>
      <c r="G1170" s="168">
        <v>-7.6923079999999997</v>
      </c>
      <c r="H1170" s="6">
        <v>3070999641600</v>
      </c>
      <c r="I1170" s="151">
        <v>319.89580000000001</v>
      </c>
      <c r="J1170" s="151">
        <v>99.588729999999998</v>
      </c>
      <c r="K1170" s="6">
        <v>1300.5</v>
      </c>
      <c r="L1170" s="6">
        <v>12333000</v>
      </c>
      <c r="M1170" s="151">
        <v>14.906832298136646</v>
      </c>
      <c r="N1170" s="151">
        <v>0.81890113683543608</v>
      </c>
      <c r="O1170" s="151">
        <v>0.41085369999999999</v>
      </c>
      <c r="P1170" s="169">
        <v>0</v>
      </c>
      <c r="Q1170" s="165" t="s">
        <v>1989</v>
      </c>
      <c r="R1170" s="169">
        <v>0</v>
      </c>
      <c r="S1170" s="165" t="s">
        <v>1989</v>
      </c>
      <c r="T1170" s="169">
        <v>0</v>
      </c>
      <c r="U1170" s="165" t="s">
        <v>1989</v>
      </c>
      <c r="V1170" s="169">
        <v>201.69300000000001</v>
      </c>
      <c r="W1170" s="170">
        <v>0.66700000000000004</v>
      </c>
      <c r="X1170" s="169">
        <v>231.88900000000001</v>
      </c>
      <c r="Y1170" s="170">
        <v>0.1497</v>
      </c>
      <c r="Z1170" s="169">
        <v>237.648</v>
      </c>
      <c r="AA1170" s="170">
        <v>0.1033</v>
      </c>
      <c r="AB1170" s="169">
        <v>672.31</v>
      </c>
      <c r="AC1170" s="165">
        <v>0.66700000000000004</v>
      </c>
      <c r="AD1170" s="169">
        <v>716.37939077370004</v>
      </c>
      <c r="AE1170" s="165">
        <v>6.6000000000000003E-2</v>
      </c>
      <c r="AF1170" s="169">
        <v>742.89191346550001</v>
      </c>
      <c r="AG1170" s="165">
        <v>1.1000000000000001</v>
      </c>
      <c r="AH1170" s="168">
        <v>5.9515936E-3</v>
      </c>
      <c r="AI1170" s="168">
        <v>5.8236785000000003E-3</v>
      </c>
      <c r="AJ1170" s="168">
        <v>5.4886974999999996E-3</v>
      </c>
      <c r="AK1170" s="168">
        <v>5.8330849800000001E-2</v>
      </c>
      <c r="AL1170" s="168">
        <v>6.3516058599999994E-2</v>
      </c>
      <c r="AM1170" s="168">
        <v>6.2906274499999998E-2</v>
      </c>
      <c r="AN1170" s="167">
        <v>0.28474458679999998</v>
      </c>
      <c r="AO1170" s="167">
        <v>0.2608946935</v>
      </c>
      <c r="AP1170" s="167">
        <v>0.25491220619999999</v>
      </c>
      <c r="AQ1170" s="167">
        <v>9.5098649987597099</v>
      </c>
      <c r="AR1170" s="167">
        <v>10.282171872195899</v>
      </c>
      <c r="AS1170" s="167">
        <v>10.461056843570001</v>
      </c>
      <c r="AT1170" s="6">
        <v>0</v>
      </c>
      <c r="AU1170" s="6">
        <v>0</v>
      </c>
      <c r="AV1170" s="6">
        <v>0</v>
      </c>
    </row>
    <row r="1171" spans="1:48" x14ac:dyDescent="0.25">
      <c r="A1171" s="159">
        <v>1168</v>
      </c>
      <c r="B1171" s="3" t="s">
        <v>4865</v>
      </c>
      <c r="C1171" s="3" t="s">
        <v>2159</v>
      </c>
      <c r="D1171" s="28" t="s">
        <v>4501</v>
      </c>
      <c r="E1171" s="25" t="s">
        <v>4501</v>
      </c>
      <c r="F1171" s="25" t="s">
        <v>4501</v>
      </c>
      <c r="G1171" s="25" t="s">
        <v>4501</v>
      </c>
      <c r="H1171" s="28" t="s">
        <v>4501</v>
      </c>
      <c r="I1171" s="49">
        <v>93.427359999999993</v>
      </c>
      <c r="J1171" s="49">
        <v>94.724339999999998</v>
      </c>
      <c r="K1171" s="28" t="s">
        <v>4501</v>
      </c>
      <c r="L1171" s="28" t="s">
        <v>4501</v>
      </c>
      <c r="M1171" s="49" t="s">
        <v>4501</v>
      </c>
      <c r="N1171" s="49" t="s">
        <v>4501</v>
      </c>
      <c r="O1171" s="49" t="s">
        <v>4501</v>
      </c>
      <c r="P1171" s="30">
        <v>316.32122368</v>
      </c>
      <c r="Q1171" s="27">
        <v>0.29980000000000001</v>
      </c>
      <c r="R1171" s="30">
        <v>0</v>
      </c>
      <c r="S1171" s="27">
        <v>-1</v>
      </c>
      <c r="T1171" s="30">
        <v>0</v>
      </c>
      <c r="U1171" s="27">
        <v>-1</v>
      </c>
      <c r="V1171" s="30">
        <v>12.209544731999999</v>
      </c>
      <c r="W1171" s="32">
        <v>0.96050000000000002</v>
      </c>
      <c r="X1171" s="30">
        <v>0</v>
      </c>
      <c r="Y1171" s="32">
        <v>-1</v>
      </c>
      <c r="Z1171" s="30">
        <v>0</v>
      </c>
      <c r="AA1171" s="32">
        <v>-1</v>
      </c>
      <c r="AB1171" s="30">
        <v>130.68489500289999</v>
      </c>
      <c r="AC1171" s="27">
        <v>1.0136000000000001</v>
      </c>
      <c r="AD1171" s="30">
        <v>0</v>
      </c>
      <c r="AE1171" s="27">
        <v>-1</v>
      </c>
      <c r="AF1171" s="30">
        <v>0</v>
      </c>
      <c r="AG1171" s="27">
        <v>0</v>
      </c>
      <c r="AH1171" s="25">
        <v>9.6967910999999993E-3</v>
      </c>
      <c r="AI1171" s="25">
        <v>0</v>
      </c>
      <c r="AJ1171" s="25">
        <v>0</v>
      </c>
      <c r="AK1171" s="25">
        <v>1.2331102199999999E-2</v>
      </c>
      <c r="AL1171" s="25">
        <v>0</v>
      </c>
      <c r="AM1171" s="25">
        <v>0</v>
      </c>
      <c r="AN1171" s="47">
        <v>4.4889724700000001E-2</v>
      </c>
      <c r="AO1171" s="47">
        <v>0</v>
      </c>
      <c r="AP1171" s="47">
        <v>0</v>
      </c>
      <c r="AQ1171" s="47">
        <v>0.27979799906430203</v>
      </c>
      <c r="AR1171" s="47" t="s">
        <v>1989</v>
      </c>
      <c r="AS1171" s="47" t="s">
        <v>1989</v>
      </c>
      <c r="AT1171" s="28">
        <v>0</v>
      </c>
      <c r="AU1171" s="28">
        <v>0</v>
      </c>
      <c r="AV1171" s="28">
        <v>0</v>
      </c>
    </row>
    <row r="1172" spans="1:48" x14ac:dyDescent="0.25">
      <c r="A1172" s="159">
        <v>1169</v>
      </c>
      <c r="B1172" s="3" t="s">
        <v>162</v>
      </c>
      <c r="C1172" s="3" t="s">
        <v>2159</v>
      </c>
      <c r="D1172" s="28">
        <v>400</v>
      </c>
      <c r="E1172" s="25">
        <v>-20</v>
      </c>
      <c r="F1172" s="25">
        <v>-41.176470000000002</v>
      </c>
      <c r="G1172" s="25">
        <v>-74.522289999999998</v>
      </c>
      <c r="H1172" s="28">
        <v>23003870000</v>
      </c>
      <c r="I1172" s="49">
        <v>57.509679999999996</v>
      </c>
      <c r="J1172" s="49">
        <v>44.905700000000003</v>
      </c>
      <c r="K1172" s="28">
        <v>145733.20000000001</v>
      </c>
      <c r="L1172" s="28">
        <v>65214500</v>
      </c>
      <c r="M1172" s="49">
        <v>4.4438158420057272</v>
      </c>
      <c r="N1172" s="49">
        <v>3.8882336701966877E-2</v>
      </c>
      <c r="O1172" s="49" t="s">
        <v>4501</v>
      </c>
      <c r="P1172" s="30">
        <v>178.22182288299999</v>
      </c>
      <c r="Q1172" s="27">
        <v>4.0865</v>
      </c>
      <c r="R1172" s="30">
        <v>70.866768759999999</v>
      </c>
      <c r="S1172" s="27">
        <v>-0.60240000000000005</v>
      </c>
      <c r="T1172" s="30">
        <v>75.700482257000004</v>
      </c>
      <c r="U1172" s="27">
        <v>-0.7631</v>
      </c>
      <c r="V1172" s="30">
        <v>2.8387929679999999</v>
      </c>
      <c r="W1172" s="32">
        <v>4.2008999999999999</v>
      </c>
      <c r="X1172" s="30">
        <v>3.8303019630000001</v>
      </c>
      <c r="Y1172" s="32">
        <v>0.3493</v>
      </c>
      <c r="Z1172" s="30">
        <v>3.8798408690000001</v>
      </c>
      <c r="AA1172" s="32">
        <v>-1.8412999999999999</v>
      </c>
      <c r="AB1172" s="30">
        <v>50.649374022700002</v>
      </c>
      <c r="AC1172" s="27">
        <v>1.6032</v>
      </c>
      <c r="AD1172" s="30">
        <v>44.904071671399997</v>
      </c>
      <c r="AE1172" s="27">
        <v>-0.113</v>
      </c>
      <c r="AF1172" s="30">
        <v>-17.769480526500001</v>
      </c>
      <c r="AG1172" s="27">
        <v>0.24</v>
      </c>
      <c r="AH1172" s="25">
        <v>5.3724161000000001E-3</v>
      </c>
      <c r="AI1172" s="25">
        <v>3.5929841000000001E-3</v>
      </c>
      <c r="AJ1172" s="25">
        <v>-1.453979E-3</v>
      </c>
      <c r="AK1172" s="25">
        <v>6.1203982999999997E-3</v>
      </c>
      <c r="AL1172" s="25">
        <v>4.0812332999999998E-3</v>
      </c>
      <c r="AM1172" s="25">
        <v>-1.6641001E-3</v>
      </c>
      <c r="AN1172" s="47">
        <v>4.7571023800000001E-2</v>
      </c>
      <c r="AO1172" s="47">
        <v>1.6687822200000001E-2</v>
      </c>
      <c r="AP1172" s="47">
        <v>-9.2740309999999996E-4</v>
      </c>
      <c r="AQ1172" s="47">
        <v>0.18559557007849101</v>
      </c>
      <c r="AR1172" s="47">
        <v>8.2147531025112505E-2</v>
      </c>
      <c r="AS1172" s="47">
        <v>0.14451456571660501</v>
      </c>
      <c r="AT1172" s="28">
        <v>0</v>
      </c>
      <c r="AU1172" s="28">
        <v>0</v>
      </c>
      <c r="AV1172" s="28">
        <v>0</v>
      </c>
    </row>
    <row r="1173" spans="1:48" x14ac:dyDescent="0.25">
      <c r="A1173" s="159">
        <v>1170</v>
      </c>
      <c r="B1173" s="3" t="s">
        <v>2937</v>
      </c>
      <c r="C1173" s="3" t="s">
        <v>2159</v>
      </c>
      <c r="D1173" s="28">
        <v>12300</v>
      </c>
      <c r="E1173" s="25">
        <v>6.712332</v>
      </c>
      <c r="F1173" s="25">
        <v>-36.83784</v>
      </c>
      <c r="G1173" s="25">
        <v>138.46940000000001</v>
      </c>
      <c r="H1173" s="28">
        <v>40135871699.999992</v>
      </c>
      <c r="I1173" s="49">
        <v>3.2630699999999999</v>
      </c>
      <c r="J1173" s="49">
        <v>53.117260000000002</v>
      </c>
      <c r="K1173" s="28">
        <v>17654.05</v>
      </c>
      <c r="L1173" s="28">
        <v>229394000</v>
      </c>
      <c r="M1173" s="49">
        <v>4.9544201823192706</v>
      </c>
      <c r="N1173" s="49">
        <v>1.1605431699696598</v>
      </c>
      <c r="O1173" s="49" t="s">
        <v>4501</v>
      </c>
      <c r="P1173" s="30">
        <v>143.518874697</v>
      </c>
      <c r="Q1173" s="27">
        <v>0.1452</v>
      </c>
      <c r="R1173" s="30">
        <v>117.978580595</v>
      </c>
      <c r="S1173" s="27">
        <v>-0.17799999999999999</v>
      </c>
      <c r="T1173" s="30">
        <v>58.564291656999998</v>
      </c>
      <c r="U1173" s="27">
        <v>-0.57420000000000004</v>
      </c>
      <c r="V1173" s="30">
        <v>7.2997691959999997</v>
      </c>
      <c r="W1173" s="32">
        <v>-0.18029999999999999</v>
      </c>
      <c r="X1173" s="30">
        <v>8.0984329549999998</v>
      </c>
      <c r="Y1173" s="32">
        <v>0.1094</v>
      </c>
      <c r="Z1173" s="30">
        <v>4.1747919449999999</v>
      </c>
      <c r="AA1173" s="32">
        <v>-0.58340000000000003</v>
      </c>
      <c r="AB1173" s="30">
        <v>3085.9079637361001</v>
      </c>
      <c r="AC1173" s="27">
        <v>-0.20960000000000001</v>
      </c>
      <c r="AD1173" s="30">
        <v>3843.9739811692998</v>
      </c>
      <c r="AE1173" s="27">
        <v>0.246</v>
      </c>
      <c r="AF1173" s="30">
        <v>0</v>
      </c>
      <c r="AG1173" s="27">
        <v>0</v>
      </c>
      <c r="AH1173" s="25">
        <v>0.10398916430000001</v>
      </c>
      <c r="AI1173" s="25">
        <v>9.8475591299999998E-2</v>
      </c>
      <c r="AJ1173" s="25">
        <v>0</v>
      </c>
      <c r="AK1173" s="25">
        <v>0.2324237432</v>
      </c>
      <c r="AL1173" s="25">
        <v>0.2364007051</v>
      </c>
      <c r="AM1173" s="25">
        <v>0</v>
      </c>
      <c r="AN1173" s="47">
        <v>0.19185792209999999</v>
      </c>
      <c r="AO1173" s="47">
        <v>0.21522549960000001</v>
      </c>
      <c r="AP1173" s="47">
        <v>0</v>
      </c>
      <c r="AQ1173" s="47">
        <v>1.10253159748403</v>
      </c>
      <c r="AR1173" s="47">
        <v>1.69326145301487</v>
      </c>
      <c r="AS1173" s="47">
        <v>1.25778531374012</v>
      </c>
      <c r="AT1173" s="28">
        <v>2000</v>
      </c>
      <c r="AU1173" s="28">
        <v>0</v>
      </c>
      <c r="AV1173" s="28">
        <v>0</v>
      </c>
    </row>
    <row r="1174" spans="1:48" x14ac:dyDescent="0.25">
      <c r="A1174" s="159">
        <v>1171</v>
      </c>
      <c r="B1174" s="3" t="s">
        <v>2997</v>
      </c>
      <c r="C1174" s="3" t="s">
        <v>2159</v>
      </c>
      <c r="D1174" s="28">
        <v>9700</v>
      </c>
      <c r="E1174" s="25">
        <v>0</v>
      </c>
      <c r="F1174" s="25">
        <v>0</v>
      </c>
      <c r="G1174" s="25">
        <v>61.666670000000003</v>
      </c>
      <c r="H1174" s="28">
        <v>14550000000</v>
      </c>
      <c r="I1174" s="49">
        <v>1.5</v>
      </c>
      <c r="J1174" s="49">
        <v>82.48</v>
      </c>
      <c r="K1174" s="28">
        <v>3500</v>
      </c>
      <c r="L1174" s="28">
        <v>33950000</v>
      </c>
      <c r="M1174" s="49">
        <v>14.170719771309477</v>
      </c>
      <c r="N1174" s="49">
        <v>0.83555554023876022</v>
      </c>
      <c r="O1174" s="49" t="s">
        <v>4501</v>
      </c>
      <c r="P1174" s="30">
        <v>37.171159576999997</v>
      </c>
      <c r="Q1174" s="27">
        <v>0.66149999999999998</v>
      </c>
      <c r="R1174" s="30">
        <v>42.316818441999999</v>
      </c>
      <c r="S1174" s="27">
        <v>0.1384</v>
      </c>
      <c r="T1174" s="30">
        <v>0</v>
      </c>
      <c r="U1174" s="27" t="s">
        <v>1989</v>
      </c>
      <c r="V1174" s="30">
        <v>0.26720466799999998</v>
      </c>
      <c r="W1174" s="32">
        <v>-0.54090000000000005</v>
      </c>
      <c r="X1174" s="30">
        <v>1.026765065</v>
      </c>
      <c r="Y1174" s="32">
        <v>2.8426</v>
      </c>
      <c r="Z1174" s="30">
        <v>0</v>
      </c>
      <c r="AA1174" s="32" t="s">
        <v>1989</v>
      </c>
      <c r="AB1174" s="30">
        <v>178.1364453333</v>
      </c>
      <c r="AC1174" s="27">
        <v>-0.54090000000000005</v>
      </c>
      <c r="AD1174" s="30">
        <v>650.28454133330001</v>
      </c>
      <c r="AE1174" s="27">
        <v>2.65</v>
      </c>
      <c r="AF1174" s="30">
        <v>0</v>
      </c>
      <c r="AG1174" s="27" t="s">
        <v>1989</v>
      </c>
      <c r="AH1174" s="25">
        <v>8.2552078000000008E-3</v>
      </c>
      <c r="AI1174" s="25">
        <v>2.8253063299999999E-2</v>
      </c>
      <c r="AJ1174" s="25">
        <v>0</v>
      </c>
      <c r="AK1174" s="25">
        <v>1.6440130000000001E-2</v>
      </c>
      <c r="AL1174" s="25">
        <v>6.0754676399999999E-2</v>
      </c>
      <c r="AM1174" s="25">
        <v>0</v>
      </c>
      <c r="AN1174" s="47">
        <v>4.4688731699999998E-2</v>
      </c>
      <c r="AO1174" s="47">
        <v>9.01027514E-2</v>
      </c>
      <c r="AP1174" s="47">
        <v>0</v>
      </c>
      <c r="AQ1174" s="47">
        <v>1.1307254956272501</v>
      </c>
      <c r="AR1174" s="47">
        <v>1.1688655796618701</v>
      </c>
      <c r="AS1174" s="47" t="s">
        <v>1989</v>
      </c>
      <c r="AT1174" s="28">
        <v>0</v>
      </c>
      <c r="AU1174" s="28">
        <v>0</v>
      </c>
      <c r="AV1174" s="28">
        <v>0</v>
      </c>
    </row>
    <row r="1175" spans="1:48" x14ac:dyDescent="0.25">
      <c r="A1175" s="159">
        <v>1172</v>
      </c>
      <c r="B1175" s="3" t="s">
        <v>3069</v>
      </c>
      <c r="C1175" s="3" t="s">
        <v>2159</v>
      </c>
      <c r="D1175" s="28" t="s">
        <v>4501</v>
      </c>
      <c r="E1175" s="25" t="s">
        <v>4501</v>
      </c>
      <c r="F1175" s="25" t="s">
        <v>4501</v>
      </c>
      <c r="G1175" s="25" t="s">
        <v>4501</v>
      </c>
      <c r="H1175" s="28" t="s">
        <v>4501</v>
      </c>
      <c r="I1175" s="49">
        <v>31</v>
      </c>
      <c r="J1175" s="49">
        <v>99.326449999999994</v>
      </c>
      <c r="K1175" s="28" t="s">
        <v>4501</v>
      </c>
      <c r="L1175" s="28" t="s">
        <v>4501</v>
      </c>
      <c r="M1175" s="49" t="s">
        <v>4501</v>
      </c>
      <c r="N1175" s="49" t="s">
        <v>4501</v>
      </c>
      <c r="O1175" s="49" t="s">
        <v>4501</v>
      </c>
      <c r="P1175" s="30">
        <v>0</v>
      </c>
      <c r="Q1175" s="27" t="s">
        <v>1989</v>
      </c>
      <c r="R1175" s="30">
        <v>0</v>
      </c>
      <c r="S1175" s="27" t="s">
        <v>1989</v>
      </c>
      <c r="T1175" s="30">
        <v>0</v>
      </c>
      <c r="U1175" s="27" t="s">
        <v>1989</v>
      </c>
      <c r="V1175" s="30">
        <v>-163.40411213799999</v>
      </c>
      <c r="W1175" s="32">
        <v>1.0469999999999999</v>
      </c>
      <c r="X1175" s="30">
        <v>0</v>
      </c>
      <c r="Y1175" s="32">
        <v>-1</v>
      </c>
      <c r="Z1175" s="30">
        <v>0</v>
      </c>
      <c r="AA1175" s="32">
        <v>-1</v>
      </c>
      <c r="AB1175" s="30">
        <v>-6088.0816742920997</v>
      </c>
      <c r="AC1175" s="27">
        <v>1.0469999999999999</v>
      </c>
      <c r="AD1175" s="30">
        <v>0</v>
      </c>
      <c r="AE1175" s="27">
        <v>-1</v>
      </c>
      <c r="AF1175" s="30">
        <v>0</v>
      </c>
      <c r="AG1175" s="27" t="s">
        <v>1989</v>
      </c>
      <c r="AH1175" s="25">
        <v>-1.9563954539999999</v>
      </c>
      <c r="AI1175" s="25">
        <v>0</v>
      </c>
      <c r="AJ1175" s="25">
        <v>0</v>
      </c>
      <c r="AK1175" s="25">
        <v>-3.2551722207</v>
      </c>
      <c r="AL1175" s="25">
        <v>0</v>
      </c>
      <c r="AM1175" s="25">
        <v>0</v>
      </c>
      <c r="AN1175" s="47">
        <v>0</v>
      </c>
      <c r="AO1175" s="47">
        <v>0</v>
      </c>
      <c r="AP1175" s="47">
        <v>0</v>
      </c>
      <c r="AQ1175" s="47">
        <v>-1.09376635308683</v>
      </c>
      <c r="AR1175" s="47" t="s">
        <v>1989</v>
      </c>
      <c r="AS1175" s="47" t="s">
        <v>1989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4868</v>
      </c>
      <c r="C1176" s="3" t="s">
        <v>2159</v>
      </c>
      <c r="D1176" s="28" t="s">
        <v>4501</v>
      </c>
      <c r="E1176" s="25" t="s">
        <v>4501</v>
      </c>
      <c r="F1176" s="25" t="s">
        <v>4501</v>
      </c>
      <c r="G1176" s="25" t="s">
        <v>4501</v>
      </c>
      <c r="H1176" s="28" t="s">
        <v>4501</v>
      </c>
      <c r="I1176" s="49">
        <v>49.432339999999996</v>
      </c>
      <c r="J1176" s="49">
        <v>95.622299999999996</v>
      </c>
      <c r="K1176" s="28" t="s">
        <v>4501</v>
      </c>
      <c r="L1176" s="28" t="s">
        <v>4501</v>
      </c>
      <c r="M1176" s="49" t="s">
        <v>4501</v>
      </c>
      <c r="N1176" s="49" t="s">
        <v>4501</v>
      </c>
      <c r="O1176" s="49" t="s">
        <v>4501</v>
      </c>
      <c r="P1176" s="30">
        <v>0</v>
      </c>
      <c r="Q1176" s="27" t="s">
        <v>1989</v>
      </c>
      <c r="R1176" s="30">
        <v>0</v>
      </c>
      <c r="S1176" s="27" t="s">
        <v>1989</v>
      </c>
      <c r="T1176" s="30">
        <v>0</v>
      </c>
      <c r="U1176" s="27" t="s">
        <v>1989</v>
      </c>
      <c r="V1176" s="30">
        <v>0</v>
      </c>
      <c r="W1176" s="32" t="s">
        <v>1989</v>
      </c>
      <c r="X1176" s="30">
        <v>0</v>
      </c>
      <c r="Y1176" s="32" t="s">
        <v>1989</v>
      </c>
      <c r="Z1176" s="30">
        <v>0</v>
      </c>
      <c r="AA1176" s="32" t="s">
        <v>1989</v>
      </c>
      <c r="AB1176" s="30">
        <v>0</v>
      </c>
      <c r="AC1176" s="27" t="s">
        <v>1989</v>
      </c>
      <c r="AD1176" s="30">
        <v>0</v>
      </c>
      <c r="AE1176" s="27" t="s">
        <v>1989</v>
      </c>
      <c r="AF1176" s="30">
        <v>0</v>
      </c>
      <c r="AG1176" s="27" t="s">
        <v>1989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47">
        <v>0</v>
      </c>
      <c r="AO1176" s="47">
        <v>0</v>
      </c>
      <c r="AP1176" s="47">
        <v>0</v>
      </c>
      <c r="AQ1176" s="47" t="s">
        <v>1989</v>
      </c>
      <c r="AR1176" s="47" t="s">
        <v>1989</v>
      </c>
      <c r="AS1176" s="47" t="s">
        <v>1989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2952</v>
      </c>
      <c r="C1177" s="3" t="s">
        <v>2159</v>
      </c>
      <c r="D1177" s="28" t="s">
        <v>4501</v>
      </c>
      <c r="E1177" s="25" t="s">
        <v>4501</v>
      </c>
      <c r="F1177" s="25" t="s">
        <v>4501</v>
      </c>
      <c r="G1177" s="25" t="s">
        <v>4501</v>
      </c>
      <c r="H1177" s="28" t="s">
        <v>4501</v>
      </c>
      <c r="I1177" s="49">
        <v>200</v>
      </c>
      <c r="J1177" s="49">
        <v>1.90615</v>
      </c>
      <c r="K1177" s="28">
        <v>0</v>
      </c>
      <c r="L1177" s="28" t="s">
        <v>4501</v>
      </c>
      <c r="M1177" s="49" t="s">
        <v>4501</v>
      </c>
      <c r="N1177" s="49" t="s">
        <v>4501</v>
      </c>
      <c r="O1177" s="49" t="s">
        <v>4501</v>
      </c>
      <c r="P1177" s="30">
        <v>5404.9031468080002</v>
      </c>
      <c r="Q1177" s="27">
        <v>0.3795</v>
      </c>
      <c r="R1177" s="30">
        <v>5688.4764160670002</v>
      </c>
      <c r="S1177" s="27">
        <v>5.2499999999999998E-2</v>
      </c>
      <c r="T1177" s="30">
        <v>5636.1568105249999</v>
      </c>
      <c r="U1177" s="27">
        <v>3.1099999999999999E-2</v>
      </c>
      <c r="V1177" s="30">
        <v>240.99784840300001</v>
      </c>
      <c r="W1177" s="32">
        <v>27.915500000000002</v>
      </c>
      <c r="X1177" s="30">
        <v>174.326382642</v>
      </c>
      <c r="Y1177" s="32">
        <v>-0.27660000000000001</v>
      </c>
      <c r="Z1177" s="30">
        <v>37.646352727999997</v>
      </c>
      <c r="AA1177" s="32">
        <v>-0.88349999999999995</v>
      </c>
      <c r="AB1177" s="30">
        <v>675.57600730000001</v>
      </c>
      <c r="AC1177" s="27">
        <v>0.64290000000000003</v>
      </c>
      <c r="AD1177" s="30">
        <v>331.14915559999997</v>
      </c>
      <c r="AE1177" s="27">
        <v>-0.51</v>
      </c>
      <c r="AF1177" s="30">
        <v>130.015569465</v>
      </c>
      <c r="AG1177" s="27">
        <v>0.14000000000000001</v>
      </c>
      <c r="AH1177" s="25">
        <v>2.3668877099999999E-2</v>
      </c>
      <c r="AI1177" s="25">
        <v>1.13248802E-2</v>
      </c>
      <c r="AJ1177" s="25">
        <v>3.2618957000000001E-3</v>
      </c>
      <c r="AK1177" s="25">
        <v>6.2111057800000001E-2</v>
      </c>
      <c r="AL1177" s="25">
        <v>3.23191143E-2</v>
      </c>
      <c r="AM1177" s="25">
        <v>1.0213228099999999E-2</v>
      </c>
      <c r="AN1177" s="47">
        <v>0.15125459299999999</v>
      </c>
      <c r="AO1177" s="47">
        <v>0.1442315304</v>
      </c>
      <c r="AP1177" s="47">
        <v>0.1034483413</v>
      </c>
      <c r="AQ1177" s="47">
        <v>1.6448788689464999</v>
      </c>
      <c r="AR1177" s="47">
        <v>2.0677502722800298</v>
      </c>
      <c r="AS1177" s="47">
        <v>2.1310713532558001</v>
      </c>
      <c r="AT1177" s="28">
        <v>630</v>
      </c>
      <c r="AU1177" s="28">
        <v>250</v>
      </c>
      <c r="AV1177" s="28">
        <v>0</v>
      </c>
    </row>
    <row r="1178" spans="1:48" x14ac:dyDescent="0.25">
      <c r="A1178" s="159">
        <v>1175</v>
      </c>
      <c r="B1178" s="3" t="s">
        <v>2955</v>
      </c>
      <c r="C1178" s="3" t="s">
        <v>2159</v>
      </c>
      <c r="D1178" s="28" t="s">
        <v>4501</v>
      </c>
      <c r="E1178" s="25" t="s">
        <v>4501</v>
      </c>
      <c r="F1178" s="25" t="s">
        <v>4501</v>
      </c>
      <c r="G1178" s="25" t="s">
        <v>4501</v>
      </c>
      <c r="H1178" s="28" t="s">
        <v>4501</v>
      </c>
      <c r="I1178" s="49">
        <v>40.199999999999996</v>
      </c>
      <c r="J1178" s="49">
        <v>96.990049999999997</v>
      </c>
      <c r="K1178" s="28" t="s">
        <v>4501</v>
      </c>
      <c r="L1178" s="28" t="s">
        <v>4501</v>
      </c>
      <c r="M1178" s="49" t="s">
        <v>4501</v>
      </c>
      <c r="N1178" s="49" t="s">
        <v>4501</v>
      </c>
      <c r="O1178" s="49" t="s">
        <v>4501</v>
      </c>
      <c r="P1178" s="30">
        <v>0</v>
      </c>
      <c r="Q1178" s="27" t="s">
        <v>1989</v>
      </c>
      <c r="R1178" s="30">
        <v>0</v>
      </c>
      <c r="S1178" s="27" t="s">
        <v>1989</v>
      </c>
      <c r="T1178" s="30">
        <v>0</v>
      </c>
      <c r="U1178" s="27" t="s">
        <v>1989</v>
      </c>
      <c r="V1178" s="30">
        <v>0</v>
      </c>
      <c r="W1178" s="32" t="s">
        <v>1989</v>
      </c>
      <c r="X1178" s="30">
        <v>0</v>
      </c>
      <c r="Y1178" s="32" t="s">
        <v>1989</v>
      </c>
      <c r="Z1178" s="30">
        <v>0</v>
      </c>
      <c r="AA1178" s="32" t="s">
        <v>1989</v>
      </c>
      <c r="AB1178" s="30">
        <v>0</v>
      </c>
      <c r="AC1178" s="27" t="s">
        <v>1989</v>
      </c>
      <c r="AD1178" s="30">
        <v>0</v>
      </c>
      <c r="AE1178" s="27" t="s">
        <v>1989</v>
      </c>
      <c r="AF1178" s="30">
        <v>0</v>
      </c>
      <c r="AG1178" s="27" t="s">
        <v>1989</v>
      </c>
      <c r="AH1178" s="25">
        <v>0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47">
        <v>0</v>
      </c>
      <c r="AO1178" s="47">
        <v>0</v>
      </c>
      <c r="AP1178" s="47">
        <v>0</v>
      </c>
      <c r="AQ1178" s="47" t="s">
        <v>1989</v>
      </c>
      <c r="AR1178" s="47" t="s">
        <v>1989</v>
      </c>
      <c r="AS1178" s="47" t="s">
        <v>1989</v>
      </c>
      <c r="AT1178" s="28">
        <v>0</v>
      </c>
      <c r="AU1178" s="28">
        <v>0</v>
      </c>
      <c r="AV1178" s="28">
        <v>0</v>
      </c>
    </row>
    <row r="1179" spans="1:48" x14ac:dyDescent="0.25">
      <c r="A1179" s="159">
        <v>1176</v>
      </c>
      <c r="B1179" s="3" t="s">
        <v>2958</v>
      </c>
      <c r="C1179" s="3" t="s">
        <v>2159</v>
      </c>
      <c r="D1179" s="28">
        <v>23000</v>
      </c>
      <c r="E1179" s="25">
        <v>10.576919999999999</v>
      </c>
      <c r="F1179" s="25">
        <v>-5.3497940000000002</v>
      </c>
      <c r="G1179" s="25">
        <v>31.428570000000001</v>
      </c>
      <c r="H1179" s="28">
        <v>441600000000</v>
      </c>
      <c r="I1179" s="49">
        <v>19.2</v>
      </c>
      <c r="J1179" s="49">
        <v>33.36562</v>
      </c>
      <c r="K1179" s="28">
        <v>830</v>
      </c>
      <c r="L1179" s="28">
        <v>18773500</v>
      </c>
      <c r="M1179" s="49">
        <v>6.0542247959989473</v>
      </c>
      <c r="N1179" s="49">
        <v>1.1623564928102441</v>
      </c>
      <c r="O1179" s="49">
        <v>0.45659420000000001</v>
      </c>
      <c r="P1179" s="30">
        <v>860.06924079099997</v>
      </c>
      <c r="Q1179" s="27">
        <v>-7.2300000000000003E-2</v>
      </c>
      <c r="R1179" s="30">
        <v>898.08967619800001</v>
      </c>
      <c r="S1179" s="27">
        <v>4.4200000000000003E-2</v>
      </c>
      <c r="T1179" s="30">
        <v>892.49002751099999</v>
      </c>
      <c r="U1179" s="27">
        <v>-5.2900000000000003E-2</v>
      </c>
      <c r="V1179" s="30">
        <v>69.450432375000005</v>
      </c>
      <c r="W1179" s="32">
        <v>0.18140000000000001</v>
      </c>
      <c r="X1179" s="30">
        <v>72.940147264999993</v>
      </c>
      <c r="Y1179" s="32">
        <v>5.0200000000000002E-2</v>
      </c>
      <c r="Z1179" s="30">
        <v>80.591554063999993</v>
      </c>
      <c r="AA1179" s="32">
        <v>-0.22670000000000001</v>
      </c>
      <c r="AB1179" s="30">
        <v>3617.2100195313001</v>
      </c>
      <c r="AC1179" s="27">
        <v>0.53359999999999996</v>
      </c>
      <c r="AD1179" s="30">
        <v>3798.9660033854002</v>
      </c>
      <c r="AE1179" s="27">
        <v>0.05</v>
      </c>
      <c r="AF1179" s="30">
        <v>4197.4767741667001</v>
      </c>
      <c r="AG1179" s="27">
        <v>0.77</v>
      </c>
      <c r="AH1179" s="25">
        <v>5.8624508800000003E-2</v>
      </c>
      <c r="AI1179" s="25">
        <v>6.4248587600000004E-2</v>
      </c>
      <c r="AJ1179" s="25">
        <v>7.2717281999999994E-2</v>
      </c>
      <c r="AK1179" s="25">
        <v>0.19687731629999999</v>
      </c>
      <c r="AL1179" s="25">
        <v>0.19352033090000001</v>
      </c>
      <c r="AM1179" s="25">
        <v>0.19500281329999999</v>
      </c>
      <c r="AN1179" s="47">
        <v>9.5144677499999997E-2</v>
      </c>
      <c r="AO1179" s="47">
        <v>6.8929671200000001E-2</v>
      </c>
      <c r="AP1179" s="47">
        <v>6.9600146700000004E-2</v>
      </c>
      <c r="AQ1179" s="47">
        <v>2.12900894301516</v>
      </c>
      <c r="AR1179" s="47">
        <v>1.8969532522919299</v>
      </c>
      <c r="AS1179" s="47">
        <v>1.6816570671119</v>
      </c>
      <c r="AT1179" s="28">
        <v>700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4215</v>
      </c>
      <c r="C1180" s="3" t="s">
        <v>2159</v>
      </c>
      <c r="D1180" s="28" t="s">
        <v>4501</v>
      </c>
      <c r="E1180" s="25" t="s">
        <v>4501</v>
      </c>
      <c r="F1180" s="25" t="s">
        <v>4501</v>
      </c>
      <c r="G1180" s="25" t="s">
        <v>4501</v>
      </c>
      <c r="H1180" s="28" t="s">
        <v>4501</v>
      </c>
      <c r="I1180" s="49">
        <v>1.2103299999999999</v>
      </c>
      <c r="J1180" s="49">
        <v>30.753599999999999</v>
      </c>
      <c r="K1180" s="28" t="s">
        <v>4501</v>
      </c>
      <c r="L1180" s="28" t="s">
        <v>4501</v>
      </c>
      <c r="M1180" s="49" t="s">
        <v>4501</v>
      </c>
      <c r="N1180" s="49" t="s">
        <v>4501</v>
      </c>
      <c r="O1180" s="49" t="s">
        <v>4501</v>
      </c>
      <c r="P1180" s="30">
        <v>71.807400238</v>
      </c>
      <c r="Q1180" s="27">
        <v>3.8100000000000002E-2</v>
      </c>
      <c r="R1180" s="30">
        <v>69.778307088000005</v>
      </c>
      <c r="S1180" s="27">
        <v>-2.8299999999999999E-2</v>
      </c>
      <c r="T1180" s="30">
        <v>0</v>
      </c>
      <c r="U1180" s="27" t="s">
        <v>1989</v>
      </c>
      <c r="V1180" s="30">
        <v>4.348356377</v>
      </c>
      <c r="W1180" s="32">
        <v>0.1278</v>
      </c>
      <c r="X1180" s="30">
        <v>5.9473073889999997</v>
      </c>
      <c r="Y1180" s="32">
        <v>0.36770000000000003</v>
      </c>
      <c r="Z1180" s="30">
        <v>0</v>
      </c>
      <c r="AA1180" s="32" t="s">
        <v>1989</v>
      </c>
      <c r="AB1180" s="30">
        <v>3592.7031280725</v>
      </c>
      <c r="AC1180" s="27">
        <v>0.1278</v>
      </c>
      <c r="AD1180" s="30">
        <v>3685.3424619732</v>
      </c>
      <c r="AE1180" s="27">
        <v>2.5999999999999999E-2</v>
      </c>
      <c r="AF1180" s="30">
        <v>0</v>
      </c>
      <c r="AG1180" s="27" t="s">
        <v>1989</v>
      </c>
      <c r="AH1180" s="25">
        <v>0.17210465859999999</v>
      </c>
      <c r="AI1180" s="25">
        <v>0.24840728249999999</v>
      </c>
      <c r="AJ1180" s="25">
        <v>0</v>
      </c>
      <c r="AK1180" s="25">
        <v>0.27894778180000002</v>
      </c>
      <c r="AL1180" s="25">
        <v>0.32509192310000001</v>
      </c>
      <c r="AM1180" s="25">
        <v>0</v>
      </c>
      <c r="AN1180" s="47">
        <v>0.1880436731</v>
      </c>
      <c r="AO1180" s="47">
        <v>0.18972736749999999</v>
      </c>
      <c r="AP1180" s="47">
        <v>0</v>
      </c>
      <c r="AQ1180" s="47">
        <v>0.454732628363961</v>
      </c>
      <c r="AR1180" s="47">
        <v>0.192903070423145</v>
      </c>
      <c r="AS1180" s="47" t="s">
        <v>1989</v>
      </c>
      <c r="AT1180" s="28">
        <v>0</v>
      </c>
      <c r="AU1180" s="28">
        <v>3292</v>
      </c>
      <c r="AV1180" s="28">
        <v>0</v>
      </c>
    </row>
    <row r="1181" spans="1:48" x14ac:dyDescent="0.25">
      <c r="A1181" s="159">
        <v>1178</v>
      </c>
      <c r="B1181" s="3" t="s">
        <v>452</v>
      </c>
      <c r="C1181" s="3" t="s">
        <v>2159</v>
      </c>
      <c r="D1181" s="28" t="s">
        <v>4501</v>
      </c>
      <c r="E1181" s="25" t="s">
        <v>4501</v>
      </c>
      <c r="F1181" s="25" t="s">
        <v>4501</v>
      </c>
      <c r="G1181" s="25" t="s">
        <v>4501</v>
      </c>
      <c r="H1181" s="28" t="s">
        <v>4501</v>
      </c>
      <c r="I1181" s="49">
        <v>3.98</v>
      </c>
      <c r="J1181" s="49">
        <v>59.702159999999999</v>
      </c>
      <c r="K1181" s="28">
        <v>0</v>
      </c>
      <c r="L1181" s="28" t="s">
        <v>4501</v>
      </c>
      <c r="M1181" s="49" t="s">
        <v>4501</v>
      </c>
      <c r="N1181" s="49" t="s">
        <v>4501</v>
      </c>
      <c r="O1181" s="49" t="s">
        <v>4501</v>
      </c>
      <c r="P1181" s="30">
        <v>60.841876560999999</v>
      </c>
      <c r="Q1181" s="27">
        <v>-0.60140000000000005</v>
      </c>
      <c r="R1181" s="30">
        <v>11.464894001999999</v>
      </c>
      <c r="S1181" s="27">
        <v>-0.81159999999999999</v>
      </c>
      <c r="T1181" s="30">
        <v>0</v>
      </c>
      <c r="U1181" s="27">
        <v>-1</v>
      </c>
      <c r="V1181" s="30">
        <v>-113.314983646</v>
      </c>
      <c r="W1181" s="32">
        <v>3.2970000000000002</v>
      </c>
      <c r="X1181" s="30">
        <v>-21.262723358999999</v>
      </c>
      <c r="Y1181" s="32">
        <v>-0.81240000000000001</v>
      </c>
      <c r="Z1181" s="30">
        <v>0</v>
      </c>
      <c r="AA1181" s="32">
        <v>-1</v>
      </c>
      <c r="AB1181" s="30">
        <v>-28328.745911499998</v>
      </c>
      <c r="AC1181" s="27">
        <v>3.2970000000000002</v>
      </c>
      <c r="AD1181" s="30">
        <v>-5315.6808397499999</v>
      </c>
      <c r="AE1181" s="27">
        <v>-0.81200000000000006</v>
      </c>
      <c r="AF1181" s="30">
        <v>0</v>
      </c>
      <c r="AG1181" s="27" t="s">
        <v>1989</v>
      </c>
      <c r="AH1181" s="25">
        <v>-0.43117424310000002</v>
      </c>
      <c r="AI1181" s="25">
        <v>-0.1139771909</v>
      </c>
      <c r="AJ1181" s="25">
        <v>0</v>
      </c>
      <c r="AK1181" s="25">
        <v>4.6557221067999999</v>
      </c>
      <c r="AL1181" s="25">
        <v>0.23205558439999999</v>
      </c>
      <c r="AM1181" s="25">
        <v>0</v>
      </c>
      <c r="AN1181" s="47">
        <v>-1.5488547467</v>
      </c>
      <c r="AO1181" s="47">
        <v>-0.40608665379999997</v>
      </c>
      <c r="AP1181" s="47">
        <v>0</v>
      </c>
      <c r="AQ1181" s="47">
        <v>-3.4473422953461301</v>
      </c>
      <c r="AR1181" s="47">
        <v>-2.7101570085112998</v>
      </c>
      <c r="AS1181" s="47" t="s">
        <v>1989</v>
      </c>
      <c r="AT1181" s="28">
        <v>0</v>
      </c>
      <c r="AU1181" s="28">
        <v>0</v>
      </c>
      <c r="AV1181" s="28">
        <v>0</v>
      </c>
    </row>
    <row r="1182" spans="1:48" x14ac:dyDescent="0.25">
      <c r="A1182" s="159">
        <v>1179</v>
      </c>
      <c r="B1182" s="3" t="s">
        <v>2964</v>
      </c>
      <c r="C1182" s="3" t="s">
        <v>2159</v>
      </c>
      <c r="D1182" s="28" t="s">
        <v>4501</v>
      </c>
      <c r="E1182" s="25" t="s">
        <v>4501</v>
      </c>
      <c r="F1182" s="25" t="s">
        <v>4501</v>
      </c>
      <c r="G1182" s="25" t="s">
        <v>4501</v>
      </c>
      <c r="H1182" s="28" t="s">
        <v>4501</v>
      </c>
      <c r="I1182" s="49">
        <v>4.8</v>
      </c>
      <c r="J1182" s="49">
        <v>58.518169999999998</v>
      </c>
      <c r="K1182" s="28">
        <v>0</v>
      </c>
      <c r="L1182" s="28" t="s">
        <v>4501</v>
      </c>
      <c r="M1182" s="49" t="s">
        <v>4501</v>
      </c>
      <c r="N1182" s="49" t="s">
        <v>4501</v>
      </c>
      <c r="O1182" s="49" t="s">
        <v>4501</v>
      </c>
      <c r="P1182" s="30">
        <v>337.69132045800001</v>
      </c>
      <c r="Q1182" s="27">
        <v>-0.39169999999999999</v>
      </c>
      <c r="R1182" s="30">
        <v>145.671936598</v>
      </c>
      <c r="S1182" s="27">
        <v>-0.56859999999999999</v>
      </c>
      <c r="T1182" s="30">
        <v>0</v>
      </c>
      <c r="U1182" s="27" t="s">
        <v>1989</v>
      </c>
      <c r="V1182" s="30">
        <v>1.6978133999999999E-2</v>
      </c>
      <c r="W1182" s="32">
        <v>-0.92930000000000001</v>
      </c>
      <c r="X1182" s="30">
        <v>-12.100660524</v>
      </c>
      <c r="Y1182" s="32">
        <v>-713.72029999999995</v>
      </c>
      <c r="Z1182" s="30">
        <v>0</v>
      </c>
      <c r="AA1182" s="32" t="s">
        <v>1989</v>
      </c>
      <c r="AB1182" s="30">
        <v>3.5371112500000002</v>
      </c>
      <c r="AC1182" s="27">
        <v>-0.92930000000000001</v>
      </c>
      <c r="AD1182" s="30">
        <v>-2520.9709425000001</v>
      </c>
      <c r="AE1182" s="27">
        <v>-713.72</v>
      </c>
      <c r="AF1182" s="30">
        <v>0</v>
      </c>
      <c r="AG1182" s="27" t="s">
        <v>1989</v>
      </c>
      <c r="AH1182" s="25">
        <v>2.1923799999999998E-5</v>
      </c>
      <c r="AI1182" s="25">
        <v>-1.9079175699999999E-2</v>
      </c>
      <c r="AJ1182" s="25">
        <v>0</v>
      </c>
      <c r="AK1182" s="25">
        <v>3.2222989999999998E-4</v>
      </c>
      <c r="AL1182" s="25">
        <v>-0.25940549699999998</v>
      </c>
      <c r="AM1182" s="25">
        <v>0</v>
      </c>
      <c r="AN1182" s="47">
        <v>0.15942041700000001</v>
      </c>
      <c r="AO1182" s="47">
        <v>6.0564950399999998E-2</v>
      </c>
      <c r="AP1182" s="47">
        <v>0</v>
      </c>
      <c r="AQ1182" s="47">
        <v>12.888066684802</v>
      </c>
      <c r="AR1182" s="47">
        <v>12.217483529793499</v>
      </c>
      <c r="AS1182" s="47" t="s">
        <v>1989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2967</v>
      </c>
      <c r="C1183" s="3" t="s">
        <v>2159</v>
      </c>
      <c r="D1183" s="28" t="s">
        <v>4501</v>
      </c>
      <c r="E1183" s="25" t="s">
        <v>4501</v>
      </c>
      <c r="F1183" s="25" t="s">
        <v>4501</v>
      </c>
      <c r="G1183" s="25" t="s">
        <v>4501</v>
      </c>
      <c r="H1183" s="28" t="s">
        <v>4501</v>
      </c>
      <c r="I1183" s="49">
        <v>8.2793600000000005</v>
      </c>
      <c r="J1183" s="49">
        <v>45.736469999999997</v>
      </c>
      <c r="K1183" s="28">
        <v>0</v>
      </c>
      <c r="L1183" s="28" t="s">
        <v>4501</v>
      </c>
      <c r="M1183" s="49" t="s">
        <v>4501</v>
      </c>
      <c r="N1183" s="49" t="s">
        <v>4501</v>
      </c>
      <c r="O1183" s="49" t="s">
        <v>4501</v>
      </c>
      <c r="P1183" s="30">
        <v>700.95992965999994</v>
      </c>
      <c r="Q1183" s="27">
        <v>0.21479999999999999</v>
      </c>
      <c r="R1183" s="30">
        <v>789.48532688</v>
      </c>
      <c r="S1183" s="27">
        <v>0.1263</v>
      </c>
      <c r="T1183" s="30">
        <v>0</v>
      </c>
      <c r="U1183" s="27" t="s">
        <v>1989</v>
      </c>
      <c r="V1183" s="30">
        <v>1.451364565</v>
      </c>
      <c r="W1183" s="32">
        <v>-0.54920000000000002</v>
      </c>
      <c r="X1183" s="30">
        <v>0.20052905200000001</v>
      </c>
      <c r="Y1183" s="32">
        <v>-0.86180000000000001</v>
      </c>
      <c r="Z1183" s="30">
        <v>0</v>
      </c>
      <c r="AA1183" s="32" t="s">
        <v>1989</v>
      </c>
      <c r="AB1183" s="30">
        <v>149.43858809829999</v>
      </c>
      <c r="AC1183" s="27">
        <v>-0.54920000000000002</v>
      </c>
      <c r="AD1183" s="30">
        <v>19.376283024700001</v>
      </c>
      <c r="AE1183" s="27">
        <v>-0.87</v>
      </c>
      <c r="AF1183" s="30">
        <v>0</v>
      </c>
      <c r="AG1183" s="27" t="s">
        <v>1989</v>
      </c>
      <c r="AH1183" s="25">
        <v>1.7203925E-3</v>
      </c>
      <c r="AI1183" s="25">
        <v>2.3370199999999999E-4</v>
      </c>
      <c r="AJ1183" s="25">
        <v>0</v>
      </c>
      <c r="AK1183" s="25">
        <v>1.3485555E-2</v>
      </c>
      <c r="AL1183" s="25">
        <v>1.8772131E-3</v>
      </c>
      <c r="AM1183" s="25">
        <v>0</v>
      </c>
      <c r="AN1183" s="47">
        <v>7.13559998E-2</v>
      </c>
      <c r="AO1183" s="47">
        <v>7.0924068800000004E-2</v>
      </c>
      <c r="AP1183" s="47">
        <v>0</v>
      </c>
      <c r="AQ1183" s="47">
        <v>6.7110754542114401</v>
      </c>
      <c r="AR1183" s="47">
        <v>7.3531731157408204</v>
      </c>
      <c r="AS1183" s="47" t="s">
        <v>1989</v>
      </c>
      <c r="AT1183" s="28">
        <v>0</v>
      </c>
      <c r="AU1183" s="28">
        <v>0</v>
      </c>
      <c r="AV1183" s="28">
        <v>0</v>
      </c>
    </row>
    <row r="1184" spans="1:48" x14ac:dyDescent="0.25">
      <c r="A1184" s="159">
        <v>1181</v>
      </c>
      <c r="B1184" s="3" t="s">
        <v>3000</v>
      </c>
      <c r="C1184" s="3" t="s">
        <v>2159</v>
      </c>
      <c r="D1184" s="28">
        <v>10000</v>
      </c>
      <c r="E1184" s="25">
        <v>0</v>
      </c>
      <c r="F1184" s="25">
        <v>5.2631579999999998</v>
      </c>
      <c r="G1184" s="25">
        <v>29.87013</v>
      </c>
      <c r="H1184" s="28">
        <v>55000000000</v>
      </c>
      <c r="I1184" s="49">
        <v>5.5</v>
      </c>
      <c r="J1184" s="49">
        <v>78.614549999999994</v>
      </c>
      <c r="K1184" s="28">
        <v>0</v>
      </c>
      <c r="L1184" s="28" t="s">
        <v>4501</v>
      </c>
      <c r="M1184" s="49">
        <v>6.1728395061728394</v>
      </c>
      <c r="N1184" s="49">
        <v>0.6095414670697592</v>
      </c>
      <c r="O1184" s="49" t="s">
        <v>4501</v>
      </c>
      <c r="P1184" s="30">
        <v>278.72300958800002</v>
      </c>
      <c r="Q1184" s="27">
        <v>0.33110000000000001</v>
      </c>
      <c r="R1184" s="30">
        <v>274.58045603099998</v>
      </c>
      <c r="S1184" s="27">
        <v>-1.49E-2</v>
      </c>
      <c r="T1184" s="30">
        <v>0</v>
      </c>
      <c r="U1184" s="27" t="s">
        <v>1989</v>
      </c>
      <c r="V1184" s="30">
        <v>9.1973586899999997</v>
      </c>
      <c r="W1184" s="32">
        <v>-2.0000000000000001E-4</v>
      </c>
      <c r="X1184" s="30">
        <v>8.9115641710000002</v>
      </c>
      <c r="Y1184" s="32">
        <v>-3.1099999999999999E-2</v>
      </c>
      <c r="Z1184" s="30">
        <v>0</v>
      </c>
      <c r="AA1184" s="32" t="s">
        <v>1989</v>
      </c>
      <c r="AB1184" s="30">
        <v>1505.0223310909</v>
      </c>
      <c r="AC1184" s="27">
        <v>-0.1002</v>
      </c>
      <c r="AD1184" s="30">
        <v>1458.2559552727</v>
      </c>
      <c r="AE1184" s="27">
        <v>-3.1E-2</v>
      </c>
      <c r="AF1184" s="30">
        <v>0</v>
      </c>
      <c r="AG1184" s="27" t="s">
        <v>1989</v>
      </c>
      <c r="AH1184" s="25">
        <v>3.74762446E-2</v>
      </c>
      <c r="AI1184" s="25">
        <v>3.3146982300000002E-2</v>
      </c>
      <c r="AJ1184" s="25">
        <v>0</v>
      </c>
      <c r="AK1184" s="25">
        <v>0.1017393223</v>
      </c>
      <c r="AL1184" s="25">
        <v>9.83498607E-2</v>
      </c>
      <c r="AM1184" s="25">
        <v>0</v>
      </c>
      <c r="AN1184" s="47">
        <v>9.9634960699999997E-2</v>
      </c>
      <c r="AO1184" s="47">
        <v>0.1026698556</v>
      </c>
      <c r="AP1184" s="47">
        <v>0</v>
      </c>
      <c r="AQ1184" s="47">
        <v>1.59366801792386</v>
      </c>
      <c r="AR1184" s="47">
        <v>2.3436363882070101</v>
      </c>
      <c r="AS1184" s="47" t="s">
        <v>1989</v>
      </c>
      <c r="AT1184" s="28">
        <v>1500</v>
      </c>
      <c r="AU1184" s="28">
        <v>1200</v>
      </c>
      <c r="AV1184" s="28">
        <v>0</v>
      </c>
    </row>
    <row r="1185" spans="1:48" x14ac:dyDescent="0.25">
      <c r="A1185" s="159">
        <v>1182</v>
      </c>
      <c r="B1185" s="3" t="s">
        <v>2973</v>
      </c>
      <c r="C1185" s="3" t="s">
        <v>2159</v>
      </c>
      <c r="D1185" s="28">
        <v>15400</v>
      </c>
      <c r="E1185" s="25">
        <v>0</v>
      </c>
      <c r="F1185" s="25">
        <v>40</v>
      </c>
      <c r="G1185" s="25">
        <v>10</v>
      </c>
      <c r="H1185" s="28">
        <v>187880000000</v>
      </c>
      <c r="I1185" s="49">
        <v>12.2</v>
      </c>
      <c r="J1185" s="49">
        <v>2.4704920000000001</v>
      </c>
      <c r="K1185" s="28">
        <v>0</v>
      </c>
      <c r="L1185" s="28" t="s">
        <v>4501</v>
      </c>
      <c r="M1185" s="49">
        <v>8.5413200221852463</v>
      </c>
      <c r="N1185" s="49">
        <v>1.1880661313158856</v>
      </c>
      <c r="O1185" s="49" t="s">
        <v>4501</v>
      </c>
      <c r="P1185" s="30">
        <v>123.5647087</v>
      </c>
      <c r="Q1185" s="27">
        <v>6.5100000000000005E-2</v>
      </c>
      <c r="R1185" s="30">
        <v>147.92507236899999</v>
      </c>
      <c r="S1185" s="27">
        <v>0.1971</v>
      </c>
      <c r="T1185" s="30">
        <v>156.15159241000001</v>
      </c>
      <c r="U1185" s="27">
        <v>0.15579999999999999</v>
      </c>
      <c r="V1185" s="30">
        <v>18.998685421000001</v>
      </c>
      <c r="W1185" s="32">
        <v>0.24479999999999999</v>
      </c>
      <c r="X1185" s="30">
        <v>26.788205431000002</v>
      </c>
      <c r="Y1185" s="32">
        <v>0.41</v>
      </c>
      <c r="Z1185" s="30">
        <v>28.095034629000001</v>
      </c>
      <c r="AA1185" s="32">
        <v>-4.0899999999999999E-2</v>
      </c>
      <c r="AB1185" s="30">
        <v>1246.4056082786999</v>
      </c>
      <c r="AC1185" s="27">
        <v>0.2447</v>
      </c>
      <c r="AD1185" s="30">
        <v>1807.0382887705</v>
      </c>
      <c r="AE1185" s="27">
        <v>0.45</v>
      </c>
      <c r="AF1185" s="30">
        <v>2302.8716909015998</v>
      </c>
      <c r="AG1185" s="27">
        <v>0.96</v>
      </c>
      <c r="AH1185" s="25">
        <v>7.0801960400000002E-2</v>
      </c>
      <c r="AI1185" s="25">
        <v>9.5426810299999998E-2</v>
      </c>
      <c r="AJ1185" s="25">
        <v>9.9527158899999996E-2</v>
      </c>
      <c r="AK1185" s="25">
        <v>0.13114738910000001</v>
      </c>
      <c r="AL1185" s="25">
        <v>0.17455604559999999</v>
      </c>
      <c r="AM1185" s="25">
        <v>0.16717159810000001</v>
      </c>
      <c r="AN1185" s="47">
        <v>0.3922746667</v>
      </c>
      <c r="AO1185" s="47">
        <v>0.4204941713</v>
      </c>
      <c r="AP1185" s="47">
        <v>0.43083347350000001</v>
      </c>
      <c r="AQ1185" s="47">
        <v>0.83197132742562796</v>
      </c>
      <c r="AR1185" s="47">
        <v>0.82661944529891496</v>
      </c>
      <c r="AS1185" s="47">
        <v>0.67965809530764398</v>
      </c>
      <c r="AT1185" s="28">
        <v>620</v>
      </c>
      <c r="AU1185" s="28">
        <v>786</v>
      </c>
      <c r="AV1185" s="28">
        <v>0</v>
      </c>
    </row>
    <row r="1186" spans="1:48" x14ac:dyDescent="0.25">
      <c r="A1186" s="159">
        <v>1183</v>
      </c>
      <c r="B1186" s="3" t="s">
        <v>2976</v>
      </c>
      <c r="C1186" s="3" t="s">
        <v>2159</v>
      </c>
      <c r="D1186" s="6" t="s">
        <v>4501</v>
      </c>
      <c r="E1186" s="168" t="s">
        <v>4501</v>
      </c>
      <c r="F1186" s="168" t="s">
        <v>4501</v>
      </c>
      <c r="G1186" s="168" t="s">
        <v>4501</v>
      </c>
      <c r="H1186" s="6" t="s">
        <v>4501</v>
      </c>
      <c r="I1186" s="151">
        <v>1.5</v>
      </c>
      <c r="J1186" s="151">
        <v>70.591260000000005</v>
      </c>
      <c r="K1186" s="6">
        <v>0</v>
      </c>
      <c r="L1186" s="6" t="s">
        <v>4501</v>
      </c>
      <c r="M1186" s="151" t="s">
        <v>4501</v>
      </c>
      <c r="N1186" s="151" t="s">
        <v>4501</v>
      </c>
      <c r="O1186" s="151" t="s">
        <v>4501</v>
      </c>
      <c r="P1186" s="169">
        <v>167.67422828799999</v>
      </c>
      <c r="Q1186" s="165">
        <v>-6.54E-2</v>
      </c>
      <c r="R1186" s="169">
        <v>164.95512731900001</v>
      </c>
      <c r="S1186" s="165">
        <v>-1.6199999999999999E-2</v>
      </c>
      <c r="T1186" s="169">
        <v>0</v>
      </c>
      <c r="U1186" s="165" t="s">
        <v>1989</v>
      </c>
      <c r="V1186" s="169">
        <v>2.738964475</v>
      </c>
      <c r="W1186" s="170">
        <v>-8.6400000000000005E-2</v>
      </c>
      <c r="X1186" s="169">
        <v>2.7726370290000002</v>
      </c>
      <c r="Y1186" s="170">
        <v>1.23E-2</v>
      </c>
      <c r="Z1186" s="169">
        <v>0</v>
      </c>
      <c r="AA1186" s="170" t="s">
        <v>1989</v>
      </c>
      <c r="AB1186" s="169">
        <v>753.84343577979996</v>
      </c>
      <c r="AC1186" s="165">
        <v>-0.72589999999999999</v>
      </c>
      <c r="AD1186" s="169">
        <v>1719.034958</v>
      </c>
      <c r="AE1186" s="165">
        <v>1.28</v>
      </c>
      <c r="AF1186" s="169">
        <v>0</v>
      </c>
      <c r="AG1186" s="165" t="s">
        <v>1989</v>
      </c>
      <c r="AH1186" s="168">
        <v>6.1613569200000003E-2</v>
      </c>
      <c r="AI1186" s="168">
        <v>6.1929048700000003E-2</v>
      </c>
      <c r="AJ1186" s="168">
        <v>0</v>
      </c>
      <c r="AK1186" s="168">
        <v>0.1341934726</v>
      </c>
      <c r="AL1186" s="168">
        <v>0.10981358569999999</v>
      </c>
      <c r="AM1186" s="168">
        <v>0</v>
      </c>
      <c r="AN1186" s="167">
        <v>0.21214185820000001</v>
      </c>
      <c r="AO1186" s="167">
        <v>0.20796233929999999</v>
      </c>
      <c r="AP1186" s="167">
        <v>0</v>
      </c>
      <c r="AQ1186" s="167">
        <v>1.09414366671749</v>
      </c>
      <c r="AR1186" s="167">
        <v>0.546730786964431</v>
      </c>
      <c r="AS1186" s="167" t="s">
        <v>1989</v>
      </c>
      <c r="AT1186" s="6">
        <v>1100</v>
      </c>
      <c r="AU1186" s="6">
        <v>850</v>
      </c>
      <c r="AV1186" s="6">
        <v>0</v>
      </c>
    </row>
    <row r="1187" spans="1:48" x14ac:dyDescent="0.25">
      <c r="A1187" s="159">
        <v>1184</v>
      </c>
      <c r="B1187" s="3" t="s">
        <v>2979</v>
      </c>
      <c r="C1187" s="3" t="s">
        <v>2159</v>
      </c>
      <c r="D1187" s="28" t="s">
        <v>4501</v>
      </c>
      <c r="E1187" s="25" t="s">
        <v>4501</v>
      </c>
      <c r="F1187" s="25" t="s">
        <v>4501</v>
      </c>
      <c r="G1187" s="25" t="s">
        <v>4501</v>
      </c>
      <c r="H1187" s="28" t="s">
        <v>4501</v>
      </c>
      <c r="I1187" s="49">
        <v>5.8389899999999999</v>
      </c>
      <c r="J1187" s="49">
        <v>14.593389999999999</v>
      </c>
      <c r="K1187" s="28" t="s">
        <v>4501</v>
      </c>
      <c r="L1187" s="28" t="s">
        <v>4501</v>
      </c>
      <c r="M1187" s="49" t="s">
        <v>4501</v>
      </c>
      <c r="N1187" s="49" t="s">
        <v>4501</v>
      </c>
      <c r="O1187" s="49" t="s">
        <v>4501</v>
      </c>
      <c r="P1187" s="30">
        <v>120.913621369</v>
      </c>
      <c r="Q1187" s="27">
        <v>-0.34379999999999999</v>
      </c>
      <c r="R1187" s="30">
        <v>155.56434369300001</v>
      </c>
      <c r="S1187" s="27">
        <v>0.28660000000000002</v>
      </c>
      <c r="T1187" s="30">
        <v>0</v>
      </c>
      <c r="U1187" s="27" t="s">
        <v>1989</v>
      </c>
      <c r="V1187" s="30">
        <v>-68.658766026999999</v>
      </c>
      <c r="W1187" s="32">
        <v>-0.21190000000000001</v>
      </c>
      <c r="X1187" s="30">
        <v>-24.175402514000002</v>
      </c>
      <c r="Y1187" s="32">
        <v>-0.64790000000000003</v>
      </c>
      <c r="Z1187" s="30">
        <v>0</v>
      </c>
      <c r="AA1187" s="32" t="s">
        <v>1989</v>
      </c>
      <c r="AB1187" s="30">
        <v>-11758.653499855</v>
      </c>
      <c r="AC1187" s="27">
        <v>-0.21190000000000001</v>
      </c>
      <c r="AD1187" s="30">
        <v>-4140.3333883084997</v>
      </c>
      <c r="AE1187" s="27">
        <v>-0.64800000000000002</v>
      </c>
      <c r="AF1187" s="30">
        <v>0</v>
      </c>
      <c r="AG1187" s="27" t="s">
        <v>1989</v>
      </c>
      <c r="AH1187" s="25">
        <v>-0.16210166309999999</v>
      </c>
      <c r="AI1187" s="25">
        <v>-6.01459409E-2</v>
      </c>
      <c r="AJ1187" s="25">
        <v>0</v>
      </c>
      <c r="AK1187" s="25">
        <v>0.1540167969</v>
      </c>
      <c r="AL1187" s="25">
        <v>4.91165712E-2</v>
      </c>
      <c r="AM1187" s="25">
        <v>0</v>
      </c>
      <c r="AN1187" s="47">
        <v>-0.1718490526</v>
      </c>
      <c r="AO1187" s="47">
        <v>-3.7288833399999999E-2</v>
      </c>
      <c r="AP1187" s="47">
        <v>0</v>
      </c>
      <c r="AQ1187" s="47">
        <v>-1.8637689499633501</v>
      </c>
      <c r="AR1187" s="47">
        <v>-1.7717375985447901</v>
      </c>
      <c r="AS1187" s="47" t="s">
        <v>1989</v>
      </c>
      <c r="AT1187" s="28">
        <v>0</v>
      </c>
      <c r="AU1187" s="28">
        <v>0</v>
      </c>
      <c r="AV1187" s="28">
        <v>0</v>
      </c>
    </row>
    <row r="1188" spans="1:48" x14ac:dyDescent="0.25">
      <c r="A1188" s="159">
        <v>1185</v>
      </c>
      <c r="B1188" s="3" t="s">
        <v>3003</v>
      </c>
      <c r="C1188" s="3" t="s">
        <v>2159</v>
      </c>
      <c r="D1188" s="28" t="s">
        <v>4501</v>
      </c>
      <c r="E1188" s="25" t="s">
        <v>4501</v>
      </c>
      <c r="F1188" s="25" t="s">
        <v>4501</v>
      </c>
      <c r="G1188" s="25" t="s">
        <v>4501</v>
      </c>
      <c r="H1188" s="28" t="s">
        <v>4501</v>
      </c>
      <c r="I1188" s="49">
        <v>1.89354</v>
      </c>
      <c r="J1188" s="49">
        <v>95.393289999999993</v>
      </c>
      <c r="K1188" s="28" t="s">
        <v>4501</v>
      </c>
      <c r="L1188" s="28" t="s">
        <v>4501</v>
      </c>
      <c r="M1188" s="49" t="s">
        <v>4501</v>
      </c>
      <c r="N1188" s="49" t="s">
        <v>4501</v>
      </c>
      <c r="O1188" s="49" t="s">
        <v>4501</v>
      </c>
      <c r="P1188" s="30">
        <v>151.12756215100001</v>
      </c>
      <c r="Q1188" s="27">
        <v>0.13009999999999999</v>
      </c>
      <c r="R1188" s="30">
        <v>214.59981960600001</v>
      </c>
      <c r="S1188" s="27">
        <v>0.42</v>
      </c>
      <c r="T1188" s="30">
        <v>0</v>
      </c>
      <c r="U1188" s="27" t="s">
        <v>1989</v>
      </c>
      <c r="V1188" s="30">
        <v>-12.826477291</v>
      </c>
      <c r="W1188" s="32">
        <v>-22.228899999999999</v>
      </c>
      <c r="X1188" s="30">
        <v>4.4526336710000001</v>
      </c>
      <c r="Y1188" s="32">
        <v>-1.3471</v>
      </c>
      <c r="Z1188" s="30">
        <v>0</v>
      </c>
      <c r="AA1188" s="32" t="s">
        <v>1989</v>
      </c>
      <c r="AB1188" s="30">
        <v>-6773.8084703781997</v>
      </c>
      <c r="AC1188" s="27">
        <v>-22.228899999999999</v>
      </c>
      <c r="AD1188" s="30">
        <v>2351.4864597525998</v>
      </c>
      <c r="AE1188" s="27">
        <v>-1.347</v>
      </c>
      <c r="AF1188" s="30">
        <v>0</v>
      </c>
      <c r="AG1188" s="27" t="s">
        <v>1989</v>
      </c>
      <c r="AH1188" s="25">
        <v>-9.0485236299999994E-2</v>
      </c>
      <c r="AI1188" s="25">
        <v>3.2601796299999999E-2</v>
      </c>
      <c r="AJ1188" s="25">
        <v>0</v>
      </c>
      <c r="AK1188" s="25">
        <v>-0.77713134530000005</v>
      </c>
      <c r="AL1188" s="25">
        <v>0.37000443049999998</v>
      </c>
      <c r="AM1188" s="25">
        <v>0</v>
      </c>
      <c r="AN1188" s="47">
        <v>1.2677777899999999E-2</v>
      </c>
      <c r="AO1188" s="47">
        <v>9.4037362200000002E-2</v>
      </c>
      <c r="AP1188" s="47">
        <v>0</v>
      </c>
      <c r="AQ1188" s="47">
        <v>14.0163852344771</v>
      </c>
      <c r="AR1188" s="47">
        <v>7.8270610306887098</v>
      </c>
      <c r="AS1188" s="47" t="s">
        <v>1989</v>
      </c>
      <c r="AT1188" s="28">
        <v>0</v>
      </c>
      <c r="AU1188" s="28">
        <v>0</v>
      </c>
      <c r="AV1188" s="28">
        <v>0</v>
      </c>
    </row>
    <row r="1189" spans="1:48" x14ac:dyDescent="0.25">
      <c r="A1189" s="159">
        <v>1186</v>
      </c>
      <c r="B1189" s="3" t="s">
        <v>2982</v>
      </c>
      <c r="C1189" s="3" t="s">
        <v>2159</v>
      </c>
      <c r="D1189" s="28" t="s">
        <v>4501</v>
      </c>
      <c r="E1189" s="25" t="s">
        <v>4501</v>
      </c>
      <c r="F1189" s="25" t="s">
        <v>4501</v>
      </c>
      <c r="G1189" s="25" t="s">
        <v>4501</v>
      </c>
      <c r="H1189" s="28" t="s">
        <v>4501</v>
      </c>
      <c r="I1189" s="49">
        <v>21.566509999999997</v>
      </c>
      <c r="J1189" s="49">
        <v>100</v>
      </c>
      <c r="K1189" s="28" t="s">
        <v>4501</v>
      </c>
      <c r="L1189" s="28" t="s">
        <v>4501</v>
      </c>
      <c r="M1189" s="49" t="s">
        <v>4501</v>
      </c>
      <c r="N1189" s="49" t="s">
        <v>4501</v>
      </c>
      <c r="O1189" s="49" t="s">
        <v>4501</v>
      </c>
      <c r="P1189" s="30">
        <v>31.094370534999999</v>
      </c>
      <c r="Q1189" s="27">
        <v>1.77E-2</v>
      </c>
      <c r="R1189" s="30">
        <v>33.675175592000002</v>
      </c>
      <c r="S1189" s="27">
        <v>8.3000000000000004E-2</v>
      </c>
      <c r="T1189" s="30">
        <v>35.033691427999997</v>
      </c>
      <c r="U1189" s="27">
        <v>0.1094</v>
      </c>
      <c r="V1189" s="30">
        <v>0.31052597700000001</v>
      </c>
      <c r="W1189" s="32">
        <v>0.11940000000000001</v>
      </c>
      <c r="X1189" s="30">
        <v>0.35404419999999998</v>
      </c>
      <c r="Y1189" s="32">
        <v>0.1401</v>
      </c>
      <c r="Z1189" s="30">
        <v>0.366512263</v>
      </c>
      <c r="AA1189" s="32">
        <v>0.14879999999999999</v>
      </c>
      <c r="AB1189" s="30">
        <v>12.946665635800001</v>
      </c>
      <c r="AC1189" s="27">
        <v>9.2700000000000005E-2</v>
      </c>
      <c r="AD1189" s="30">
        <v>14.7610577604</v>
      </c>
      <c r="AE1189" s="27">
        <v>0.14000000000000001</v>
      </c>
      <c r="AF1189" s="30">
        <v>16.985974102299998</v>
      </c>
      <c r="AG1189" s="27">
        <v>1.1499999999999999</v>
      </c>
      <c r="AH1189" s="25">
        <v>1.3295456999999999E-3</v>
      </c>
      <c r="AI1189" s="25">
        <v>1.5211042E-3</v>
      </c>
      <c r="AJ1189" s="25">
        <v>1.5818061000000001E-3</v>
      </c>
      <c r="AK1189" s="25">
        <v>1.4087660000000001E-3</v>
      </c>
      <c r="AL1189" s="25">
        <v>1.6056257000000001E-3</v>
      </c>
      <c r="AM1189" s="25">
        <v>1.6508618000000001E-3</v>
      </c>
      <c r="AN1189" s="47">
        <v>0.26507026239999998</v>
      </c>
      <c r="AO1189" s="47">
        <v>0.25030868340000001</v>
      </c>
      <c r="AP1189" s="47">
        <v>0.25207507159999998</v>
      </c>
      <c r="AQ1189" s="47">
        <v>5.2465458076866603E-2</v>
      </c>
      <c r="AR1189" s="47">
        <v>5.8664318517880898E-2</v>
      </c>
      <c r="AS1189" s="47">
        <v>4.3656287321113499E-2</v>
      </c>
      <c r="AT1189" s="28">
        <v>9</v>
      </c>
      <c r="AU1189" s="28">
        <v>10</v>
      </c>
      <c r="AV1189" s="28">
        <v>0</v>
      </c>
    </row>
    <row r="1190" spans="1:48" x14ac:dyDescent="0.25">
      <c r="A1190" s="159">
        <v>1187</v>
      </c>
      <c r="B1190" s="3" t="s">
        <v>4075</v>
      </c>
      <c r="C1190" s="3" t="s">
        <v>2159</v>
      </c>
      <c r="D1190" s="28" t="s">
        <v>4501</v>
      </c>
      <c r="E1190" s="25" t="s">
        <v>4501</v>
      </c>
      <c r="F1190" s="25" t="s">
        <v>4501</v>
      </c>
      <c r="G1190" s="25" t="s">
        <v>4501</v>
      </c>
      <c r="H1190" s="28" t="s">
        <v>4501</v>
      </c>
      <c r="I1190" s="49">
        <v>17.717669999999998</v>
      </c>
      <c r="J1190" s="49">
        <v>7.3745609999999999</v>
      </c>
      <c r="K1190" s="28">
        <v>0</v>
      </c>
      <c r="L1190" s="28" t="s">
        <v>4501</v>
      </c>
      <c r="M1190" s="49" t="s">
        <v>4501</v>
      </c>
      <c r="N1190" s="49" t="s">
        <v>4501</v>
      </c>
      <c r="O1190" s="49" t="s">
        <v>4501</v>
      </c>
      <c r="P1190" s="30">
        <v>145.597118658</v>
      </c>
      <c r="Q1190" s="27">
        <v>6.6E-3</v>
      </c>
      <c r="R1190" s="30">
        <v>150.234370506</v>
      </c>
      <c r="S1190" s="27">
        <v>3.1800000000000002E-2</v>
      </c>
      <c r="T1190" s="30">
        <v>152.23252676300001</v>
      </c>
      <c r="U1190" s="27">
        <v>3.0599999999999999E-2</v>
      </c>
      <c r="V1190" s="30">
        <v>13.309797493</v>
      </c>
      <c r="W1190" s="32">
        <v>0.1492</v>
      </c>
      <c r="X1190" s="30">
        <v>13.7603668</v>
      </c>
      <c r="Y1190" s="32">
        <v>3.39E-2</v>
      </c>
      <c r="Z1190" s="30">
        <v>13.499390010999999</v>
      </c>
      <c r="AA1190" s="32">
        <v>-4.19E-2</v>
      </c>
      <c r="AB1190" s="30">
        <v>751.21622928299996</v>
      </c>
      <c r="AC1190" s="27">
        <v>0.104</v>
      </c>
      <c r="AD1190" s="30">
        <v>566.47164284910002</v>
      </c>
      <c r="AE1190" s="27">
        <v>-0.246</v>
      </c>
      <c r="AF1190" s="30">
        <v>755.99713133729995</v>
      </c>
      <c r="AG1190" s="27">
        <v>0.93</v>
      </c>
      <c r="AH1190" s="25">
        <v>3.9223253399999998E-2</v>
      </c>
      <c r="AI1190" s="25">
        <v>3.9834979899999998E-2</v>
      </c>
      <c r="AJ1190" s="25">
        <v>3.9766293600000002E-2</v>
      </c>
      <c r="AK1190" s="25">
        <v>7.1887183100000002E-2</v>
      </c>
      <c r="AL1190" s="25">
        <v>7.0994732000000005E-2</v>
      </c>
      <c r="AM1190" s="25">
        <v>6.9250309600000004E-2</v>
      </c>
      <c r="AN1190" s="47">
        <v>0.25502800809999998</v>
      </c>
      <c r="AO1190" s="47">
        <v>0.25512293050000001</v>
      </c>
      <c r="AP1190" s="47">
        <v>0.24871913139999999</v>
      </c>
      <c r="AQ1190" s="47">
        <v>0.80704734930931399</v>
      </c>
      <c r="AR1190" s="47">
        <v>0.757117924656318</v>
      </c>
      <c r="AS1190" s="47">
        <v>0.74143233560244703</v>
      </c>
      <c r="AT1190" s="28">
        <v>460</v>
      </c>
      <c r="AU1190" s="28">
        <v>480</v>
      </c>
      <c r="AV1190" s="28">
        <v>0</v>
      </c>
    </row>
    <row r="1191" spans="1:48" x14ac:dyDescent="0.25">
      <c r="A1191" s="159">
        <v>1188</v>
      </c>
      <c r="B1191" s="3" t="s">
        <v>4273</v>
      </c>
      <c r="C1191" s="3" t="s">
        <v>2159</v>
      </c>
      <c r="D1191" s="28" t="s">
        <v>4501</v>
      </c>
      <c r="E1191" s="25" t="s">
        <v>4501</v>
      </c>
      <c r="F1191" s="25" t="s">
        <v>4501</v>
      </c>
      <c r="G1191" s="25" t="s">
        <v>4501</v>
      </c>
      <c r="H1191" s="28" t="s">
        <v>4501</v>
      </c>
      <c r="I1191" s="49">
        <v>78.8</v>
      </c>
      <c r="J1191" s="49">
        <v>100</v>
      </c>
      <c r="K1191" s="28">
        <v>0</v>
      </c>
      <c r="L1191" s="28" t="s">
        <v>4501</v>
      </c>
      <c r="M1191" s="49" t="s">
        <v>4501</v>
      </c>
      <c r="N1191" s="49" t="s">
        <v>4501</v>
      </c>
      <c r="O1191" s="49" t="s">
        <v>4501</v>
      </c>
      <c r="P1191" s="30">
        <v>0</v>
      </c>
      <c r="Q1191" s="27" t="s">
        <v>1989</v>
      </c>
      <c r="R1191" s="30">
        <v>214.96056450399999</v>
      </c>
      <c r="S1191" s="27" t="s">
        <v>1989</v>
      </c>
      <c r="T1191" s="30">
        <v>180.43504950400001</v>
      </c>
      <c r="U1191" s="27" t="s">
        <v>1989</v>
      </c>
      <c r="V1191" s="30">
        <v>0</v>
      </c>
      <c r="W1191" s="32" t="s">
        <v>1989</v>
      </c>
      <c r="X1191" s="30">
        <v>14.611205555</v>
      </c>
      <c r="Y1191" s="32" t="s">
        <v>1989</v>
      </c>
      <c r="Z1191" s="30">
        <v>24.204061741</v>
      </c>
      <c r="AA1191" s="32" t="s">
        <v>1989</v>
      </c>
      <c r="AB1191" s="30">
        <v>0</v>
      </c>
      <c r="AC1191" s="27" t="s">
        <v>1989</v>
      </c>
      <c r="AD1191" s="30">
        <v>140.52291313449999</v>
      </c>
      <c r="AE1191" s="27" t="s">
        <v>1989</v>
      </c>
      <c r="AF1191" s="30">
        <v>0</v>
      </c>
      <c r="AG1191" s="27" t="s">
        <v>1989</v>
      </c>
      <c r="AH1191" s="25">
        <v>0</v>
      </c>
      <c r="AI1191" s="25">
        <v>9.3076497999999997E-3</v>
      </c>
      <c r="AJ1191" s="25">
        <v>0</v>
      </c>
      <c r="AK1191" s="25">
        <v>0</v>
      </c>
      <c r="AL1191" s="25">
        <v>1.21820487E-2</v>
      </c>
      <c r="AM1191" s="25">
        <v>0</v>
      </c>
      <c r="AN1191" s="47">
        <v>0</v>
      </c>
      <c r="AO1191" s="47">
        <v>0.1796309043</v>
      </c>
      <c r="AP1191" s="47">
        <v>0</v>
      </c>
      <c r="AQ1191" s="47" t="s">
        <v>1989</v>
      </c>
      <c r="AR1191" s="47">
        <v>0.30882112792149902</v>
      </c>
      <c r="AS1191" s="47">
        <v>0.30882998990296401</v>
      </c>
      <c r="AT1191" s="28">
        <v>0</v>
      </c>
      <c r="AU1191" s="28">
        <v>82</v>
      </c>
      <c r="AV1191" s="28">
        <v>0</v>
      </c>
    </row>
    <row r="1192" spans="1:48" x14ac:dyDescent="0.25">
      <c r="A1192" s="159">
        <v>1189</v>
      </c>
      <c r="B1192" s="3" t="s">
        <v>2985</v>
      </c>
      <c r="C1192" s="3" t="s">
        <v>2159</v>
      </c>
      <c r="D1192" s="28">
        <v>5600</v>
      </c>
      <c r="E1192" s="25">
        <v>16.66667</v>
      </c>
      <c r="F1192" s="25">
        <v>12</v>
      </c>
      <c r="G1192" s="25">
        <v>1.818182</v>
      </c>
      <c r="H1192" s="28">
        <v>504000000000</v>
      </c>
      <c r="I1192" s="49">
        <v>90</v>
      </c>
      <c r="J1192" s="49">
        <v>23.63653</v>
      </c>
      <c r="K1192" s="28">
        <v>25</v>
      </c>
      <c r="L1192" s="28">
        <v>140000</v>
      </c>
      <c r="M1192" s="49">
        <v>16.816816816816818</v>
      </c>
      <c r="N1192" s="49">
        <v>1.3150752650797206</v>
      </c>
      <c r="O1192" s="49" t="s">
        <v>4501</v>
      </c>
      <c r="P1192" s="30">
        <v>2606.7592522340001</v>
      </c>
      <c r="Q1192" s="27">
        <v>-0.10680000000000001</v>
      </c>
      <c r="R1192" s="30">
        <v>2601.0680300859999</v>
      </c>
      <c r="S1192" s="27">
        <v>-2.2000000000000001E-3</v>
      </c>
      <c r="T1192" s="30">
        <v>2273.6324913019998</v>
      </c>
      <c r="U1192" s="27">
        <v>-0.15029999999999999</v>
      </c>
      <c r="V1192" s="30">
        <v>-71.761712975999998</v>
      </c>
      <c r="W1192" s="32">
        <v>-0.83560000000000001</v>
      </c>
      <c r="X1192" s="30">
        <v>46.526939454999997</v>
      </c>
      <c r="Y1192" s="32">
        <v>-1.6484000000000001</v>
      </c>
      <c r="Z1192" s="30">
        <v>-18.625131749000001</v>
      </c>
      <c r="AA1192" s="32">
        <v>-2.7305999999999999</v>
      </c>
      <c r="AB1192" s="30">
        <v>-737.65628312219997</v>
      </c>
      <c r="AC1192" s="27">
        <v>-0.83979999999999999</v>
      </c>
      <c r="AD1192" s="30">
        <v>333.10916687780002</v>
      </c>
      <c r="AE1192" s="27">
        <v>-1.452</v>
      </c>
      <c r="AF1192" s="30">
        <v>-297.68609282220001</v>
      </c>
      <c r="AG1192" s="27">
        <v>2378.86</v>
      </c>
      <c r="AH1192" s="25">
        <v>-1.5635456799999999E-2</v>
      </c>
      <c r="AI1192" s="25">
        <v>6.8096564E-3</v>
      </c>
      <c r="AJ1192" s="25">
        <v>-6.0427290999999998E-3</v>
      </c>
      <c r="AK1192" s="25">
        <v>-0.13506279290000001</v>
      </c>
      <c r="AL1192" s="25">
        <v>6.5428741299999996E-2</v>
      </c>
      <c r="AM1192" s="25">
        <v>-6.1913778500000002E-2</v>
      </c>
      <c r="AN1192" s="47">
        <v>8.7429698400000005E-2</v>
      </c>
      <c r="AO1192" s="47">
        <v>0.10578557180000001</v>
      </c>
      <c r="AP1192" s="47">
        <v>8.7753837099999996E-2</v>
      </c>
      <c r="AQ1192" s="47">
        <v>9.0232044279864105</v>
      </c>
      <c r="AR1192" s="47">
        <v>8.2305347366965407</v>
      </c>
      <c r="AS1192" s="47">
        <v>9.2459959865959203</v>
      </c>
      <c r="AT1192" s="28">
        <v>0</v>
      </c>
      <c r="AU1192" s="28">
        <v>0</v>
      </c>
      <c r="AV1192" s="28">
        <v>0</v>
      </c>
    </row>
    <row r="1193" spans="1:48" x14ac:dyDescent="0.25">
      <c r="A1193" s="159">
        <v>1190</v>
      </c>
      <c r="B1193" s="3" t="s">
        <v>2961</v>
      </c>
      <c r="C1193" s="3" t="s">
        <v>2159</v>
      </c>
      <c r="D1193" s="28" t="s">
        <v>4501</v>
      </c>
      <c r="E1193" s="25" t="s">
        <v>4501</v>
      </c>
      <c r="F1193" s="25" t="s">
        <v>4501</v>
      </c>
      <c r="G1193" s="25" t="s">
        <v>4501</v>
      </c>
      <c r="H1193" s="28" t="s">
        <v>4501</v>
      </c>
      <c r="I1193" s="49">
        <v>6.7388699999999995</v>
      </c>
      <c r="J1193" s="49">
        <v>53.507770000000001</v>
      </c>
      <c r="K1193" s="28">
        <v>0</v>
      </c>
      <c r="L1193" s="28" t="s">
        <v>4501</v>
      </c>
      <c r="M1193" s="49" t="s">
        <v>4501</v>
      </c>
      <c r="N1193" s="49" t="s">
        <v>4501</v>
      </c>
      <c r="O1193" s="49" t="s">
        <v>4501</v>
      </c>
      <c r="P1193" s="30">
        <v>229.12561533600001</v>
      </c>
      <c r="Q1193" s="27">
        <v>0.1106</v>
      </c>
      <c r="R1193" s="30">
        <v>332.65288027100002</v>
      </c>
      <c r="S1193" s="27">
        <v>0.45179999999999998</v>
      </c>
      <c r="T1193" s="30">
        <v>0</v>
      </c>
      <c r="U1193" s="27" t="s">
        <v>1989</v>
      </c>
      <c r="V1193" s="30">
        <v>5.6095539099999998</v>
      </c>
      <c r="W1193" s="32">
        <v>-0.27189999999999998</v>
      </c>
      <c r="X1193" s="30">
        <v>4.3669050690000004</v>
      </c>
      <c r="Y1193" s="32">
        <v>-0.2215</v>
      </c>
      <c r="Z1193" s="30">
        <v>0</v>
      </c>
      <c r="AA1193" s="32" t="s">
        <v>1989</v>
      </c>
      <c r="AB1193" s="30">
        <v>676.21438671429996</v>
      </c>
      <c r="AC1193" s="27">
        <v>-0.55669999999999997</v>
      </c>
      <c r="AD1193" s="30">
        <v>623.8435812857</v>
      </c>
      <c r="AE1193" s="27">
        <v>-7.6999999999999999E-2</v>
      </c>
      <c r="AF1193" s="30">
        <v>0</v>
      </c>
      <c r="AG1193" s="27" t="s">
        <v>1989</v>
      </c>
      <c r="AH1193" s="25">
        <v>1.9649391499999998E-2</v>
      </c>
      <c r="AI1193" s="25">
        <v>1.3436762499999999E-2</v>
      </c>
      <c r="AJ1193" s="25">
        <v>0</v>
      </c>
      <c r="AK1193" s="25">
        <v>7.2634940999999995E-2</v>
      </c>
      <c r="AL1193" s="25">
        <v>4.9499910199999997E-2</v>
      </c>
      <c r="AM1193" s="25">
        <v>0</v>
      </c>
      <c r="AN1193" s="47">
        <v>0.1269959094</v>
      </c>
      <c r="AO1193" s="47">
        <v>6.7016013900000004E-2</v>
      </c>
      <c r="AP1193" s="47">
        <v>0</v>
      </c>
      <c r="AQ1193" s="47">
        <v>2.3897162812286998</v>
      </c>
      <c r="AR1193" s="47">
        <v>2.98048537381873</v>
      </c>
      <c r="AS1193" s="47" t="s">
        <v>1989</v>
      </c>
      <c r="AT1193" s="28">
        <v>600</v>
      </c>
      <c r="AU1193" s="28">
        <v>0</v>
      </c>
      <c r="AV1193" s="28">
        <v>0</v>
      </c>
    </row>
    <row r="1194" spans="1:48" x14ac:dyDescent="0.25">
      <c r="A1194" s="159">
        <v>1191</v>
      </c>
      <c r="B1194" s="3" t="s">
        <v>4057</v>
      </c>
      <c r="C1194" s="3" t="s">
        <v>2159</v>
      </c>
      <c r="D1194" s="28">
        <v>7500</v>
      </c>
      <c r="E1194" s="25">
        <v>4.1666670000000003</v>
      </c>
      <c r="F1194" s="25">
        <v>4.1666670000000003</v>
      </c>
      <c r="G1194" s="25">
        <v>17.1875</v>
      </c>
      <c r="H1194" s="28">
        <v>37699500000</v>
      </c>
      <c r="I1194" s="49">
        <v>5.0266000000000002</v>
      </c>
      <c r="J1194" s="49">
        <v>74.759180000000001</v>
      </c>
      <c r="K1194" s="28">
        <v>1239.5</v>
      </c>
      <c r="L1194" s="28">
        <v>8625000</v>
      </c>
      <c r="M1194" s="49">
        <v>6.6489361702127656</v>
      </c>
      <c r="N1194" s="49">
        <v>0.50757842207152282</v>
      </c>
      <c r="O1194" s="49" t="s">
        <v>4501</v>
      </c>
      <c r="P1194" s="30">
        <v>182.04683023800001</v>
      </c>
      <c r="Q1194" s="27">
        <v>-9.7500000000000003E-2</v>
      </c>
      <c r="R1194" s="30">
        <v>228.33477296999999</v>
      </c>
      <c r="S1194" s="27">
        <v>0.25430000000000003</v>
      </c>
      <c r="T1194" s="30">
        <v>0</v>
      </c>
      <c r="U1194" s="27" t="s">
        <v>1989</v>
      </c>
      <c r="V1194" s="30">
        <v>5.9806250050000003</v>
      </c>
      <c r="W1194" s="32">
        <v>-0.14879999999999999</v>
      </c>
      <c r="X1194" s="30">
        <v>5.6930016920000002</v>
      </c>
      <c r="Y1194" s="32">
        <v>-4.8099999999999997E-2</v>
      </c>
      <c r="Z1194" s="30">
        <v>0</v>
      </c>
      <c r="AA1194" s="32" t="s">
        <v>1989</v>
      </c>
      <c r="AB1194" s="30">
        <v>1128.8778593881</v>
      </c>
      <c r="AC1194" s="27">
        <v>-0.3473</v>
      </c>
      <c r="AD1194" s="30">
        <v>1027.6130983170001</v>
      </c>
      <c r="AE1194" s="27">
        <v>-0.09</v>
      </c>
      <c r="AF1194" s="30">
        <v>0</v>
      </c>
      <c r="AG1194" s="27" t="s">
        <v>1989</v>
      </c>
      <c r="AH1194" s="25">
        <v>2.02858936E-2</v>
      </c>
      <c r="AI1194" s="25">
        <v>1.86638771E-2</v>
      </c>
      <c r="AJ1194" s="25">
        <v>0</v>
      </c>
      <c r="AK1194" s="25">
        <v>8.2539622300000004E-2</v>
      </c>
      <c r="AL1194" s="25">
        <v>7.6002945000000002E-2</v>
      </c>
      <c r="AM1194" s="25">
        <v>0</v>
      </c>
      <c r="AN1194" s="47">
        <v>0.14048712229999999</v>
      </c>
      <c r="AO1194" s="47">
        <v>0.1214730617</v>
      </c>
      <c r="AP1194" s="47">
        <v>0</v>
      </c>
      <c r="AQ1194" s="47">
        <v>3.03984018109744</v>
      </c>
      <c r="AR1194" s="47">
        <v>3.1042569471994801</v>
      </c>
      <c r="AS1194" s="47" t="s">
        <v>1989</v>
      </c>
      <c r="AT1194" s="28">
        <v>1000</v>
      </c>
      <c r="AU1194" s="28">
        <v>0</v>
      </c>
      <c r="AV1194" s="28">
        <v>0</v>
      </c>
    </row>
    <row r="1195" spans="1:48" x14ac:dyDescent="0.25">
      <c r="A1195" s="159">
        <v>1192</v>
      </c>
      <c r="B1195" s="3" t="s">
        <v>2991</v>
      </c>
      <c r="C1195" s="3" t="s">
        <v>2159</v>
      </c>
      <c r="D1195" s="28">
        <v>19900</v>
      </c>
      <c r="E1195" s="25">
        <v>3.1088079999999998</v>
      </c>
      <c r="F1195" s="25">
        <v>-4.3269229999999999</v>
      </c>
      <c r="G1195" s="25">
        <v>2.051282</v>
      </c>
      <c r="H1195" s="28">
        <v>1586549469600.0002</v>
      </c>
      <c r="I1195" s="49">
        <v>79.726100000000002</v>
      </c>
      <c r="J1195" s="49">
        <v>97.417029999999997</v>
      </c>
      <c r="K1195" s="28">
        <v>155</v>
      </c>
      <c r="L1195" s="28">
        <v>2928500</v>
      </c>
      <c r="M1195" s="49" t="s">
        <v>4501</v>
      </c>
      <c r="N1195" s="49">
        <v>1.3747230645579758</v>
      </c>
      <c r="O1195" s="49">
        <v>0.54723489999999997</v>
      </c>
      <c r="P1195" s="30">
        <v>19196.516907729001</v>
      </c>
      <c r="Q1195" s="27">
        <v>0.65010000000000001</v>
      </c>
      <c r="R1195" s="30">
        <v>13362.829440849</v>
      </c>
      <c r="S1195" s="27">
        <v>-0.3039</v>
      </c>
      <c r="T1195" s="30">
        <v>9451.7180856140003</v>
      </c>
      <c r="U1195" s="27">
        <v>-0.2452</v>
      </c>
      <c r="V1195" s="30">
        <v>267.53630922600001</v>
      </c>
      <c r="W1195" s="32">
        <v>1.3008999999999999</v>
      </c>
      <c r="X1195" s="30">
        <v>-189.78585385900001</v>
      </c>
      <c r="Y1195" s="32">
        <v>-1.7094</v>
      </c>
      <c r="Z1195" s="30">
        <v>-312.82829729500003</v>
      </c>
      <c r="AA1195" s="32">
        <v>-3.1425000000000001</v>
      </c>
      <c r="AB1195" s="30">
        <v>3020.7189147108002</v>
      </c>
      <c r="AC1195" s="27">
        <v>2.6131000000000002</v>
      </c>
      <c r="AD1195" s="30">
        <v>-2244.4198908428002</v>
      </c>
      <c r="AE1195" s="27">
        <v>-1.7430000000000001</v>
      </c>
      <c r="AF1195" s="30">
        <v>-3599.7371710651</v>
      </c>
      <c r="AG1195" s="27" t="s">
        <v>1989</v>
      </c>
      <c r="AH1195" s="25">
        <v>1.549391E-2</v>
      </c>
      <c r="AI1195" s="25">
        <v>-1.24628382E-2</v>
      </c>
      <c r="AJ1195" s="25">
        <v>-2.4357565899999999E-2</v>
      </c>
      <c r="AK1195" s="25">
        <v>0.13089702310000001</v>
      </c>
      <c r="AL1195" s="25">
        <v>-9.6942537100000004E-2</v>
      </c>
      <c r="AM1195" s="25">
        <v>-0.18499341699999999</v>
      </c>
      <c r="AN1195" s="47">
        <v>6.4537279200000006E-2</v>
      </c>
      <c r="AO1195" s="47">
        <v>5.0479758700000002E-2</v>
      </c>
      <c r="AP1195" s="47">
        <v>5.26943447E-2</v>
      </c>
      <c r="AQ1195" s="47">
        <v>6.3306556085579304</v>
      </c>
      <c r="AR1195" s="47">
        <v>7.3227532935153699</v>
      </c>
      <c r="AS1195" s="47">
        <v>6.5949057368780704</v>
      </c>
      <c r="AT1195" s="28">
        <v>600</v>
      </c>
      <c r="AU1195" s="28">
        <v>0</v>
      </c>
      <c r="AV1195" s="28">
        <v>0</v>
      </c>
    </row>
    <row r="1196" spans="1:48" x14ac:dyDescent="0.25">
      <c r="A1196" s="159">
        <v>1193</v>
      </c>
      <c r="B1196" s="3" t="s">
        <v>2970</v>
      </c>
      <c r="C1196" s="3" t="s">
        <v>2159</v>
      </c>
      <c r="D1196" s="28" t="s">
        <v>4501</v>
      </c>
      <c r="E1196" s="25" t="s">
        <v>4501</v>
      </c>
      <c r="F1196" s="25" t="s">
        <v>4501</v>
      </c>
      <c r="G1196" s="25" t="s">
        <v>4501</v>
      </c>
      <c r="H1196" s="28" t="s">
        <v>4501</v>
      </c>
      <c r="I1196" s="49">
        <v>8.5499999999999989</v>
      </c>
      <c r="J1196" s="49">
        <v>18.874030000000001</v>
      </c>
      <c r="K1196" s="28">
        <v>0</v>
      </c>
      <c r="L1196" s="28" t="s">
        <v>4501</v>
      </c>
      <c r="M1196" s="49" t="s">
        <v>4501</v>
      </c>
      <c r="N1196" s="49" t="s">
        <v>4501</v>
      </c>
      <c r="O1196" s="49" t="s">
        <v>4501</v>
      </c>
      <c r="P1196" s="30">
        <v>175.77864506</v>
      </c>
      <c r="Q1196" s="27">
        <v>0.16500000000000001</v>
      </c>
      <c r="R1196" s="30">
        <v>173.57002767099999</v>
      </c>
      <c r="S1196" s="27">
        <v>-1.26E-2</v>
      </c>
      <c r="T1196" s="30">
        <v>0</v>
      </c>
      <c r="U1196" s="27" t="s">
        <v>1989</v>
      </c>
      <c r="V1196" s="30">
        <v>14.437532023999999</v>
      </c>
      <c r="W1196" s="32">
        <v>-7.5300000000000006E-2</v>
      </c>
      <c r="X1196" s="30">
        <v>16.315501997999998</v>
      </c>
      <c r="Y1196" s="32">
        <v>0.13009999999999999</v>
      </c>
      <c r="Z1196" s="30">
        <v>0</v>
      </c>
      <c r="AA1196" s="32" t="s">
        <v>1989</v>
      </c>
      <c r="AB1196" s="30">
        <v>1519.7113478363001</v>
      </c>
      <c r="AC1196" s="27">
        <v>-7.5300000000000006E-2</v>
      </c>
      <c r="AD1196" s="30">
        <v>1717.3686547368</v>
      </c>
      <c r="AE1196" s="27">
        <v>0.13</v>
      </c>
      <c r="AF1196" s="30">
        <v>0</v>
      </c>
      <c r="AG1196" s="27" t="s">
        <v>1989</v>
      </c>
      <c r="AH1196" s="25">
        <v>4.0148352200000001E-2</v>
      </c>
      <c r="AI1196" s="25">
        <v>4.3249438199999997E-2</v>
      </c>
      <c r="AJ1196" s="25">
        <v>0</v>
      </c>
      <c r="AK1196" s="25">
        <v>0.1133148152</v>
      </c>
      <c r="AL1196" s="25">
        <v>0.1301891245</v>
      </c>
      <c r="AM1196" s="25">
        <v>0</v>
      </c>
      <c r="AN1196" s="47">
        <v>0.34414941030000001</v>
      </c>
      <c r="AO1196" s="47">
        <v>0.23621597529999999</v>
      </c>
      <c r="AP1196" s="47">
        <v>0</v>
      </c>
      <c r="AQ1196" s="47">
        <v>1.8008568713944599</v>
      </c>
      <c r="AR1196" s="47">
        <v>2.23004928333842</v>
      </c>
      <c r="AS1196" s="47" t="s">
        <v>1989</v>
      </c>
      <c r="AT1196" s="28">
        <v>1200</v>
      </c>
      <c r="AU1196" s="28">
        <v>1200</v>
      </c>
      <c r="AV1196" s="28">
        <v>0</v>
      </c>
    </row>
    <row r="1197" spans="1:48" x14ac:dyDescent="0.25">
      <c r="A1197" s="159">
        <v>1194</v>
      </c>
      <c r="B1197" s="3" t="s">
        <v>2195</v>
      </c>
      <c r="C1197" s="3" t="s">
        <v>2159</v>
      </c>
      <c r="D1197" s="28">
        <v>7600</v>
      </c>
      <c r="E1197" s="25">
        <v>-5</v>
      </c>
      <c r="F1197" s="25">
        <v>-7.3170729999999997</v>
      </c>
      <c r="G1197" s="25">
        <v>-5</v>
      </c>
      <c r="H1197" s="28">
        <v>228000000000</v>
      </c>
      <c r="I1197" s="49">
        <v>30</v>
      </c>
      <c r="J1197" s="49">
        <v>36.399000000000001</v>
      </c>
      <c r="K1197" s="28">
        <v>755</v>
      </c>
      <c r="L1197" s="28">
        <v>5995500</v>
      </c>
      <c r="M1197" s="49">
        <v>6.1488673139158578</v>
      </c>
      <c r="N1197" s="49">
        <v>0.67071666589870305</v>
      </c>
      <c r="O1197" s="49">
        <v>0.46289039999999998</v>
      </c>
      <c r="P1197" s="30">
        <v>1128.5869345690001</v>
      </c>
      <c r="Q1197" s="27">
        <v>7.6799999999999993E-2</v>
      </c>
      <c r="R1197" s="30">
        <v>1692.1550539120001</v>
      </c>
      <c r="S1197" s="27">
        <v>0.49940000000000001</v>
      </c>
      <c r="T1197" s="30">
        <v>1939.1758935150001</v>
      </c>
      <c r="U1197" s="27">
        <v>0.32190000000000002</v>
      </c>
      <c r="V1197" s="30">
        <v>11.027385076</v>
      </c>
      <c r="W1197" s="32">
        <v>-0.36399999999999999</v>
      </c>
      <c r="X1197" s="30">
        <v>24.772785638999999</v>
      </c>
      <c r="Y1197" s="32">
        <v>1.2464999999999999</v>
      </c>
      <c r="Z1197" s="30">
        <v>28.943400363999999</v>
      </c>
      <c r="AA1197" s="32">
        <v>2.0137999999999998</v>
      </c>
      <c r="AB1197" s="30">
        <v>683.87707920000003</v>
      </c>
      <c r="AC1197" s="27">
        <v>-0.2994</v>
      </c>
      <c r="AD1197" s="30">
        <v>808.44316926670001</v>
      </c>
      <c r="AE1197" s="27">
        <v>0.182</v>
      </c>
      <c r="AF1197" s="30">
        <v>1115.9333894557001</v>
      </c>
      <c r="AG1197" s="27">
        <v>1.94</v>
      </c>
      <c r="AH1197" s="25">
        <v>1.223279E-2</v>
      </c>
      <c r="AI1197" s="25">
        <v>2.14299087E-2</v>
      </c>
      <c r="AJ1197" s="25">
        <v>2.11716227E-2</v>
      </c>
      <c r="AK1197" s="25">
        <v>5.67581417E-2</v>
      </c>
      <c r="AL1197" s="25">
        <v>8.9245892600000001E-2</v>
      </c>
      <c r="AM1197" s="25">
        <v>8.3841054600000006E-2</v>
      </c>
      <c r="AN1197" s="47">
        <v>7.5151088699999993E-2</v>
      </c>
      <c r="AO1197" s="47">
        <v>7.1752094700000005E-2</v>
      </c>
      <c r="AP1197" s="47">
        <v>6.8280873000000006E-2</v>
      </c>
      <c r="AQ1197" s="47">
        <v>4.1031305684337998</v>
      </c>
      <c r="AR1197" s="47">
        <v>2.6908438148562999</v>
      </c>
      <c r="AS1197" s="47">
        <v>2.9600674748852698</v>
      </c>
      <c r="AT1197" s="28">
        <v>300</v>
      </c>
      <c r="AU1197" s="28">
        <v>500</v>
      </c>
      <c r="AV1197" s="28">
        <v>0</v>
      </c>
    </row>
    <row r="1198" spans="1:48" x14ac:dyDescent="0.25">
      <c r="A1198" s="159">
        <v>1195</v>
      </c>
      <c r="B1198" s="3" t="s">
        <v>2988</v>
      </c>
      <c r="C1198" s="3" t="s">
        <v>2159</v>
      </c>
      <c r="D1198" s="28">
        <v>22200</v>
      </c>
      <c r="E1198" s="25">
        <v>0.90909090000000004</v>
      </c>
      <c r="F1198" s="25">
        <v>-7.5</v>
      </c>
      <c r="G1198" s="25">
        <v>32.934130000000003</v>
      </c>
      <c r="H1198" s="28">
        <v>55500000000</v>
      </c>
      <c r="I1198" s="49">
        <v>2.5</v>
      </c>
      <c r="J1198" s="49">
        <v>37.191319999999997</v>
      </c>
      <c r="K1198" s="28">
        <v>7391.4</v>
      </c>
      <c r="L1198" s="28">
        <v>829000</v>
      </c>
      <c r="M1198" s="49">
        <v>9.3948370715192553</v>
      </c>
      <c r="N1198" s="49">
        <v>1.287238524671841</v>
      </c>
      <c r="O1198" s="49" t="s">
        <v>4501</v>
      </c>
      <c r="P1198" s="30">
        <v>43.777762048</v>
      </c>
      <c r="Q1198" s="27">
        <v>0.3125</v>
      </c>
      <c r="R1198" s="30">
        <v>38.700368330000003</v>
      </c>
      <c r="S1198" s="27">
        <v>-0.11600000000000001</v>
      </c>
      <c r="T1198" s="30">
        <v>0</v>
      </c>
      <c r="U1198" s="27" t="s">
        <v>1989</v>
      </c>
      <c r="V1198" s="30">
        <v>6.8537196509999996</v>
      </c>
      <c r="W1198" s="32">
        <v>6.1899999999999997E-2</v>
      </c>
      <c r="X1198" s="30">
        <v>6.9505870139999999</v>
      </c>
      <c r="Y1198" s="32">
        <v>1.41E-2</v>
      </c>
      <c r="Z1198" s="30">
        <v>0</v>
      </c>
      <c r="AA1198" s="32" t="s">
        <v>1989</v>
      </c>
      <c r="AB1198" s="30">
        <v>2467.3390743999998</v>
      </c>
      <c r="AC1198" s="27">
        <v>6.5799999999999997E-2</v>
      </c>
      <c r="AD1198" s="30">
        <v>2363.1995848000001</v>
      </c>
      <c r="AE1198" s="27">
        <v>-4.2000000000000003E-2</v>
      </c>
      <c r="AF1198" s="30">
        <v>0</v>
      </c>
      <c r="AG1198" s="27" t="s">
        <v>1989</v>
      </c>
      <c r="AH1198" s="25">
        <v>0.14934935260000001</v>
      </c>
      <c r="AI1198" s="25">
        <v>0.1428894198</v>
      </c>
      <c r="AJ1198" s="25">
        <v>0</v>
      </c>
      <c r="AK1198" s="25">
        <v>0.1739132169</v>
      </c>
      <c r="AL1198" s="25">
        <v>0.1655295712</v>
      </c>
      <c r="AM1198" s="25">
        <v>0</v>
      </c>
      <c r="AN1198" s="47">
        <v>0.45009035130000002</v>
      </c>
      <c r="AO1198" s="47">
        <v>0.53420171049999998</v>
      </c>
      <c r="AP1198" s="47">
        <v>0</v>
      </c>
      <c r="AQ1198" s="47">
        <v>0.21659891894994801</v>
      </c>
      <c r="AR1198" s="47">
        <v>0.10332785649198201</v>
      </c>
      <c r="AS1198" s="47" t="s">
        <v>1989</v>
      </c>
      <c r="AT1198" s="28">
        <v>1500</v>
      </c>
      <c r="AU1198" s="28">
        <v>1500</v>
      </c>
      <c r="AV1198" s="28">
        <v>0</v>
      </c>
    </row>
    <row r="1199" spans="1:48" x14ac:dyDescent="0.25">
      <c r="A1199" s="159">
        <v>1196</v>
      </c>
      <c r="B1199" s="3" t="s">
        <v>2994</v>
      </c>
      <c r="C1199" s="3" t="s">
        <v>2159</v>
      </c>
      <c r="D1199" s="28" t="s">
        <v>4501</v>
      </c>
      <c r="E1199" s="25" t="s">
        <v>4501</v>
      </c>
      <c r="F1199" s="25" t="s">
        <v>4501</v>
      </c>
      <c r="G1199" s="25" t="s">
        <v>4501</v>
      </c>
      <c r="H1199" s="28" t="s">
        <v>4501</v>
      </c>
      <c r="I1199" s="49">
        <v>5.1499999999999995</v>
      </c>
      <c r="J1199" s="49">
        <v>45.041809999999998</v>
      </c>
      <c r="K1199" s="28">
        <v>0</v>
      </c>
      <c r="L1199" s="28" t="s">
        <v>4501</v>
      </c>
      <c r="M1199" s="49" t="s">
        <v>4501</v>
      </c>
      <c r="N1199" s="49" t="s">
        <v>4501</v>
      </c>
      <c r="O1199" s="49" t="s">
        <v>4501</v>
      </c>
      <c r="P1199" s="30">
        <v>75.618083459999994</v>
      </c>
      <c r="Q1199" s="27">
        <v>-0.38790000000000002</v>
      </c>
      <c r="R1199" s="30">
        <v>106.064703071</v>
      </c>
      <c r="S1199" s="27">
        <v>0.40260000000000001</v>
      </c>
      <c r="T1199" s="30">
        <v>51.819266847999998</v>
      </c>
      <c r="U1199" s="27">
        <v>-0.4723</v>
      </c>
      <c r="V1199" s="30">
        <v>-13.234428643999999</v>
      </c>
      <c r="W1199" s="32">
        <v>-0.94679999999999997</v>
      </c>
      <c r="X1199" s="30">
        <v>-3.1308241990000001</v>
      </c>
      <c r="Y1199" s="32">
        <v>-0.76339999999999997</v>
      </c>
      <c r="Z1199" s="30">
        <v>11.057514758</v>
      </c>
      <c r="AA1199" s="32">
        <v>-1.3158000000000001</v>
      </c>
      <c r="AB1199" s="30">
        <v>-1893.7441339806001</v>
      </c>
      <c r="AC1199" s="27">
        <v>-0.96009999999999995</v>
      </c>
      <c r="AD1199" s="30">
        <v>-322.982107767</v>
      </c>
      <c r="AE1199" s="27">
        <v>-0.82899999999999996</v>
      </c>
      <c r="AF1199" s="30">
        <v>0</v>
      </c>
      <c r="AG1199" s="27">
        <v>0</v>
      </c>
      <c r="AH1199" s="25">
        <v>-2.1251301699999999E-2</v>
      </c>
      <c r="AI1199" s="25">
        <v>-3.9001977E-3</v>
      </c>
      <c r="AJ1199" s="25">
        <v>0</v>
      </c>
      <c r="AK1199" s="25">
        <v>3.2676770100000002E-2</v>
      </c>
      <c r="AL1199" s="25">
        <v>5.4243785000000003E-3</v>
      </c>
      <c r="AM1199" s="25">
        <v>0</v>
      </c>
      <c r="AN1199" s="47">
        <v>9.1030897499999999E-2</v>
      </c>
      <c r="AO1199" s="47">
        <v>1.32126017E-2</v>
      </c>
      <c r="AP1199" s="47">
        <v>0</v>
      </c>
      <c r="AQ1199" s="47">
        <v>-2.4798736196768001</v>
      </c>
      <c r="AR1199" s="47">
        <v>-2.3026227903237402</v>
      </c>
      <c r="AS1199" s="47">
        <v>-2.3339768654586099</v>
      </c>
      <c r="AT1199" s="28">
        <v>0</v>
      </c>
      <c r="AU1199" s="28">
        <v>0</v>
      </c>
      <c r="AV1199" s="28">
        <v>0</v>
      </c>
    </row>
    <row r="1200" spans="1:48" x14ac:dyDescent="0.25">
      <c r="A1200" s="159">
        <v>1197</v>
      </c>
      <c r="B1200" s="3" t="s">
        <v>4871</v>
      </c>
      <c r="C1200" s="3" t="s">
        <v>2159</v>
      </c>
      <c r="D1200" s="28" t="s">
        <v>4501</v>
      </c>
      <c r="E1200" s="25" t="s">
        <v>4501</v>
      </c>
      <c r="F1200" s="25" t="s">
        <v>4501</v>
      </c>
      <c r="G1200" s="25" t="s">
        <v>4501</v>
      </c>
      <c r="H1200" s="28" t="s">
        <v>4501</v>
      </c>
      <c r="I1200" s="49">
        <v>8.2300599999999999</v>
      </c>
      <c r="J1200" s="49">
        <v>100</v>
      </c>
      <c r="K1200" s="28" t="s">
        <v>4501</v>
      </c>
      <c r="L1200" s="28" t="s">
        <v>4501</v>
      </c>
      <c r="M1200" s="49" t="s">
        <v>4501</v>
      </c>
      <c r="N1200" s="49" t="s">
        <v>4501</v>
      </c>
      <c r="O1200" s="49" t="s">
        <v>4501</v>
      </c>
      <c r="P1200" s="30">
        <v>0</v>
      </c>
      <c r="Q1200" s="27">
        <v>-1</v>
      </c>
      <c r="R1200" s="30">
        <v>45.447239435999997</v>
      </c>
      <c r="S1200" s="27" t="s">
        <v>1989</v>
      </c>
      <c r="T1200" s="30">
        <v>0</v>
      </c>
      <c r="U1200" s="27" t="s">
        <v>1989</v>
      </c>
      <c r="V1200" s="30">
        <v>0</v>
      </c>
      <c r="W1200" s="32">
        <v>-1</v>
      </c>
      <c r="X1200" s="30">
        <v>1.307690137</v>
      </c>
      <c r="Y1200" s="32" t="s">
        <v>1989</v>
      </c>
      <c r="Z1200" s="30">
        <v>0</v>
      </c>
      <c r="AA1200" s="32" t="s">
        <v>1989</v>
      </c>
      <c r="AB1200" s="30">
        <v>0</v>
      </c>
      <c r="AC1200" s="27">
        <v>-1</v>
      </c>
      <c r="AD1200" s="30">
        <v>158.89179723570001</v>
      </c>
      <c r="AE1200" s="27" t="s">
        <v>1989</v>
      </c>
      <c r="AF1200" s="30">
        <v>0</v>
      </c>
      <c r="AG1200" s="27" t="s">
        <v>1989</v>
      </c>
      <c r="AH1200" s="25">
        <v>0</v>
      </c>
      <c r="AI1200" s="25">
        <v>6.8089761999999996E-3</v>
      </c>
      <c r="AJ1200" s="25">
        <v>0</v>
      </c>
      <c r="AK1200" s="25">
        <v>0</v>
      </c>
      <c r="AL1200" s="25">
        <v>1.54280797E-2</v>
      </c>
      <c r="AM1200" s="25">
        <v>0</v>
      </c>
      <c r="AN1200" s="47">
        <v>0</v>
      </c>
      <c r="AO1200" s="47">
        <v>6.6332857600000003E-2</v>
      </c>
      <c r="AP1200" s="47">
        <v>0</v>
      </c>
      <c r="AQ1200" s="47">
        <v>1.1731974422987299</v>
      </c>
      <c r="AR1200" s="47">
        <v>1.35660397672334</v>
      </c>
      <c r="AS1200" s="47" t="s">
        <v>1989</v>
      </c>
      <c r="AT1200" s="28">
        <v>0</v>
      </c>
      <c r="AU1200" s="28">
        <v>0</v>
      </c>
      <c r="AV1200" s="28">
        <v>0</v>
      </c>
    </row>
    <row r="1201" spans="1:48" x14ac:dyDescent="0.25">
      <c r="A1201" s="159">
        <v>1198</v>
      </c>
      <c r="B1201" s="3" t="s">
        <v>464</v>
      </c>
      <c r="C1201" s="3" t="s">
        <v>2159</v>
      </c>
      <c r="D1201" s="28">
        <v>3400</v>
      </c>
      <c r="E1201" s="25">
        <v>13.33333</v>
      </c>
      <c r="F1201" s="25">
        <v>21.428570000000001</v>
      </c>
      <c r="G1201" s="25">
        <v>6.25</v>
      </c>
      <c r="H1201" s="28">
        <v>15592400000.000002</v>
      </c>
      <c r="I1201" s="49">
        <v>4.5859999999999994</v>
      </c>
      <c r="J1201" s="49">
        <v>78.994770000000003</v>
      </c>
      <c r="K1201" s="28">
        <v>15810</v>
      </c>
      <c r="L1201" s="28">
        <v>55782500</v>
      </c>
      <c r="M1201" s="49" t="s">
        <v>4501</v>
      </c>
      <c r="N1201" s="49">
        <v>0.28117663224087869</v>
      </c>
      <c r="O1201" s="49" t="s">
        <v>4501</v>
      </c>
      <c r="P1201" s="30">
        <v>104.923923468</v>
      </c>
      <c r="Q1201" s="27">
        <v>-0.2344</v>
      </c>
      <c r="R1201" s="30">
        <v>21.439087483000002</v>
      </c>
      <c r="S1201" s="27">
        <v>-0.79569999999999996</v>
      </c>
      <c r="T1201" s="30">
        <v>11.638348978</v>
      </c>
      <c r="U1201" s="27">
        <v>-0.82669999999999999</v>
      </c>
      <c r="V1201" s="30">
        <v>-18.224092461000001</v>
      </c>
      <c r="W1201" s="32">
        <v>7.8536000000000001</v>
      </c>
      <c r="X1201" s="30">
        <v>0.23612834399999999</v>
      </c>
      <c r="Y1201" s="32">
        <v>-1.0129999999999999</v>
      </c>
      <c r="Z1201" s="30">
        <v>4.0046482000000001E-2</v>
      </c>
      <c r="AA1201" s="32">
        <v>-1.7628999999999999</v>
      </c>
      <c r="AB1201" s="30">
        <v>-4178.7151255996996</v>
      </c>
      <c r="AC1201" s="27">
        <v>7.5124000000000004</v>
      </c>
      <c r="AD1201" s="30">
        <v>51.488954208499997</v>
      </c>
      <c r="AE1201" s="27">
        <v>-1.012</v>
      </c>
      <c r="AF1201" s="30">
        <v>0</v>
      </c>
      <c r="AG1201" s="27" t="s">
        <v>1989</v>
      </c>
      <c r="AH1201" s="25">
        <v>-5.6787399699999998E-2</v>
      </c>
      <c r="AI1201" s="25">
        <v>8.3248250000000001E-4</v>
      </c>
      <c r="AJ1201" s="25">
        <v>0</v>
      </c>
      <c r="AK1201" s="25">
        <v>-0.22023657890000001</v>
      </c>
      <c r="AL1201" s="25">
        <v>3.4827425000000002E-3</v>
      </c>
      <c r="AM1201" s="25">
        <v>0</v>
      </c>
      <c r="AN1201" s="47">
        <v>5.7286123000000001E-2</v>
      </c>
      <c r="AO1201" s="47">
        <v>0.1069742435</v>
      </c>
      <c r="AP1201" s="47">
        <v>0</v>
      </c>
      <c r="AQ1201" s="47">
        <v>3.1318348308009498</v>
      </c>
      <c r="AR1201" s="47">
        <v>3.2583212154401999</v>
      </c>
      <c r="AS1201" s="47">
        <v>3.2082618961262401</v>
      </c>
      <c r="AT1201" s="28">
        <v>0</v>
      </c>
      <c r="AU1201" s="28">
        <v>0</v>
      </c>
      <c r="AV1201" s="28">
        <v>0</v>
      </c>
    </row>
    <row r="1202" spans="1:48" x14ac:dyDescent="0.25">
      <c r="A1202" s="159">
        <v>1199</v>
      </c>
      <c r="B1202" s="3" t="s">
        <v>3904</v>
      </c>
      <c r="C1202" s="3" t="s">
        <v>2159</v>
      </c>
      <c r="D1202" s="28">
        <v>7700</v>
      </c>
      <c r="E1202" s="25">
        <v>2.6666669999999999</v>
      </c>
      <c r="F1202" s="25">
        <v>0</v>
      </c>
      <c r="G1202" s="25">
        <v>-13.98936</v>
      </c>
      <c r="H1202" s="28">
        <v>6838709531500</v>
      </c>
      <c r="I1202" s="49">
        <v>888.14409999999998</v>
      </c>
      <c r="J1202" s="49">
        <v>87.595780000000005</v>
      </c>
      <c r="K1202" s="28">
        <v>533694.80000000005</v>
      </c>
      <c r="L1202" s="28">
        <v>4136042000</v>
      </c>
      <c r="M1202" s="49">
        <v>5.982905982905983</v>
      </c>
      <c r="N1202" s="49">
        <v>0.56612653046419859</v>
      </c>
      <c r="O1202" s="49">
        <v>1.048807</v>
      </c>
      <c r="P1202" s="30">
        <v>0</v>
      </c>
      <c r="Q1202" s="27" t="s">
        <v>1989</v>
      </c>
      <c r="R1202" s="30">
        <v>0</v>
      </c>
      <c r="S1202" s="27" t="s">
        <v>1989</v>
      </c>
      <c r="T1202" s="30">
        <v>0</v>
      </c>
      <c r="U1202" s="27" t="s">
        <v>1989</v>
      </c>
      <c r="V1202" s="30">
        <v>1368.086</v>
      </c>
      <c r="W1202" s="32">
        <v>0.2873</v>
      </c>
      <c r="X1202" s="30">
        <v>959.95299999999997</v>
      </c>
      <c r="Y1202" s="32">
        <v>-0.29830000000000001</v>
      </c>
      <c r="Z1202" s="30">
        <v>1311.316</v>
      </c>
      <c r="AA1202" s="32">
        <v>0.1212</v>
      </c>
      <c r="AB1202" s="30">
        <v>1887.5731750263001</v>
      </c>
      <c r="AC1202" s="27">
        <v>0.21390000000000001</v>
      </c>
      <c r="AD1202" s="30">
        <v>1279.9383572839999</v>
      </c>
      <c r="AE1202" s="27">
        <v>-0.32200000000000001</v>
      </c>
      <c r="AF1202" s="30">
        <v>1591.1687184457001</v>
      </c>
      <c r="AG1202" s="27">
        <v>0.97</v>
      </c>
      <c r="AH1202" s="25">
        <v>8.9622729000000002E-3</v>
      </c>
      <c r="AI1202" s="25">
        <v>5.6713329999999998E-3</v>
      </c>
      <c r="AJ1202" s="25">
        <v>7.343451E-3</v>
      </c>
      <c r="AK1202" s="25">
        <v>0.15445384779999999</v>
      </c>
      <c r="AL1202" s="25">
        <v>9.8033665000000006E-2</v>
      </c>
      <c r="AM1202" s="25">
        <v>0.1198559178</v>
      </c>
      <c r="AN1202" s="47">
        <v>0.44872709890000001</v>
      </c>
      <c r="AO1202" s="47">
        <v>0.37532485760000001</v>
      </c>
      <c r="AP1202" s="47">
        <v>0.39804725680000003</v>
      </c>
      <c r="AQ1202" s="47">
        <v>16.417579160671099</v>
      </c>
      <c r="AR1202" s="47">
        <v>16.164629524555298</v>
      </c>
      <c r="AS1202" s="47">
        <v>15.3214704111655</v>
      </c>
      <c r="AT1202" s="28">
        <v>1000</v>
      </c>
      <c r="AU1202" s="28">
        <v>0</v>
      </c>
      <c r="AV1202" s="28">
        <v>0</v>
      </c>
    </row>
    <row r="1203" spans="1:48" x14ac:dyDescent="0.25">
      <c r="A1203" s="159">
        <v>1200</v>
      </c>
      <c r="B1203" s="3" t="s">
        <v>4147</v>
      </c>
      <c r="C1203" s="3" t="s">
        <v>2159</v>
      </c>
      <c r="D1203" s="28" t="s">
        <v>4501</v>
      </c>
      <c r="E1203" s="25" t="s">
        <v>4501</v>
      </c>
      <c r="F1203" s="25" t="s">
        <v>4501</v>
      </c>
      <c r="G1203" s="25" t="s">
        <v>4501</v>
      </c>
      <c r="H1203" s="28" t="s">
        <v>4501</v>
      </c>
      <c r="I1203" s="49">
        <v>1.2</v>
      </c>
      <c r="J1203" s="49">
        <v>100</v>
      </c>
      <c r="K1203" s="28" t="s">
        <v>4501</v>
      </c>
      <c r="L1203" s="28" t="s">
        <v>4501</v>
      </c>
      <c r="M1203" s="49" t="s">
        <v>4501</v>
      </c>
      <c r="N1203" s="49" t="s">
        <v>4501</v>
      </c>
      <c r="O1203" s="49" t="s">
        <v>4501</v>
      </c>
      <c r="P1203" s="30">
        <v>56.667801615000002</v>
      </c>
      <c r="Q1203" s="27">
        <v>2.4799999999999999E-2</v>
      </c>
      <c r="R1203" s="30">
        <v>53.307403266999998</v>
      </c>
      <c r="S1203" s="27">
        <v>-5.9299999999999999E-2</v>
      </c>
      <c r="T1203" s="30">
        <v>0</v>
      </c>
      <c r="U1203" s="27" t="s">
        <v>1989</v>
      </c>
      <c r="V1203" s="30">
        <v>2.459814857</v>
      </c>
      <c r="W1203" s="32">
        <v>0.94640000000000002</v>
      </c>
      <c r="X1203" s="30">
        <v>2.4947857679999998</v>
      </c>
      <c r="Y1203" s="32">
        <v>1.4200000000000001E-2</v>
      </c>
      <c r="Z1203" s="30">
        <v>0</v>
      </c>
      <c r="AA1203" s="32" t="s">
        <v>1989</v>
      </c>
      <c r="AB1203" s="30">
        <v>1639.8457141667</v>
      </c>
      <c r="AC1203" s="27">
        <v>0.3669</v>
      </c>
      <c r="AD1203" s="30">
        <v>2078.9881399999999</v>
      </c>
      <c r="AE1203" s="27">
        <v>0.26800000000000002</v>
      </c>
      <c r="AF1203" s="30">
        <v>0</v>
      </c>
      <c r="AG1203" s="27" t="s">
        <v>1989</v>
      </c>
      <c r="AH1203" s="25">
        <v>6.6153629500000005E-2</v>
      </c>
      <c r="AI1203" s="25">
        <v>5.70418538E-2</v>
      </c>
      <c r="AJ1203" s="25">
        <v>0</v>
      </c>
      <c r="AK1203" s="25">
        <v>0.1949432723</v>
      </c>
      <c r="AL1203" s="25">
        <v>0.19258173070000001</v>
      </c>
      <c r="AM1203" s="25">
        <v>0</v>
      </c>
      <c r="AN1203" s="47">
        <v>0.2148607602</v>
      </c>
      <c r="AO1203" s="47">
        <v>0.22735956299999999</v>
      </c>
      <c r="AP1203" s="47">
        <v>0</v>
      </c>
      <c r="AQ1203" s="47">
        <v>2.1523661474673199</v>
      </c>
      <c r="AR1203" s="47">
        <v>2.5765368360653298</v>
      </c>
      <c r="AS1203" s="47" t="s">
        <v>1989</v>
      </c>
      <c r="AT1203" s="28">
        <v>1000</v>
      </c>
      <c r="AU1203" s="28">
        <v>0</v>
      </c>
      <c r="AV1203" s="28">
        <v>0</v>
      </c>
    </row>
    <row r="1204" spans="1:48" x14ac:dyDescent="0.25">
      <c r="A1204" s="159">
        <v>1201</v>
      </c>
      <c r="B1204" s="3" t="s">
        <v>3021</v>
      </c>
      <c r="C1204" s="3" t="s">
        <v>2159</v>
      </c>
      <c r="D1204" s="28" t="s">
        <v>4501</v>
      </c>
      <c r="E1204" s="25" t="s">
        <v>4501</v>
      </c>
      <c r="F1204" s="25" t="s">
        <v>4501</v>
      </c>
      <c r="G1204" s="25" t="s">
        <v>4501</v>
      </c>
      <c r="H1204" s="28" t="s">
        <v>4501</v>
      </c>
      <c r="I1204" s="49">
        <v>55.113599999999998</v>
      </c>
      <c r="J1204" s="49">
        <v>2.5240450000000001</v>
      </c>
      <c r="K1204" s="28">
        <v>0</v>
      </c>
      <c r="L1204" s="28" t="s">
        <v>4501</v>
      </c>
      <c r="M1204" s="49" t="s">
        <v>4501</v>
      </c>
      <c r="N1204" s="49" t="s">
        <v>4501</v>
      </c>
      <c r="O1204" s="49" t="s">
        <v>4501</v>
      </c>
      <c r="P1204" s="30">
        <v>1053.0727264130001</v>
      </c>
      <c r="Q1204" s="27">
        <v>0.78969999999999996</v>
      </c>
      <c r="R1204" s="30">
        <v>1057.102355081</v>
      </c>
      <c r="S1204" s="27">
        <v>3.8E-3</v>
      </c>
      <c r="T1204" s="30">
        <v>1006.964677102</v>
      </c>
      <c r="U1204" s="27">
        <v>-3.1E-2</v>
      </c>
      <c r="V1204" s="30">
        <v>24.819748806</v>
      </c>
      <c r="W1204" s="32">
        <v>0.1983</v>
      </c>
      <c r="X1204" s="30">
        <v>29.523494863</v>
      </c>
      <c r="Y1204" s="32">
        <v>0.1895</v>
      </c>
      <c r="Z1204" s="30">
        <v>19.830151638</v>
      </c>
      <c r="AA1204" s="32">
        <v>-0.29980000000000001</v>
      </c>
      <c r="AB1204" s="30">
        <v>355.2979769511</v>
      </c>
      <c r="AC1204" s="27">
        <v>0.19700000000000001</v>
      </c>
      <c r="AD1204" s="30">
        <v>462.61716121040001</v>
      </c>
      <c r="AE1204" s="27">
        <v>0.30199999999999999</v>
      </c>
      <c r="AF1204" s="30">
        <v>359.80508326479998</v>
      </c>
      <c r="AG1204" s="27">
        <v>0.7</v>
      </c>
      <c r="AH1204" s="25">
        <v>1.6066506800000002E-2</v>
      </c>
      <c r="AI1204" s="25">
        <v>1.9271835599999999E-2</v>
      </c>
      <c r="AJ1204" s="25">
        <v>1.29650791E-2</v>
      </c>
      <c r="AK1204" s="25">
        <v>3.7301340600000003E-2</v>
      </c>
      <c r="AL1204" s="25">
        <v>4.3631094099999997E-2</v>
      </c>
      <c r="AM1204" s="25">
        <v>2.9376702800000001E-2</v>
      </c>
      <c r="AN1204" s="47">
        <v>0.2315051055</v>
      </c>
      <c r="AO1204" s="47">
        <v>0.20936502379999999</v>
      </c>
      <c r="AP1204" s="47">
        <v>0.19946086709999999</v>
      </c>
      <c r="AQ1204" s="47">
        <v>1.3117165396947701</v>
      </c>
      <c r="AR1204" s="47">
        <v>1.2163950635571601</v>
      </c>
      <c r="AS1204" s="47">
        <v>1.2658328975556601</v>
      </c>
      <c r="AT1204" s="28">
        <v>400</v>
      </c>
      <c r="AU1204" s="28">
        <v>300</v>
      </c>
      <c r="AV1204" s="28">
        <v>0</v>
      </c>
    </row>
    <row r="1205" spans="1:48" x14ac:dyDescent="0.25">
      <c r="A1205" s="159">
        <v>1202</v>
      </c>
      <c r="B1205" s="3" t="s">
        <v>3024</v>
      </c>
      <c r="C1205" s="3" t="s">
        <v>2159</v>
      </c>
      <c r="D1205" s="28" t="s">
        <v>4501</v>
      </c>
      <c r="E1205" s="25" t="s">
        <v>4501</v>
      </c>
      <c r="F1205" s="25" t="s">
        <v>4501</v>
      </c>
      <c r="G1205" s="25" t="s">
        <v>4501</v>
      </c>
      <c r="H1205" s="28" t="s">
        <v>4501</v>
      </c>
      <c r="I1205" s="49">
        <v>3.8914999999999997</v>
      </c>
      <c r="J1205" s="49">
        <v>63.030110000000001</v>
      </c>
      <c r="K1205" s="28" t="s">
        <v>4501</v>
      </c>
      <c r="L1205" s="28" t="s">
        <v>4501</v>
      </c>
      <c r="M1205" s="49" t="s">
        <v>4501</v>
      </c>
      <c r="N1205" s="49" t="s">
        <v>4501</v>
      </c>
      <c r="O1205" s="49" t="s">
        <v>4501</v>
      </c>
      <c r="P1205" s="30">
        <v>321.70676635799998</v>
      </c>
      <c r="Q1205" s="27">
        <v>0.1011</v>
      </c>
      <c r="R1205" s="30">
        <v>317.04398279999998</v>
      </c>
      <c r="S1205" s="27">
        <v>-1.4500000000000001E-2</v>
      </c>
      <c r="T1205" s="30">
        <v>0</v>
      </c>
      <c r="U1205" s="27" t="s">
        <v>1989</v>
      </c>
      <c r="V1205" s="30">
        <v>31.025368814</v>
      </c>
      <c r="W1205" s="32">
        <v>0.14249999999999999</v>
      </c>
      <c r="X1205" s="30">
        <v>28.879239418000001</v>
      </c>
      <c r="Y1205" s="32">
        <v>-6.9199999999999998E-2</v>
      </c>
      <c r="Z1205" s="30">
        <v>0</v>
      </c>
      <c r="AA1205" s="32" t="s">
        <v>1989</v>
      </c>
      <c r="AB1205" s="30">
        <v>8261.9464765380999</v>
      </c>
      <c r="AC1205" s="27">
        <v>0.14249999999999999</v>
      </c>
      <c r="AD1205" s="30">
        <v>7690.4397747877001</v>
      </c>
      <c r="AE1205" s="27">
        <v>-6.9000000000000006E-2</v>
      </c>
      <c r="AF1205" s="30">
        <v>0</v>
      </c>
      <c r="AG1205" s="27" t="s">
        <v>1989</v>
      </c>
      <c r="AH1205" s="25">
        <v>0.1717056736</v>
      </c>
      <c r="AI1205" s="25">
        <v>0.1530994705</v>
      </c>
      <c r="AJ1205" s="25">
        <v>0</v>
      </c>
      <c r="AK1205" s="25">
        <v>0.3558480161</v>
      </c>
      <c r="AL1205" s="25">
        <v>0.3016333041</v>
      </c>
      <c r="AM1205" s="25">
        <v>0</v>
      </c>
      <c r="AN1205" s="47">
        <v>0.2253850832</v>
      </c>
      <c r="AO1205" s="47">
        <v>0.2180878845</v>
      </c>
      <c r="AP1205" s="47">
        <v>0</v>
      </c>
      <c r="AQ1205" s="47">
        <v>1.0101978841983199</v>
      </c>
      <c r="AR1205" s="47">
        <v>0.93505397836479798</v>
      </c>
      <c r="AS1205" s="47" t="s">
        <v>1989</v>
      </c>
      <c r="AT1205" s="28">
        <v>3500</v>
      </c>
      <c r="AU1205" s="28">
        <v>3500</v>
      </c>
      <c r="AV1205" s="28">
        <v>0</v>
      </c>
    </row>
    <row r="1206" spans="1:48" x14ac:dyDescent="0.25">
      <c r="A1206" s="159">
        <v>1203</v>
      </c>
      <c r="B1206" s="3" t="s">
        <v>4063</v>
      </c>
      <c r="C1206" s="3" t="s">
        <v>2159</v>
      </c>
      <c r="D1206" s="28">
        <v>21500</v>
      </c>
      <c r="E1206" s="25">
        <v>0</v>
      </c>
      <c r="F1206" s="25">
        <v>1.8957349999999999</v>
      </c>
      <c r="G1206" s="25">
        <v>-2.7149320000000001</v>
      </c>
      <c r="H1206" s="28">
        <v>79021186000</v>
      </c>
      <c r="I1206" s="49">
        <v>3.6753999999999998</v>
      </c>
      <c r="J1206" s="49">
        <v>99.864069999999998</v>
      </c>
      <c r="K1206" s="28">
        <v>0</v>
      </c>
      <c r="L1206" s="28" t="s">
        <v>4501</v>
      </c>
      <c r="M1206" s="49">
        <v>31.295487627365357</v>
      </c>
      <c r="N1206" s="49">
        <v>1.1620665839552409</v>
      </c>
      <c r="O1206" s="49" t="s">
        <v>4501</v>
      </c>
      <c r="P1206" s="30">
        <v>77.054214795999997</v>
      </c>
      <c r="Q1206" s="27">
        <v>-4.5400000000000003E-2</v>
      </c>
      <c r="R1206" s="30">
        <v>98.093460100000001</v>
      </c>
      <c r="S1206" s="27">
        <v>0.27300000000000002</v>
      </c>
      <c r="T1206" s="30">
        <v>0</v>
      </c>
      <c r="U1206" s="27" t="s">
        <v>1989</v>
      </c>
      <c r="V1206" s="30">
        <v>-4.3381334850000002</v>
      </c>
      <c r="W1206" s="32">
        <v>-1.1689000000000001</v>
      </c>
      <c r="X1206" s="30">
        <v>2.5226333749999998</v>
      </c>
      <c r="Y1206" s="32">
        <v>-1.5814999999999999</v>
      </c>
      <c r="Z1206" s="30">
        <v>0</v>
      </c>
      <c r="AA1206" s="32" t="s">
        <v>1989</v>
      </c>
      <c r="AB1206" s="30">
        <v>-1180.3147313873999</v>
      </c>
      <c r="AC1206" s="27">
        <v>-1.1689000000000001</v>
      </c>
      <c r="AD1206" s="30">
        <v>686.3553979372</v>
      </c>
      <c r="AE1206" s="27">
        <v>-1.5820000000000001</v>
      </c>
      <c r="AF1206" s="30">
        <v>0</v>
      </c>
      <c r="AG1206" s="27" t="s">
        <v>1989</v>
      </c>
      <c r="AH1206" s="25">
        <v>-4.8907742499999997E-2</v>
      </c>
      <c r="AI1206" s="25">
        <v>3.1234502300000001E-2</v>
      </c>
      <c r="AJ1206" s="25">
        <v>0</v>
      </c>
      <c r="AK1206" s="25">
        <v>-6.21537276E-2</v>
      </c>
      <c r="AL1206" s="25">
        <v>3.7325145300000001E-2</v>
      </c>
      <c r="AM1206" s="25">
        <v>0</v>
      </c>
      <c r="AN1206" s="47">
        <v>0.18516287740000001</v>
      </c>
      <c r="AO1206" s="47">
        <v>0.16154621920000001</v>
      </c>
      <c r="AP1206" s="47">
        <v>0</v>
      </c>
      <c r="AQ1206" s="47">
        <v>0.15689914511820199</v>
      </c>
      <c r="AR1206" s="47">
        <v>0.23270854464374699</v>
      </c>
      <c r="AS1206" s="47" t="s">
        <v>1989</v>
      </c>
      <c r="AT1206" s="28">
        <v>400</v>
      </c>
      <c r="AU1206" s="28">
        <v>600</v>
      </c>
      <c r="AV1206" s="28">
        <v>0</v>
      </c>
    </row>
    <row r="1207" spans="1:48" x14ac:dyDescent="0.25">
      <c r="A1207" s="159">
        <v>1204</v>
      </c>
      <c r="B1207" s="3" t="s">
        <v>3027</v>
      </c>
      <c r="C1207" s="3" t="s">
        <v>2159</v>
      </c>
      <c r="D1207" s="28" t="s">
        <v>4501</v>
      </c>
      <c r="E1207" s="25" t="s">
        <v>4501</v>
      </c>
      <c r="F1207" s="25" t="s">
        <v>4501</v>
      </c>
      <c r="G1207" s="25" t="s">
        <v>4501</v>
      </c>
      <c r="H1207" s="28" t="s">
        <v>4501</v>
      </c>
      <c r="I1207" s="49">
        <v>18.599999999999998</v>
      </c>
      <c r="J1207" s="49">
        <v>100</v>
      </c>
      <c r="K1207" s="28" t="s">
        <v>4501</v>
      </c>
      <c r="L1207" s="28" t="s">
        <v>4501</v>
      </c>
      <c r="M1207" s="49" t="s">
        <v>4501</v>
      </c>
      <c r="N1207" s="49" t="s">
        <v>4501</v>
      </c>
      <c r="O1207" s="49" t="s">
        <v>4501</v>
      </c>
      <c r="P1207" s="30">
        <v>12.866806469</v>
      </c>
      <c r="Q1207" s="27">
        <v>-0.5413</v>
      </c>
      <c r="R1207" s="30">
        <v>16.342434176000001</v>
      </c>
      <c r="S1207" s="27">
        <v>0.27010000000000001</v>
      </c>
      <c r="T1207" s="30">
        <v>6.0178589320000002</v>
      </c>
      <c r="U1207" s="27">
        <v>-0.6401</v>
      </c>
      <c r="V1207" s="30">
        <v>-7.1750517990000002</v>
      </c>
      <c r="W1207" s="32">
        <v>-51.142400000000002</v>
      </c>
      <c r="X1207" s="30">
        <v>-2.943692703</v>
      </c>
      <c r="Y1207" s="32">
        <v>-0.5897</v>
      </c>
      <c r="Z1207" s="30">
        <v>-1.420912752</v>
      </c>
      <c r="AA1207" s="32">
        <v>-0.77710000000000001</v>
      </c>
      <c r="AB1207" s="30">
        <v>-385.75547306449999</v>
      </c>
      <c r="AC1207" s="27">
        <v>-51.142400000000002</v>
      </c>
      <c r="AD1207" s="30">
        <v>-158.26304854840001</v>
      </c>
      <c r="AE1207" s="27">
        <v>-0.59</v>
      </c>
      <c r="AF1207" s="30">
        <v>0</v>
      </c>
      <c r="AG1207" s="27">
        <v>0</v>
      </c>
      <c r="AH1207" s="25">
        <v>-3.7201176900000001E-2</v>
      </c>
      <c r="AI1207" s="25">
        <v>-1.55584799E-2</v>
      </c>
      <c r="AJ1207" s="25">
        <v>0</v>
      </c>
      <c r="AK1207" s="25">
        <v>-3.9326515700000002E-2</v>
      </c>
      <c r="AL1207" s="25">
        <v>-1.6594578299999999E-2</v>
      </c>
      <c r="AM1207" s="25">
        <v>0</v>
      </c>
      <c r="AN1207" s="47">
        <v>0.21210402210000001</v>
      </c>
      <c r="AO1207" s="47">
        <v>0.1043655075</v>
      </c>
      <c r="AP1207" s="47">
        <v>0</v>
      </c>
      <c r="AQ1207" s="47">
        <v>6.8033265433594906E-2</v>
      </c>
      <c r="AR1207" s="47">
        <v>6.5130256038614706E-2</v>
      </c>
      <c r="AS1207" s="47">
        <v>5.6005910818508899E-2</v>
      </c>
      <c r="AT1207" s="28">
        <v>0</v>
      </c>
      <c r="AU1207" s="28">
        <v>0</v>
      </c>
      <c r="AV1207" s="28">
        <v>0</v>
      </c>
    </row>
    <row r="1208" spans="1:48" x14ac:dyDescent="0.25">
      <c r="A1208" s="159">
        <v>1205</v>
      </c>
      <c r="B1208" s="3" t="s">
        <v>4874</v>
      </c>
      <c r="C1208" s="3" t="s">
        <v>2159</v>
      </c>
      <c r="D1208" s="28">
        <v>21900</v>
      </c>
      <c r="E1208" s="25">
        <v>-4.7826089999999999</v>
      </c>
      <c r="F1208" s="25">
        <v>-18.88889</v>
      </c>
      <c r="G1208" s="25" t="s">
        <v>4501</v>
      </c>
      <c r="H1208" s="28">
        <v>154679240100</v>
      </c>
      <c r="I1208" s="49">
        <v>7.06297</v>
      </c>
      <c r="J1208" s="49">
        <v>96.519880000000001</v>
      </c>
      <c r="K1208" s="28">
        <v>11577.3</v>
      </c>
      <c r="L1208" s="28">
        <v>248457500</v>
      </c>
      <c r="M1208" s="49">
        <v>5.4450522128294381</v>
      </c>
      <c r="N1208" s="49">
        <v>0.93504650502623976</v>
      </c>
      <c r="O1208" s="49" t="s">
        <v>4501</v>
      </c>
      <c r="P1208" s="30">
        <v>940.65943324399996</v>
      </c>
      <c r="Q1208" s="27">
        <v>0.5292</v>
      </c>
      <c r="R1208" s="30">
        <v>627.22690219699996</v>
      </c>
      <c r="S1208" s="27">
        <v>-0.3332</v>
      </c>
      <c r="T1208" s="30">
        <v>91.477620982999994</v>
      </c>
      <c r="U1208" s="27" t="s">
        <v>1989</v>
      </c>
      <c r="V1208" s="30">
        <v>26.286456222999998</v>
      </c>
      <c r="W1208" s="32">
        <v>7.8E-2</v>
      </c>
      <c r="X1208" s="30">
        <v>28.404462089999999</v>
      </c>
      <c r="Y1208" s="32">
        <v>8.0600000000000005E-2</v>
      </c>
      <c r="Z1208" s="30">
        <v>5.8345376590000004</v>
      </c>
      <c r="AA1208" s="32" t="s">
        <v>1989</v>
      </c>
      <c r="AB1208" s="30">
        <v>3721.7236838733002</v>
      </c>
      <c r="AC1208" s="27">
        <v>-6.2600000000000003E-2</v>
      </c>
      <c r="AD1208" s="30">
        <v>4021.5979815316</v>
      </c>
      <c r="AE1208" s="27">
        <v>8.1000000000000003E-2</v>
      </c>
      <c r="AF1208" s="30">
        <v>0</v>
      </c>
      <c r="AG1208" s="27" t="s">
        <v>1989</v>
      </c>
      <c r="AH1208" s="25">
        <v>7.86336064E-2</v>
      </c>
      <c r="AI1208" s="25">
        <v>8.7206863199999998E-2</v>
      </c>
      <c r="AJ1208" s="25">
        <v>0</v>
      </c>
      <c r="AK1208" s="25">
        <v>0.18838490729999999</v>
      </c>
      <c r="AL1208" s="25">
        <v>0.17969874129999999</v>
      </c>
      <c r="AM1208" s="25">
        <v>0</v>
      </c>
      <c r="AN1208" s="47">
        <v>7.8083066500000006E-2</v>
      </c>
      <c r="AO1208" s="47">
        <v>9.5064623299999998E-2</v>
      </c>
      <c r="AP1208" s="47">
        <v>0</v>
      </c>
      <c r="AQ1208" s="47">
        <v>1.57496270845056</v>
      </c>
      <c r="AR1208" s="47">
        <v>0.59199447051906096</v>
      </c>
      <c r="AS1208" s="47">
        <v>0.63709194831146598</v>
      </c>
      <c r="AT1208" s="28">
        <v>1500</v>
      </c>
      <c r="AU1208" s="28">
        <v>1500</v>
      </c>
      <c r="AV1208" s="28">
        <v>0</v>
      </c>
    </row>
    <row r="1209" spans="1:48" x14ac:dyDescent="0.25">
      <c r="A1209" s="159">
        <v>1206</v>
      </c>
      <c r="B1209" s="3" t="s">
        <v>2919</v>
      </c>
      <c r="C1209" s="3" t="s">
        <v>2159</v>
      </c>
      <c r="D1209" s="28" t="s">
        <v>4501</v>
      </c>
      <c r="E1209" s="25" t="s">
        <v>4501</v>
      </c>
      <c r="F1209" s="25" t="s">
        <v>4501</v>
      </c>
      <c r="G1209" s="25" t="s">
        <v>4501</v>
      </c>
      <c r="H1209" s="28" t="s">
        <v>4501</v>
      </c>
      <c r="I1209" s="49">
        <v>15.043159999999999</v>
      </c>
      <c r="J1209" s="49">
        <v>41.070950000000003</v>
      </c>
      <c r="K1209" s="28" t="s">
        <v>4501</v>
      </c>
      <c r="L1209" s="28" t="s">
        <v>4501</v>
      </c>
      <c r="M1209" s="49" t="s">
        <v>4501</v>
      </c>
      <c r="N1209" s="49" t="s">
        <v>4501</v>
      </c>
      <c r="O1209" s="49" t="s">
        <v>4501</v>
      </c>
      <c r="P1209" s="30">
        <v>357.37562813099998</v>
      </c>
      <c r="Q1209" s="27">
        <v>0.98399999999999999</v>
      </c>
      <c r="R1209" s="30">
        <v>265.94134363699999</v>
      </c>
      <c r="S1209" s="27">
        <v>-0.25580000000000003</v>
      </c>
      <c r="T1209" s="30">
        <v>175.37066829</v>
      </c>
      <c r="U1209" s="27">
        <v>-0.54869999999999997</v>
      </c>
      <c r="V1209" s="30">
        <v>-38.520620725000001</v>
      </c>
      <c r="W1209" s="32">
        <v>0.11210000000000001</v>
      </c>
      <c r="X1209" s="30">
        <v>-21.256933905</v>
      </c>
      <c r="Y1209" s="32">
        <v>-0.44819999999999999</v>
      </c>
      <c r="Z1209" s="30">
        <v>-38.777365527999997</v>
      </c>
      <c r="AA1209" s="32">
        <v>1.5149999999999999</v>
      </c>
      <c r="AB1209" s="30">
        <v>-2513.9539966232001</v>
      </c>
      <c r="AC1209" s="27">
        <v>0.11210000000000001</v>
      </c>
      <c r="AD1209" s="30">
        <v>-1387.2817452224001</v>
      </c>
      <c r="AE1209" s="27">
        <v>-0.44800000000000001</v>
      </c>
      <c r="AF1209" s="30">
        <v>-2577.7405113194</v>
      </c>
      <c r="AG1209" s="27">
        <v>2.5099999999999998</v>
      </c>
      <c r="AH1209" s="25">
        <v>-0.14614526780000001</v>
      </c>
      <c r="AI1209" s="25">
        <v>-8.4624616299999997E-2</v>
      </c>
      <c r="AJ1209" s="25">
        <v>-0.16209813619999999</v>
      </c>
      <c r="AK1209" s="25">
        <v>0.24671740850000001</v>
      </c>
      <c r="AL1209" s="25">
        <v>0.1142714817</v>
      </c>
      <c r="AM1209" s="25">
        <v>0</v>
      </c>
      <c r="AN1209" s="47">
        <v>4.7714709500000001E-2</v>
      </c>
      <c r="AO1209" s="47">
        <v>8.2473214099999997E-2</v>
      </c>
      <c r="AP1209" s="47">
        <v>3.02667774E-2</v>
      </c>
      <c r="AQ1209" s="47">
        <v>-2.5405309907434699</v>
      </c>
      <c r="AR1209" s="47">
        <v>-2.1806960907582602</v>
      </c>
      <c r="AS1209" s="47">
        <v>-2.2071505303999901</v>
      </c>
      <c r="AT1209" s="28">
        <v>0</v>
      </c>
      <c r="AU1209" s="28">
        <v>0</v>
      </c>
      <c r="AV1209" s="28">
        <v>0</v>
      </c>
    </row>
    <row r="1210" spans="1:48" x14ac:dyDescent="0.25">
      <c r="A1210" s="159">
        <v>1207</v>
      </c>
      <c r="B1210" s="3" t="s">
        <v>3036</v>
      </c>
      <c r="C1210" s="3" t="s">
        <v>2159</v>
      </c>
      <c r="D1210" s="28">
        <v>6000</v>
      </c>
      <c r="E1210" s="25">
        <v>17.64706</v>
      </c>
      <c r="F1210" s="25">
        <v>0</v>
      </c>
      <c r="G1210" s="25">
        <v>27.659569999999999</v>
      </c>
      <c r="H1210" s="28">
        <v>33087726000.000004</v>
      </c>
      <c r="I1210" s="49">
        <v>5.5146199999999999</v>
      </c>
      <c r="J1210" s="49">
        <v>52.665039999999998</v>
      </c>
      <c r="K1210" s="28">
        <v>165</v>
      </c>
      <c r="L1210" s="28">
        <v>982500</v>
      </c>
      <c r="M1210" s="49">
        <v>11.764705882352942</v>
      </c>
      <c r="N1210" s="49">
        <v>0.63854753134289011</v>
      </c>
      <c r="O1210" s="49" t="s">
        <v>4501</v>
      </c>
      <c r="P1210" s="30">
        <v>80.956731551000004</v>
      </c>
      <c r="Q1210" s="27">
        <v>-0.32779999999999998</v>
      </c>
      <c r="R1210" s="30">
        <v>85.595588629000005</v>
      </c>
      <c r="S1210" s="27">
        <v>5.7299999999999997E-2</v>
      </c>
      <c r="T1210" s="30">
        <v>0</v>
      </c>
      <c r="U1210" s="27" t="s">
        <v>1989</v>
      </c>
      <c r="V1210" s="30">
        <v>4.8425387070000001</v>
      </c>
      <c r="W1210" s="32">
        <v>1.2557</v>
      </c>
      <c r="X1210" s="30">
        <v>2.8117370629999998</v>
      </c>
      <c r="Y1210" s="32">
        <v>-0.4194</v>
      </c>
      <c r="Z1210" s="30">
        <v>0</v>
      </c>
      <c r="AA1210" s="32" t="s">
        <v>1989</v>
      </c>
      <c r="AB1210" s="30">
        <v>873.32477304559995</v>
      </c>
      <c r="AC1210" s="27">
        <v>1.2557</v>
      </c>
      <c r="AD1210" s="30">
        <v>507.08105417079997</v>
      </c>
      <c r="AE1210" s="27">
        <v>-0.41899999999999998</v>
      </c>
      <c r="AF1210" s="30">
        <v>0</v>
      </c>
      <c r="AG1210" s="27" t="s">
        <v>1989</v>
      </c>
      <c r="AH1210" s="25">
        <v>5.9056943600000002E-2</v>
      </c>
      <c r="AI1210" s="25">
        <v>2.8744729300000001E-2</v>
      </c>
      <c r="AJ1210" s="25">
        <v>0</v>
      </c>
      <c r="AK1210" s="25">
        <v>0.1183067225</v>
      </c>
      <c r="AL1210" s="25">
        <v>5.57759268E-2</v>
      </c>
      <c r="AM1210" s="25">
        <v>0</v>
      </c>
      <c r="AN1210" s="47">
        <v>0.405231815</v>
      </c>
      <c r="AO1210" s="47">
        <v>0.1785869897</v>
      </c>
      <c r="AP1210" s="47">
        <v>0</v>
      </c>
      <c r="AQ1210" s="47">
        <v>0.95063452366750301</v>
      </c>
      <c r="AR1210" s="47">
        <v>0.93069740977099402</v>
      </c>
      <c r="AS1210" s="47" t="s">
        <v>1989</v>
      </c>
      <c r="AT1210" s="28">
        <v>0</v>
      </c>
      <c r="AU1210" s="28">
        <v>0</v>
      </c>
      <c r="AV1210" s="28">
        <v>0</v>
      </c>
    </row>
    <row r="1211" spans="1:48" x14ac:dyDescent="0.25">
      <c r="A1211" s="159">
        <v>1208</v>
      </c>
      <c r="B1211" s="3" t="s">
        <v>3009</v>
      </c>
      <c r="C1211" s="3" t="s">
        <v>2159</v>
      </c>
      <c r="D1211" s="28" t="s">
        <v>4501</v>
      </c>
      <c r="E1211" s="25" t="s">
        <v>4501</v>
      </c>
      <c r="F1211" s="25" t="s">
        <v>4501</v>
      </c>
      <c r="G1211" s="25" t="s">
        <v>4501</v>
      </c>
      <c r="H1211" s="28" t="s">
        <v>4501</v>
      </c>
      <c r="I1211" s="49">
        <v>3.5</v>
      </c>
      <c r="J1211" s="49">
        <v>100</v>
      </c>
      <c r="K1211" s="28" t="s">
        <v>4501</v>
      </c>
      <c r="L1211" s="28" t="s">
        <v>4501</v>
      </c>
      <c r="M1211" s="49" t="s">
        <v>4501</v>
      </c>
      <c r="N1211" s="49" t="s">
        <v>4501</v>
      </c>
      <c r="O1211" s="49" t="s">
        <v>4501</v>
      </c>
      <c r="P1211" s="30">
        <v>169.118685779</v>
      </c>
      <c r="Q1211" s="27">
        <v>0.30259999999999998</v>
      </c>
      <c r="R1211" s="30">
        <v>178.36974332700001</v>
      </c>
      <c r="S1211" s="27">
        <v>5.4699999999999999E-2</v>
      </c>
      <c r="T1211" s="30">
        <v>0</v>
      </c>
      <c r="U1211" s="27" t="s">
        <v>1989</v>
      </c>
      <c r="V1211" s="30">
        <v>3.7612470309999999</v>
      </c>
      <c r="W1211" s="32">
        <v>3.4740000000000002</v>
      </c>
      <c r="X1211" s="30">
        <v>1.8370495600000001</v>
      </c>
      <c r="Y1211" s="32">
        <v>-0.51160000000000005</v>
      </c>
      <c r="Z1211" s="30">
        <v>0</v>
      </c>
      <c r="AA1211" s="32" t="s">
        <v>1989</v>
      </c>
      <c r="AB1211" s="30">
        <v>1023.7353105714</v>
      </c>
      <c r="AC1211" s="27">
        <v>3.2621000000000002</v>
      </c>
      <c r="AD1211" s="30">
        <v>509.14285714290003</v>
      </c>
      <c r="AE1211" s="27">
        <v>-0.503</v>
      </c>
      <c r="AF1211" s="30">
        <v>0</v>
      </c>
      <c r="AG1211" s="27" t="s">
        <v>1989</v>
      </c>
      <c r="AH1211" s="25">
        <v>2.83243748E-2</v>
      </c>
      <c r="AI1211" s="25">
        <v>1.23894457E-2</v>
      </c>
      <c r="AJ1211" s="25">
        <v>0</v>
      </c>
      <c r="AK1211" s="25">
        <v>0.10388530529999999</v>
      </c>
      <c r="AL1211" s="25">
        <v>4.7354724299999998E-2</v>
      </c>
      <c r="AM1211" s="25">
        <v>0</v>
      </c>
      <c r="AN1211" s="47">
        <v>6.5153219100000007E-2</v>
      </c>
      <c r="AO1211" s="47">
        <v>3.5644209900000001E-2</v>
      </c>
      <c r="AP1211" s="47">
        <v>0</v>
      </c>
      <c r="AQ1211" s="47">
        <v>2.47483999357947</v>
      </c>
      <c r="AR1211" s="47">
        <v>3.1534574345220201</v>
      </c>
      <c r="AS1211" s="47" t="s">
        <v>1989</v>
      </c>
      <c r="AT1211" s="28">
        <v>0</v>
      </c>
      <c r="AU1211" s="28">
        <v>500</v>
      </c>
      <c r="AV1211" s="28">
        <v>0</v>
      </c>
    </row>
    <row r="1212" spans="1:48" x14ac:dyDescent="0.25">
      <c r="A1212" s="159">
        <v>1209</v>
      </c>
      <c r="B1212" s="3" t="s">
        <v>4060</v>
      </c>
      <c r="C1212" s="3" t="s">
        <v>2159</v>
      </c>
      <c r="D1212" s="28" t="s">
        <v>4501</v>
      </c>
      <c r="E1212" s="25" t="s">
        <v>4501</v>
      </c>
      <c r="F1212" s="25" t="s">
        <v>4501</v>
      </c>
      <c r="G1212" s="25" t="s">
        <v>4501</v>
      </c>
      <c r="H1212" s="28" t="s">
        <v>4501</v>
      </c>
      <c r="I1212" s="49">
        <v>141.9915</v>
      </c>
      <c r="J1212" s="49">
        <v>100</v>
      </c>
      <c r="K1212" s="28" t="s">
        <v>4501</v>
      </c>
      <c r="L1212" s="28" t="s">
        <v>4501</v>
      </c>
      <c r="M1212" s="49" t="s">
        <v>4501</v>
      </c>
      <c r="N1212" s="49" t="s">
        <v>4501</v>
      </c>
      <c r="O1212" s="49" t="s">
        <v>4501</v>
      </c>
      <c r="P1212" s="30">
        <v>1223.016774856</v>
      </c>
      <c r="Q1212" s="27">
        <v>5.1900000000000002E-2</v>
      </c>
      <c r="R1212" s="30">
        <v>1387.9427963529999</v>
      </c>
      <c r="S1212" s="27">
        <v>0.13489999999999999</v>
      </c>
      <c r="T1212" s="30">
        <v>1267.4627501279999</v>
      </c>
      <c r="U1212" s="27">
        <v>-6.4199999999999993E-2</v>
      </c>
      <c r="V1212" s="30">
        <v>0.25986109600000001</v>
      </c>
      <c r="W1212" s="32">
        <v>-0.97450000000000003</v>
      </c>
      <c r="X1212" s="30">
        <v>5.3811756639999997</v>
      </c>
      <c r="Y1212" s="32">
        <v>19.707899999999999</v>
      </c>
      <c r="Z1212" s="30">
        <v>8.7443418390000005</v>
      </c>
      <c r="AA1212" s="32">
        <v>-6.7000000000000002E-3</v>
      </c>
      <c r="AB1212" s="30">
        <v>-9.4665974313000003</v>
      </c>
      <c r="AC1212" s="27">
        <v>-1.1227</v>
      </c>
      <c r="AD1212" s="30">
        <v>24.6172948038</v>
      </c>
      <c r="AE1212" s="27">
        <v>-3.6</v>
      </c>
      <c r="AF1212" s="30">
        <v>61.153359032099999</v>
      </c>
      <c r="AG1212" s="27">
        <v>0.98</v>
      </c>
      <c r="AH1212" s="25">
        <v>1.0516799999999999E-4</v>
      </c>
      <c r="AI1212" s="25">
        <v>2.2395012000000001E-3</v>
      </c>
      <c r="AJ1212" s="25">
        <v>3.5606544E-3</v>
      </c>
      <c r="AK1212" s="25">
        <v>1.7610109999999999E-4</v>
      </c>
      <c r="AL1212" s="25">
        <v>3.7877254000000002E-3</v>
      </c>
      <c r="AM1212" s="25">
        <v>6.1380855999999999E-3</v>
      </c>
      <c r="AN1212" s="47">
        <v>5.8359849900000003E-2</v>
      </c>
      <c r="AO1212" s="47">
        <v>6.9171094399999994E-2</v>
      </c>
      <c r="AP1212" s="47">
        <v>7.6678132199999999E-2</v>
      </c>
      <c r="AQ1212" s="47">
        <v>0.64142088320850998</v>
      </c>
      <c r="AR1212" s="47">
        <v>0.74119803994021005</v>
      </c>
      <c r="AS1212" s="47">
        <v>0.72386446565968399</v>
      </c>
      <c r="AT1212" s="28">
        <v>0</v>
      </c>
      <c r="AU1212" s="28">
        <v>0</v>
      </c>
      <c r="AV1212" s="28">
        <v>0</v>
      </c>
    </row>
    <row r="1213" spans="1:48" x14ac:dyDescent="0.25">
      <c r="A1213" s="159">
        <v>1210</v>
      </c>
      <c r="B1213" s="3" t="s">
        <v>3039</v>
      </c>
      <c r="C1213" s="3" t="s">
        <v>2159</v>
      </c>
      <c r="D1213" s="28">
        <v>11800</v>
      </c>
      <c r="E1213" s="25">
        <v>-3.278689</v>
      </c>
      <c r="F1213" s="25">
        <v>-1.6666669999999999</v>
      </c>
      <c r="G1213" s="25">
        <v>1.3076209999999999</v>
      </c>
      <c r="H1213" s="28">
        <v>1534000000000</v>
      </c>
      <c r="I1213" s="49">
        <v>130</v>
      </c>
      <c r="J1213" s="49">
        <v>100</v>
      </c>
      <c r="K1213" s="28">
        <v>10811.5</v>
      </c>
      <c r="L1213" s="28">
        <v>130544500</v>
      </c>
      <c r="M1213" s="49">
        <v>10.075660422482756</v>
      </c>
      <c r="N1213" s="49">
        <v>1.1020334768570956</v>
      </c>
      <c r="O1213" s="49">
        <v>0.34296339999999997</v>
      </c>
      <c r="P1213" s="30">
        <v>0</v>
      </c>
      <c r="Q1213" s="27" t="s">
        <v>1989</v>
      </c>
      <c r="R1213" s="30">
        <v>0</v>
      </c>
      <c r="S1213" s="27" t="s">
        <v>1989</v>
      </c>
      <c r="T1213" s="30">
        <v>0</v>
      </c>
      <c r="U1213" s="27" t="s">
        <v>1989</v>
      </c>
      <c r="V1213" s="30">
        <v>44.434897544999998</v>
      </c>
      <c r="W1213" s="32">
        <v>-0.36759999999999998</v>
      </c>
      <c r="X1213" s="30">
        <v>108.105435426</v>
      </c>
      <c r="Y1213" s="32">
        <v>1.4329000000000001</v>
      </c>
      <c r="Z1213" s="30">
        <v>121.75834676300001</v>
      </c>
      <c r="AA1213" s="32">
        <v>1.0702</v>
      </c>
      <c r="AB1213" s="30">
        <v>523.09655212500002</v>
      </c>
      <c r="AC1213" s="27">
        <v>-0.40429999999999999</v>
      </c>
      <c r="AD1213" s="30">
        <v>1209.8266122143</v>
      </c>
      <c r="AE1213" s="27">
        <v>1.3129999999999999</v>
      </c>
      <c r="AF1213" s="30">
        <v>1281.8167281167</v>
      </c>
      <c r="AG1213" s="27">
        <v>1.73</v>
      </c>
      <c r="AH1213" s="25">
        <v>1.48803961E-2</v>
      </c>
      <c r="AI1213" s="25">
        <v>3.2313471099999998E-2</v>
      </c>
      <c r="AJ1213" s="25">
        <v>2.9758399899999999E-2</v>
      </c>
      <c r="AK1213" s="25">
        <v>5.0874307799999997E-2</v>
      </c>
      <c r="AL1213" s="25">
        <v>0.1150864461</v>
      </c>
      <c r="AM1213" s="25">
        <v>0.11086277680000001</v>
      </c>
      <c r="AN1213" s="47">
        <v>0</v>
      </c>
      <c r="AO1213" s="47">
        <v>0</v>
      </c>
      <c r="AP1213" s="47">
        <v>0</v>
      </c>
      <c r="AQ1213" s="47">
        <v>2.38489245063609</v>
      </c>
      <c r="AR1213" s="47">
        <v>2.7206916442305098</v>
      </c>
      <c r="AS1213" s="47">
        <v>2.7254280241902702</v>
      </c>
      <c r="AT1213" s="28">
        <v>0</v>
      </c>
      <c r="AU1213" s="28">
        <v>800</v>
      </c>
      <c r="AV1213" s="28">
        <v>0</v>
      </c>
    </row>
    <row r="1214" spans="1:48" x14ac:dyDescent="0.25">
      <c r="A1214" s="159">
        <v>1211</v>
      </c>
      <c r="B1214" s="3" t="s">
        <v>4877</v>
      </c>
      <c r="C1214" s="3" t="s">
        <v>2159</v>
      </c>
      <c r="D1214" s="28" t="s">
        <v>4664</v>
      </c>
      <c r="E1214" s="25" t="s">
        <v>4664</v>
      </c>
      <c r="F1214" s="25" t="s">
        <v>4664</v>
      </c>
      <c r="G1214" s="25" t="s">
        <v>4664</v>
      </c>
      <c r="H1214" s="28" t="s">
        <v>4664</v>
      </c>
      <c r="I1214" s="49" t="s">
        <v>4664</v>
      </c>
      <c r="J1214" s="49" t="s">
        <v>4664</v>
      </c>
      <c r="K1214" s="28" t="s">
        <v>4664</v>
      </c>
      <c r="L1214" s="28" t="s">
        <v>4664</v>
      </c>
      <c r="M1214" s="49" t="s">
        <v>4664</v>
      </c>
      <c r="N1214" s="49" t="s">
        <v>4664</v>
      </c>
      <c r="O1214" s="49" t="s">
        <v>4664</v>
      </c>
      <c r="P1214" s="30">
        <v>0</v>
      </c>
      <c r="Q1214" s="27" t="s">
        <v>1989</v>
      </c>
      <c r="R1214" s="30">
        <v>0</v>
      </c>
      <c r="S1214" s="27" t="s">
        <v>1989</v>
      </c>
      <c r="T1214" s="30">
        <v>0</v>
      </c>
      <c r="U1214" s="27" t="s">
        <v>1989</v>
      </c>
      <c r="V1214" s="30">
        <v>0</v>
      </c>
      <c r="W1214" s="32" t="s">
        <v>1989</v>
      </c>
      <c r="X1214" s="30">
        <v>0</v>
      </c>
      <c r="Y1214" s="32" t="s">
        <v>1989</v>
      </c>
      <c r="Z1214" s="30">
        <v>0</v>
      </c>
      <c r="AA1214" s="32" t="s">
        <v>1989</v>
      </c>
      <c r="AB1214" s="30">
        <v>0</v>
      </c>
      <c r="AC1214" s="27" t="s">
        <v>1989</v>
      </c>
      <c r="AD1214" s="30">
        <v>0</v>
      </c>
      <c r="AE1214" s="27" t="s">
        <v>1989</v>
      </c>
      <c r="AF1214" s="30">
        <v>0</v>
      </c>
      <c r="AG1214" s="27" t="s">
        <v>1989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47">
        <v>0</v>
      </c>
      <c r="AO1214" s="47">
        <v>0</v>
      </c>
      <c r="AP1214" s="47">
        <v>0</v>
      </c>
      <c r="AQ1214" s="47" t="s">
        <v>1989</v>
      </c>
      <c r="AR1214" s="47" t="s">
        <v>1989</v>
      </c>
      <c r="AS1214" s="47" t="s">
        <v>1989</v>
      </c>
      <c r="AT1214" s="28">
        <v>0</v>
      </c>
      <c r="AU1214" s="28">
        <v>0</v>
      </c>
      <c r="AV1214" s="28">
        <v>0</v>
      </c>
    </row>
    <row r="1215" spans="1:48" x14ac:dyDescent="0.25">
      <c r="A1215" s="159">
        <v>1212</v>
      </c>
      <c r="B1215" s="3" t="s">
        <v>3054</v>
      </c>
      <c r="C1215" s="3" t="s">
        <v>2159</v>
      </c>
      <c r="D1215" s="28">
        <v>1500</v>
      </c>
      <c r="E1215" s="25">
        <v>7.1428570000000002</v>
      </c>
      <c r="F1215" s="25">
        <v>-11.764709999999999</v>
      </c>
      <c r="G1215" s="25">
        <v>-21.052630000000001</v>
      </c>
      <c r="H1215" s="28">
        <v>165170386500</v>
      </c>
      <c r="I1215" s="49">
        <v>110.11359999999999</v>
      </c>
      <c r="J1215" s="49">
        <v>2.0767639999999998</v>
      </c>
      <c r="K1215" s="28">
        <v>505</v>
      </c>
      <c r="L1215" s="28">
        <v>758000</v>
      </c>
      <c r="M1215" s="49" t="s">
        <v>4501</v>
      </c>
      <c r="N1215" s="49">
        <v>0.15210613141642693</v>
      </c>
      <c r="O1215" s="49">
        <v>0.39010630000000002</v>
      </c>
      <c r="P1215" s="30">
        <v>956.961076273</v>
      </c>
      <c r="Q1215" s="27">
        <v>-0.28560000000000002</v>
      </c>
      <c r="R1215" s="30">
        <v>1059.785446289</v>
      </c>
      <c r="S1215" s="27">
        <v>0.1074</v>
      </c>
      <c r="T1215" s="30">
        <v>742.85557740499996</v>
      </c>
      <c r="U1215" s="27">
        <v>-0.2127</v>
      </c>
      <c r="V1215" s="30">
        <v>-76.643314102000005</v>
      </c>
      <c r="W1215" s="32">
        <v>-4.3898999999999999</v>
      </c>
      <c r="X1215" s="30">
        <v>-6.0712709499999997</v>
      </c>
      <c r="Y1215" s="32">
        <v>-0.92079999999999995</v>
      </c>
      <c r="Z1215" s="30">
        <v>-15.867983333</v>
      </c>
      <c r="AA1215" s="32">
        <v>-0.45850000000000002</v>
      </c>
      <c r="AB1215" s="30">
        <v>-372.2647557656</v>
      </c>
      <c r="AC1215" s="27">
        <v>-2.5832999999999999</v>
      </c>
      <c r="AD1215" s="30">
        <v>-78.541193109700004</v>
      </c>
      <c r="AE1215" s="27">
        <v>-0.78900000000000003</v>
      </c>
      <c r="AF1215" s="30">
        <v>0</v>
      </c>
      <c r="AG1215" s="27">
        <v>0</v>
      </c>
      <c r="AH1215" s="25">
        <v>-1.7556701300000001E-2</v>
      </c>
      <c r="AI1215" s="25">
        <v>-2.7245752E-3</v>
      </c>
      <c r="AJ1215" s="25">
        <v>0</v>
      </c>
      <c r="AK1215" s="25">
        <v>-2.6645588800000002E-2</v>
      </c>
      <c r="AL1215" s="25">
        <v>-4.3014222999999997E-3</v>
      </c>
      <c r="AM1215" s="25">
        <v>0</v>
      </c>
      <c r="AN1215" s="47">
        <v>2.44024815E-2</v>
      </c>
      <c r="AO1215" s="47">
        <v>8.9401847199999995E-2</v>
      </c>
      <c r="AP1215" s="47">
        <v>0</v>
      </c>
      <c r="AQ1215" s="47">
        <v>0.55589352268635095</v>
      </c>
      <c r="AR1215" s="47">
        <v>0.60334566435242099</v>
      </c>
      <c r="AS1215" s="47">
        <v>0.70653112794050699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2042</v>
      </c>
      <c r="C1216" s="3" t="s">
        <v>2159</v>
      </c>
      <c r="D1216" s="28">
        <v>12500</v>
      </c>
      <c r="E1216" s="25">
        <v>13.63636</v>
      </c>
      <c r="F1216" s="25">
        <v>-30.939229999999998</v>
      </c>
      <c r="G1216" s="25">
        <v>10.61947</v>
      </c>
      <c r="H1216" s="28">
        <v>50000000000</v>
      </c>
      <c r="I1216" s="49">
        <v>4</v>
      </c>
      <c r="J1216" s="49">
        <v>15.7</v>
      </c>
      <c r="K1216" s="28">
        <v>5</v>
      </c>
      <c r="L1216" s="28">
        <v>62500</v>
      </c>
      <c r="M1216" s="49">
        <v>10.434056761268781</v>
      </c>
      <c r="N1216" s="49">
        <v>4.5906541879368046</v>
      </c>
      <c r="O1216" s="49" t="s">
        <v>4501</v>
      </c>
      <c r="P1216" s="30">
        <v>235.84882952000001</v>
      </c>
      <c r="Q1216" s="27">
        <v>-0.3095</v>
      </c>
      <c r="R1216" s="30">
        <v>251.528887072</v>
      </c>
      <c r="S1216" s="27">
        <v>6.6500000000000004E-2</v>
      </c>
      <c r="T1216" s="30">
        <v>144.24584555000001</v>
      </c>
      <c r="U1216" s="27">
        <v>-0.36499999999999999</v>
      </c>
      <c r="V1216" s="30">
        <v>-45.922610831999997</v>
      </c>
      <c r="W1216" s="32">
        <v>-3.2101000000000002</v>
      </c>
      <c r="X1216" s="30">
        <v>4.7917333600000003</v>
      </c>
      <c r="Y1216" s="32">
        <v>-1.1043000000000001</v>
      </c>
      <c r="Z1216" s="30">
        <v>7.6869826139999997</v>
      </c>
      <c r="AA1216" s="32">
        <v>-1.4097999999999999</v>
      </c>
      <c r="AB1216" s="30">
        <v>-11480.652708</v>
      </c>
      <c r="AC1216" s="27">
        <v>-3.4557000000000002</v>
      </c>
      <c r="AD1216" s="30">
        <v>1197.93334</v>
      </c>
      <c r="AE1216" s="27">
        <v>-1.1040000000000001</v>
      </c>
      <c r="AF1216" s="30">
        <v>0</v>
      </c>
      <c r="AG1216" s="27">
        <v>0</v>
      </c>
      <c r="AH1216" s="25">
        <v>-0.298761734</v>
      </c>
      <c r="AI1216" s="25">
        <v>3.2723420699999999E-2</v>
      </c>
      <c r="AJ1216" s="25">
        <v>0</v>
      </c>
      <c r="AK1216" s="25">
        <v>-1.1790992694</v>
      </c>
      <c r="AL1216" s="25">
        <v>0.56401022079999996</v>
      </c>
      <c r="AM1216" s="25">
        <v>0</v>
      </c>
      <c r="AN1216" s="47">
        <v>-0.14298511229999999</v>
      </c>
      <c r="AO1216" s="47">
        <v>7.4930562800000003E-2</v>
      </c>
      <c r="AP1216" s="47">
        <v>0</v>
      </c>
      <c r="AQ1216" s="47">
        <v>24.002197001442099</v>
      </c>
      <c r="AR1216" s="47">
        <v>11.885985236845601</v>
      </c>
      <c r="AS1216" s="47">
        <v>14.5079882314801</v>
      </c>
      <c r="AT1216" s="28">
        <v>0</v>
      </c>
      <c r="AU1216" s="28">
        <v>0</v>
      </c>
      <c r="AV1216" s="28">
        <v>0</v>
      </c>
    </row>
    <row r="1217" spans="1:48" x14ac:dyDescent="0.25">
      <c r="A1217" s="159">
        <v>1214</v>
      </c>
      <c r="B1217" s="3" t="s">
        <v>4218</v>
      </c>
      <c r="C1217" s="3" t="s">
        <v>2159</v>
      </c>
      <c r="D1217" s="28">
        <v>46800</v>
      </c>
      <c r="E1217" s="25">
        <v>2.1834060000000002</v>
      </c>
      <c r="F1217" s="25">
        <v>-4.6843180000000002</v>
      </c>
      <c r="G1217" s="25">
        <v>-13.308680000000001</v>
      </c>
      <c r="H1217" s="28">
        <v>1075059367200</v>
      </c>
      <c r="I1217" s="49">
        <v>22.971349999999997</v>
      </c>
      <c r="J1217" s="49">
        <v>85.556439999999995</v>
      </c>
      <c r="K1217" s="28">
        <v>315</v>
      </c>
      <c r="L1217" s="28">
        <v>14363000</v>
      </c>
      <c r="M1217" s="49">
        <v>8.7972321181366286</v>
      </c>
      <c r="N1217" s="49">
        <v>0.86653515969707573</v>
      </c>
      <c r="O1217" s="49" t="s">
        <v>4501</v>
      </c>
      <c r="P1217" s="30">
        <v>1367.1056276910001</v>
      </c>
      <c r="Q1217" s="27">
        <v>8.3299999999999999E-2</v>
      </c>
      <c r="R1217" s="30">
        <v>1160.4988568880001</v>
      </c>
      <c r="S1217" s="27">
        <v>-0.15110000000000001</v>
      </c>
      <c r="T1217" s="30">
        <v>1143.256108714</v>
      </c>
      <c r="U1217" s="27">
        <v>-0.122</v>
      </c>
      <c r="V1217" s="30">
        <v>114.559286521</v>
      </c>
      <c r="W1217" s="32">
        <v>-4.2599999999999999E-2</v>
      </c>
      <c r="X1217" s="30">
        <v>85.813785465999999</v>
      </c>
      <c r="Y1217" s="32">
        <v>-0.25090000000000001</v>
      </c>
      <c r="Z1217" s="30">
        <v>78.357708020000004</v>
      </c>
      <c r="AA1217" s="32">
        <v>-0.19120000000000001</v>
      </c>
      <c r="AB1217" s="30">
        <v>5352.2728839930996</v>
      </c>
      <c r="AC1217" s="27">
        <v>-0.1313</v>
      </c>
      <c r="AD1217" s="30">
        <v>3904.8744392936001</v>
      </c>
      <c r="AE1217" s="27">
        <v>-0.27</v>
      </c>
      <c r="AF1217" s="30">
        <v>3869.6378374043002</v>
      </c>
      <c r="AG1217" s="27">
        <v>0.77</v>
      </c>
      <c r="AH1217" s="25">
        <v>9.3507406299999998E-2</v>
      </c>
      <c r="AI1217" s="25">
        <v>6.6617571599999995E-2</v>
      </c>
      <c r="AJ1217" s="25">
        <v>5.9183079100000001E-2</v>
      </c>
      <c r="AK1217" s="25">
        <v>0.1134022905</v>
      </c>
      <c r="AL1217" s="25">
        <v>8.12866805E-2</v>
      </c>
      <c r="AM1217" s="25">
        <v>7.0691629699999994E-2</v>
      </c>
      <c r="AN1217" s="47">
        <v>0.2282849254</v>
      </c>
      <c r="AO1217" s="47">
        <v>0.22830185929999999</v>
      </c>
      <c r="AP1217" s="47">
        <v>0.22834871039999999</v>
      </c>
      <c r="AQ1217" s="47">
        <v>0.24882665483392299</v>
      </c>
      <c r="AR1217" s="47">
        <v>0.19233196306839101</v>
      </c>
      <c r="AS1217" s="47">
        <v>0.194456774013329</v>
      </c>
      <c r="AT1217" s="28">
        <v>2000</v>
      </c>
      <c r="AU1217" s="28">
        <v>1500</v>
      </c>
      <c r="AV1217" s="28">
        <v>0</v>
      </c>
    </row>
    <row r="1218" spans="1:48" x14ac:dyDescent="0.25">
      <c r="A1218" s="159">
        <v>1215</v>
      </c>
      <c r="B1218" s="3" t="s">
        <v>4209</v>
      </c>
      <c r="C1218" s="3" t="s">
        <v>2159</v>
      </c>
      <c r="D1218" s="28" t="s">
        <v>4501</v>
      </c>
      <c r="E1218" s="25" t="s">
        <v>4501</v>
      </c>
      <c r="F1218" s="25" t="s">
        <v>4501</v>
      </c>
      <c r="G1218" s="25" t="s">
        <v>4501</v>
      </c>
      <c r="H1218" s="28" t="s">
        <v>4501</v>
      </c>
      <c r="I1218" s="49">
        <v>10</v>
      </c>
      <c r="J1218" s="49">
        <v>79.918999999999997</v>
      </c>
      <c r="K1218" s="28">
        <v>0</v>
      </c>
      <c r="L1218" s="28" t="s">
        <v>4501</v>
      </c>
      <c r="M1218" s="49" t="s">
        <v>4501</v>
      </c>
      <c r="N1218" s="49" t="s">
        <v>4501</v>
      </c>
      <c r="O1218" s="49" t="s">
        <v>4501</v>
      </c>
      <c r="P1218" s="30">
        <v>8.3202370279999993</v>
      </c>
      <c r="Q1218" s="27">
        <v>4.3659999999999997</v>
      </c>
      <c r="R1218" s="30">
        <v>13.601973425000001</v>
      </c>
      <c r="S1218" s="27">
        <v>0.63480000000000003</v>
      </c>
      <c r="T1218" s="30">
        <v>14.296138531</v>
      </c>
      <c r="U1218" s="27">
        <v>0.30869999999999997</v>
      </c>
      <c r="V1218" s="30">
        <v>3.7387673010000002</v>
      </c>
      <c r="W1218" s="32">
        <v>-0.63329999999999997</v>
      </c>
      <c r="X1218" s="30">
        <v>5.1125988969999998</v>
      </c>
      <c r="Y1218" s="32">
        <v>0.36749999999999999</v>
      </c>
      <c r="Z1218" s="30">
        <v>2.9761789649999999</v>
      </c>
      <c r="AA1218" s="32">
        <v>-0.24199999999999999</v>
      </c>
      <c r="AB1218" s="30">
        <v>373.87673009999997</v>
      </c>
      <c r="AC1218" s="27">
        <v>-0.63329999999999997</v>
      </c>
      <c r="AD1218" s="30">
        <v>511.25988969999997</v>
      </c>
      <c r="AE1218" s="27">
        <v>0.36699999999999999</v>
      </c>
      <c r="AF1218" s="30">
        <v>297.61789649999997</v>
      </c>
      <c r="AG1218" s="27">
        <v>0.76</v>
      </c>
      <c r="AH1218" s="25">
        <v>4.4194398699999998E-2</v>
      </c>
      <c r="AI1218" s="25">
        <v>5.7398319699999999E-2</v>
      </c>
      <c r="AJ1218" s="25">
        <v>3.1864617900000003E-2</v>
      </c>
      <c r="AK1218" s="25">
        <v>4.6454482999999998E-2</v>
      </c>
      <c r="AL1218" s="25">
        <v>6.0213350499999999E-2</v>
      </c>
      <c r="AM1218" s="25">
        <v>3.4112399799999998E-2</v>
      </c>
      <c r="AN1218" s="47">
        <v>0.4828211973</v>
      </c>
      <c r="AO1218" s="47">
        <v>0.53386262569999998</v>
      </c>
      <c r="AP1218" s="47">
        <v>0.4862439247</v>
      </c>
      <c r="AQ1218" s="47">
        <v>8.95488915597379E-2</v>
      </c>
      <c r="AR1218" s="47">
        <v>1.09063439026149E-2</v>
      </c>
      <c r="AS1218" s="47">
        <v>7.0541623957048896E-2</v>
      </c>
      <c r="AT1218" s="28">
        <v>0</v>
      </c>
      <c r="AU1218" s="28">
        <v>0</v>
      </c>
      <c r="AV1218" s="28">
        <v>0</v>
      </c>
    </row>
    <row r="1219" spans="1:48" x14ac:dyDescent="0.25">
      <c r="A1219" s="159">
        <v>1216</v>
      </c>
      <c r="B1219" s="3" t="s">
        <v>3042</v>
      </c>
      <c r="C1219" s="3" t="s">
        <v>2159</v>
      </c>
      <c r="D1219" s="28" t="s">
        <v>4501</v>
      </c>
      <c r="E1219" s="25" t="s">
        <v>4501</v>
      </c>
      <c r="F1219" s="25" t="s">
        <v>4501</v>
      </c>
      <c r="G1219" s="25" t="s">
        <v>4501</v>
      </c>
      <c r="H1219" s="28" t="s">
        <v>4501</v>
      </c>
      <c r="I1219" s="49">
        <v>4.17117</v>
      </c>
      <c r="J1219" s="49">
        <v>38.801110000000001</v>
      </c>
      <c r="K1219" s="28" t="s">
        <v>4501</v>
      </c>
      <c r="L1219" s="28" t="s">
        <v>4501</v>
      </c>
      <c r="M1219" s="49" t="s">
        <v>4501</v>
      </c>
      <c r="N1219" s="49" t="s">
        <v>4501</v>
      </c>
      <c r="O1219" s="49" t="s">
        <v>4501</v>
      </c>
      <c r="P1219" s="30">
        <v>102.349826256</v>
      </c>
      <c r="Q1219" s="27">
        <v>0.37180000000000002</v>
      </c>
      <c r="R1219" s="30">
        <v>106.330676622</v>
      </c>
      <c r="S1219" s="27">
        <v>3.8899999999999997E-2</v>
      </c>
      <c r="T1219" s="30">
        <v>0</v>
      </c>
      <c r="U1219" s="27" t="s">
        <v>1989</v>
      </c>
      <c r="V1219" s="30">
        <v>4.4006091439999997</v>
      </c>
      <c r="W1219" s="32">
        <v>1.6624000000000001</v>
      </c>
      <c r="X1219" s="30">
        <v>4.3539799510000003</v>
      </c>
      <c r="Y1219" s="32">
        <v>-1.06E-2</v>
      </c>
      <c r="Z1219" s="30">
        <v>0</v>
      </c>
      <c r="AA1219" s="32" t="s">
        <v>1989</v>
      </c>
      <c r="AB1219" s="30">
        <v>817.62862670590005</v>
      </c>
      <c r="AC1219" s="27">
        <v>1.0633999999999999</v>
      </c>
      <c r="AD1219" s="30">
        <v>808.96497078159996</v>
      </c>
      <c r="AE1219" s="27">
        <v>-1.0999999999999999E-2</v>
      </c>
      <c r="AF1219" s="30">
        <v>0</v>
      </c>
      <c r="AG1219" s="27" t="s">
        <v>1989</v>
      </c>
      <c r="AH1219" s="25">
        <v>2.7177212100000001E-2</v>
      </c>
      <c r="AI1219" s="25">
        <v>2.55717876E-2</v>
      </c>
      <c r="AJ1219" s="25">
        <v>0</v>
      </c>
      <c r="AK1219" s="25">
        <v>3.5102087099999998E-2</v>
      </c>
      <c r="AL1219" s="25">
        <v>3.2360866299999999E-2</v>
      </c>
      <c r="AM1219" s="25">
        <v>0</v>
      </c>
      <c r="AN1219" s="47">
        <v>0.14826913859999999</v>
      </c>
      <c r="AO1219" s="47">
        <v>0.1404718234</v>
      </c>
      <c r="AP1219" s="47">
        <v>0</v>
      </c>
      <c r="AQ1219" s="47">
        <v>0.26996090781765902</v>
      </c>
      <c r="AR1219" s="47">
        <v>0.26103044244574197</v>
      </c>
      <c r="AS1219" s="47" t="s">
        <v>1989</v>
      </c>
      <c r="AT1219" s="28">
        <v>739</v>
      </c>
      <c r="AU1219" s="28">
        <v>0</v>
      </c>
      <c r="AV1219" s="28">
        <v>0</v>
      </c>
    </row>
    <row r="1220" spans="1:48" x14ac:dyDescent="0.25">
      <c r="A1220" s="159">
        <v>1217</v>
      </c>
      <c r="B1220" s="3" t="s">
        <v>4878</v>
      </c>
      <c r="C1220" s="3" t="s">
        <v>2159</v>
      </c>
      <c r="D1220" s="28" t="s">
        <v>4501</v>
      </c>
      <c r="E1220" s="25" t="s">
        <v>4501</v>
      </c>
      <c r="F1220" s="25" t="s">
        <v>4501</v>
      </c>
      <c r="G1220" s="25" t="s">
        <v>4501</v>
      </c>
      <c r="H1220" s="28" t="s">
        <v>4501</v>
      </c>
      <c r="I1220" s="49">
        <v>47.36533</v>
      </c>
      <c r="J1220" s="49">
        <v>38.514659999999999</v>
      </c>
      <c r="K1220" s="28" t="s">
        <v>4501</v>
      </c>
      <c r="L1220" s="28" t="s">
        <v>4501</v>
      </c>
      <c r="M1220" s="49" t="s">
        <v>4501</v>
      </c>
      <c r="N1220" s="49" t="s">
        <v>4501</v>
      </c>
      <c r="O1220" s="49" t="s">
        <v>4501</v>
      </c>
      <c r="P1220" s="30">
        <v>1038.9853094580001</v>
      </c>
      <c r="Q1220" s="27">
        <v>-7.2300000000000003E-2</v>
      </c>
      <c r="R1220" s="30">
        <v>0</v>
      </c>
      <c r="S1220" s="27">
        <v>-1</v>
      </c>
      <c r="T1220" s="30">
        <v>0</v>
      </c>
      <c r="U1220" s="27">
        <v>-1</v>
      </c>
      <c r="V1220" s="30">
        <v>41.205408490000003</v>
      </c>
      <c r="W1220" s="32">
        <v>0.62629999999999997</v>
      </c>
      <c r="X1220" s="30">
        <v>0</v>
      </c>
      <c r="Y1220" s="32">
        <v>-1</v>
      </c>
      <c r="Z1220" s="30">
        <v>0</v>
      </c>
      <c r="AA1220" s="32">
        <v>-1</v>
      </c>
      <c r="AB1220" s="30">
        <v>813.57905221090004</v>
      </c>
      <c r="AC1220" s="27">
        <v>0.70240000000000002</v>
      </c>
      <c r="AD1220" s="30">
        <v>0</v>
      </c>
      <c r="AE1220" s="27">
        <v>-1</v>
      </c>
      <c r="AF1220" s="30">
        <v>0</v>
      </c>
      <c r="AG1220" s="27" t="s">
        <v>1989</v>
      </c>
      <c r="AH1220" s="25">
        <v>1.8379745999999999E-2</v>
      </c>
      <c r="AI1220" s="25">
        <v>0</v>
      </c>
      <c r="AJ1220" s="25">
        <v>0</v>
      </c>
      <c r="AK1220" s="25">
        <v>7.0423699000000006E-2</v>
      </c>
      <c r="AL1220" s="25">
        <v>0</v>
      </c>
      <c r="AM1220" s="25">
        <v>0</v>
      </c>
      <c r="AN1220" s="47">
        <v>0.1198542642</v>
      </c>
      <c r="AO1220" s="47">
        <v>0</v>
      </c>
      <c r="AP1220" s="47">
        <v>0</v>
      </c>
      <c r="AQ1220" s="47">
        <v>2.5293460021584702</v>
      </c>
      <c r="AR1220" s="47" t="s">
        <v>1989</v>
      </c>
      <c r="AS1220" s="47" t="s">
        <v>1989</v>
      </c>
      <c r="AT1220" s="28">
        <v>0</v>
      </c>
      <c r="AU1220" s="28">
        <v>0</v>
      </c>
      <c r="AV1220" s="28">
        <v>0</v>
      </c>
    </row>
    <row r="1221" spans="1:48" x14ac:dyDescent="0.25">
      <c r="A1221" s="159">
        <v>1218</v>
      </c>
      <c r="B1221" s="3" t="s">
        <v>4881</v>
      </c>
      <c r="C1221" s="3" t="s">
        <v>2159</v>
      </c>
      <c r="D1221" s="28" t="s">
        <v>4501</v>
      </c>
      <c r="E1221" s="25" t="s">
        <v>4501</v>
      </c>
      <c r="F1221" s="25" t="s">
        <v>4501</v>
      </c>
      <c r="G1221" s="25" t="s">
        <v>4501</v>
      </c>
      <c r="H1221" s="28" t="s">
        <v>4501</v>
      </c>
      <c r="I1221" s="49">
        <v>3.1599999999999997</v>
      </c>
      <c r="J1221" s="49">
        <v>48.92604</v>
      </c>
      <c r="K1221" s="28" t="s">
        <v>4501</v>
      </c>
      <c r="L1221" s="28" t="s">
        <v>4501</v>
      </c>
      <c r="M1221" s="49" t="s">
        <v>4501</v>
      </c>
      <c r="N1221" s="49" t="s">
        <v>4501</v>
      </c>
      <c r="O1221" s="49" t="s">
        <v>4501</v>
      </c>
      <c r="P1221" s="30">
        <v>0</v>
      </c>
      <c r="Q1221" s="27">
        <v>-1</v>
      </c>
      <c r="R1221" s="30">
        <v>0</v>
      </c>
      <c r="S1221" s="27" t="s">
        <v>1989</v>
      </c>
      <c r="T1221" s="30">
        <v>0</v>
      </c>
      <c r="U1221" s="27" t="s">
        <v>1989</v>
      </c>
      <c r="V1221" s="30">
        <v>0</v>
      </c>
      <c r="W1221" s="32">
        <v>-1</v>
      </c>
      <c r="X1221" s="30">
        <v>0</v>
      </c>
      <c r="Y1221" s="32" t="s">
        <v>1989</v>
      </c>
      <c r="Z1221" s="30">
        <v>0</v>
      </c>
      <c r="AA1221" s="32" t="s">
        <v>1989</v>
      </c>
      <c r="AB1221" s="30">
        <v>0</v>
      </c>
      <c r="AC1221" s="27">
        <v>-1</v>
      </c>
      <c r="AD1221" s="30">
        <v>0</v>
      </c>
      <c r="AE1221" s="27" t="s">
        <v>1989</v>
      </c>
      <c r="AF1221" s="30">
        <v>0</v>
      </c>
      <c r="AG1221" s="27" t="s">
        <v>1989</v>
      </c>
      <c r="AH1221" s="25">
        <v>0</v>
      </c>
      <c r="AI1221" s="25">
        <v>0</v>
      </c>
      <c r="AJ1221" s="25">
        <v>0</v>
      </c>
      <c r="AK1221" s="25">
        <v>0</v>
      </c>
      <c r="AL1221" s="25">
        <v>0</v>
      </c>
      <c r="AM1221" s="25">
        <v>0</v>
      </c>
      <c r="AN1221" s="47">
        <v>0</v>
      </c>
      <c r="AO1221" s="47">
        <v>0</v>
      </c>
      <c r="AP1221" s="47">
        <v>0</v>
      </c>
      <c r="AQ1221" s="47" t="s">
        <v>1989</v>
      </c>
      <c r="AR1221" s="47" t="s">
        <v>1989</v>
      </c>
      <c r="AS1221" s="47" t="s">
        <v>1989</v>
      </c>
      <c r="AT1221" s="28">
        <v>0</v>
      </c>
      <c r="AU1221" s="28">
        <v>0</v>
      </c>
      <c r="AV1221" s="28">
        <v>0</v>
      </c>
    </row>
    <row r="1222" spans="1:48" x14ac:dyDescent="0.25">
      <c r="A1222" s="159">
        <v>1219</v>
      </c>
      <c r="B1222" s="3" t="s">
        <v>3925</v>
      </c>
      <c r="C1222" s="3" t="s">
        <v>2159</v>
      </c>
      <c r="D1222" s="28">
        <v>19500</v>
      </c>
      <c r="E1222" s="25">
        <v>-13.716810000000001</v>
      </c>
      <c r="F1222" s="25">
        <v>-31.578949999999999</v>
      </c>
      <c r="G1222" s="25">
        <v>-55.981940000000002</v>
      </c>
      <c r="H1222" s="28">
        <v>3870025575000</v>
      </c>
      <c r="I1222" s="49">
        <v>198.46289999999999</v>
      </c>
      <c r="J1222" s="49">
        <v>50.066070000000003</v>
      </c>
      <c r="K1222" s="28">
        <v>137157.20000000001</v>
      </c>
      <c r="L1222" s="28">
        <v>2700976000</v>
      </c>
      <c r="M1222" s="49">
        <v>3.9505672609400326</v>
      </c>
      <c r="N1222" s="49">
        <v>0.86303923169953967</v>
      </c>
      <c r="O1222" s="49">
        <v>1.552138</v>
      </c>
      <c r="P1222" s="30">
        <v>15767.101730017999</v>
      </c>
      <c r="Q1222" s="27">
        <v>0.30690000000000001</v>
      </c>
      <c r="R1222" s="30">
        <v>17023.022230199</v>
      </c>
      <c r="S1222" s="27">
        <v>7.9699999999999993E-2</v>
      </c>
      <c r="T1222" s="30">
        <v>16893.418967756999</v>
      </c>
      <c r="U1222" s="27">
        <v>-1.9199999999999998E-2</v>
      </c>
      <c r="V1222" s="30">
        <v>714.16307445400003</v>
      </c>
      <c r="W1222" s="32">
        <v>7.7214</v>
      </c>
      <c r="X1222" s="30">
        <v>810.37477864899995</v>
      </c>
      <c r="Y1222" s="32">
        <v>0.13469999999999999</v>
      </c>
      <c r="Z1222" s="30">
        <v>650.16620996799998</v>
      </c>
      <c r="AA1222" s="32">
        <v>-0.26340000000000002</v>
      </c>
      <c r="AB1222" s="30">
        <v>9128.8516266571005</v>
      </c>
      <c r="AC1222" s="27">
        <v>7.8654000000000002</v>
      </c>
      <c r="AD1222" s="30">
        <v>5020.4039553356997</v>
      </c>
      <c r="AE1222" s="27">
        <v>-0.45</v>
      </c>
      <c r="AF1222" s="30">
        <v>3962.0458699716</v>
      </c>
      <c r="AG1222" s="27">
        <v>0.68</v>
      </c>
      <c r="AH1222" s="25">
        <v>7.2281701200000006E-2</v>
      </c>
      <c r="AI1222" s="25">
        <v>7.5564591299999997E-2</v>
      </c>
      <c r="AJ1222" s="25">
        <v>5.9728467200000003E-2</v>
      </c>
      <c r="AK1222" s="25">
        <v>0.266595156</v>
      </c>
      <c r="AL1222" s="25">
        <v>0.2093007335</v>
      </c>
      <c r="AM1222" s="25">
        <v>0.1386271603</v>
      </c>
      <c r="AN1222" s="47">
        <v>0.1189987525</v>
      </c>
      <c r="AO1222" s="47">
        <v>0.12983526479999999</v>
      </c>
      <c r="AP1222" s="47">
        <v>0.12529391100000001</v>
      </c>
      <c r="AQ1222" s="47">
        <v>2.1789701458706201</v>
      </c>
      <c r="AR1222" s="47">
        <v>1.4411986337560001</v>
      </c>
      <c r="AS1222" s="47">
        <v>1.3139629236768899</v>
      </c>
      <c r="AT1222" s="28">
        <v>0</v>
      </c>
      <c r="AU1222" s="28">
        <v>5000</v>
      </c>
      <c r="AV1222" s="28">
        <v>0</v>
      </c>
    </row>
    <row r="1223" spans="1:48" x14ac:dyDescent="0.25">
      <c r="A1223" s="159">
        <v>1220</v>
      </c>
      <c r="B1223" s="3" t="s">
        <v>3048</v>
      </c>
      <c r="C1223" s="3" t="s">
        <v>2159</v>
      </c>
      <c r="D1223" s="28" t="s">
        <v>4501</v>
      </c>
      <c r="E1223" s="25" t="s">
        <v>4501</v>
      </c>
      <c r="F1223" s="25" t="s">
        <v>4501</v>
      </c>
      <c r="G1223" s="25" t="s">
        <v>4501</v>
      </c>
      <c r="H1223" s="28" t="s">
        <v>4501</v>
      </c>
      <c r="I1223" s="49">
        <v>6.1429999999999998</v>
      </c>
      <c r="J1223" s="49">
        <v>8.0970200000000006</v>
      </c>
      <c r="K1223" s="28" t="s">
        <v>4501</v>
      </c>
      <c r="L1223" s="28" t="s">
        <v>4501</v>
      </c>
      <c r="M1223" s="49" t="s">
        <v>4501</v>
      </c>
      <c r="N1223" s="49" t="s">
        <v>4501</v>
      </c>
      <c r="O1223" s="49" t="s">
        <v>4501</v>
      </c>
      <c r="P1223" s="30">
        <v>62.147057345</v>
      </c>
      <c r="Q1223" s="27">
        <v>0.23100000000000001</v>
      </c>
      <c r="R1223" s="30">
        <v>63.157446473999997</v>
      </c>
      <c r="S1223" s="27">
        <v>1.6299999999999999E-2</v>
      </c>
      <c r="T1223" s="30">
        <v>0</v>
      </c>
      <c r="U1223" s="27" t="s">
        <v>1989</v>
      </c>
      <c r="V1223" s="30">
        <v>6.2359177419999998</v>
      </c>
      <c r="W1223" s="32">
        <v>6.6400000000000001E-2</v>
      </c>
      <c r="X1223" s="30">
        <v>4.8464946949999996</v>
      </c>
      <c r="Y1223" s="32">
        <v>-0.2228</v>
      </c>
      <c r="Z1223" s="30">
        <v>0</v>
      </c>
      <c r="AA1223" s="32" t="s">
        <v>1989</v>
      </c>
      <c r="AB1223" s="30">
        <v>714.89109555590005</v>
      </c>
      <c r="AC1223" s="27">
        <v>-0.249</v>
      </c>
      <c r="AD1223" s="30">
        <v>788.94590509520003</v>
      </c>
      <c r="AE1223" s="27">
        <v>0.104</v>
      </c>
      <c r="AF1223" s="30">
        <v>0</v>
      </c>
      <c r="AG1223" s="27" t="s">
        <v>1989</v>
      </c>
      <c r="AH1223" s="25">
        <v>8.6506520599999998E-2</v>
      </c>
      <c r="AI1223" s="25">
        <v>6.7278344500000004E-2</v>
      </c>
      <c r="AJ1223" s="25">
        <v>0</v>
      </c>
      <c r="AK1223" s="25">
        <v>9.1561246400000004E-2</v>
      </c>
      <c r="AL1223" s="25">
        <v>7.2308177900000006E-2</v>
      </c>
      <c r="AM1223" s="25">
        <v>0</v>
      </c>
      <c r="AN1223" s="47">
        <v>0.2395765218</v>
      </c>
      <c r="AO1223" s="47">
        <v>0.19810213509999999</v>
      </c>
      <c r="AP1223" s="47">
        <v>0</v>
      </c>
      <c r="AQ1223" s="47">
        <v>7.3080946828139995E-2</v>
      </c>
      <c r="AR1223" s="47">
        <v>7.6507337343326598E-2</v>
      </c>
      <c r="AS1223" s="47" t="s">
        <v>1989</v>
      </c>
      <c r="AT1223" s="28">
        <v>700</v>
      </c>
      <c r="AU1223" s="28">
        <v>0</v>
      </c>
      <c r="AV1223" s="28">
        <v>0</v>
      </c>
    </row>
    <row r="1224" spans="1:48" x14ac:dyDescent="0.25">
      <c r="A1224" s="159">
        <v>1221</v>
      </c>
      <c r="B1224" s="3" t="s">
        <v>3970</v>
      </c>
      <c r="C1224" s="3" t="s">
        <v>2159</v>
      </c>
      <c r="D1224" s="28" t="s">
        <v>4501</v>
      </c>
      <c r="E1224" s="25" t="s">
        <v>4501</v>
      </c>
      <c r="F1224" s="25" t="s">
        <v>4501</v>
      </c>
      <c r="G1224" s="25" t="s">
        <v>4501</v>
      </c>
      <c r="H1224" s="28" t="s">
        <v>4501</v>
      </c>
      <c r="I1224" s="49">
        <v>3.6756699999999998</v>
      </c>
      <c r="J1224" s="49">
        <v>15.89096</v>
      </c>
      <c r="K1224" s="28" t="s">
        <v>4501</v>
      </c>
      <c r="L1224" s="28" t="s">
        <v>4501</v>
      </c>
      <c r="M1224" s="49" t="s">
        <v>4501</v>
      </c>
      <c r="N1224" s="49" t="s">
        <v>4501</v>
      </c>
      <c r="O1224" s="49" t="s">
        <v>4501</v>
      </c>
      <c r="P1224" s="30">
        <v>35.358228525999998</v>
      </c>
      <c r="Q1224" s="27">
        <v>9.7500000000000003E-2</v>
      </c>
      <c r="R1224" s="30">
        <v>43.425183124999997</v>
      </c>
      <c r="S1224" s="27">
        <v>0.2281</v>
      </c>
      <c r="T1224" s="30">
        <v>0</v>
      </c>
      <c r="U1224" s="27" t="s">
        <v>1989</v>
      </c>
      <c r="V1224" s="30">
        <v>3.4932047580000001</v>
      </c>
      <c r="W1224" s="32">
        <v>0.70940000000000003</v>
      </c>
      <c r="X1224" s="30">
        <v>3.5158396600000001</v>
      </c>
      <c r="Y1224" s="32">
        <v>6.4999999999999997E-3</v>
      </c>
      <c r="Z1224" s="30">
        <v>0</v>
      </c>
      <c r="AA1224" s="32" t="s">
        <v>1989</v>
      </c>
      <c r="AB1224" s="30">
        <v>508.26168200400002</v>
      </c>
      <c r="AC1224" s="27">
        <v>-0.20549999999999999</v>
      </c>
      <c r="AD1224" s="30">
        <v>397.32556877309997</v>
      </c>
      <c r="AE1224" s="27">
        <v>-0.218</v>
      </c>
      <c r="AF1224" s="30">
        <v>0</v>
      </c>
      <c r="AG1224" s="27" t="s">
        <v>1989</v>
      </c>
      <c r="AH1224" s="25">
        <v>2.5955732E-3</v>
      </c>
      <c r="AI1224" s="25">
        <v>2.7788988E-3</v>
      </c>
      <c r="AJ1224" s="25">
        <v>0</v>
      </c>
      <c r="AK1224" s="25">
        <v>2.6274794E-3</v>
      </c>
      <c r="AL1224" s="25">
        <v>2.8236618000000002E-3</v>
      </c>
      <c r="AM1224" s="25">
        <v>0</v>
      </c>
      <c r="AN1224" s="47">
        <v>0.25345955460000003</v>
      </c>
      <c r="AO1224" s="47">
        <v>0.23841519629999999</v>
      </c>
      <c r="AP1224" s="47">
        <v>0</v>
      </c>
      <c r="AQ1224" s="47">
        <v>1.45595856505581E-2</v>
      </c>
      <c r="AR1224" s="47">
        <v>1.7762410121368699E-2</v>
      </c>
      <c r="AS1224" s="47" t="s">
        <v>1989</v>
      </c>
      <c r="AT1224" s="28">
        <v>0</v>
      </c>
      <c r="AU1224" s="28">
        <v>200</v>
      </c>
      <c r="AV1224" s="28">
        <v>0</v>
      </c>
    </row>
    <row r="1225" spans="1:48" x14ac:dyDescent="0.25">
      <c r="A1225" s="159">
        <v>1222</v>
      </c>
      <c r="B1225" s="3" t="s">
        <v>3012</v>
      </c>
      <c r="C1225" s="3" t="s">
        <v>2159</v>
      </c>
      <c r="D1225" s="28">
        <v>70000</v>
      </c>
      <c r="E1225" s="25">
        <v>-5.405405</v>
      </c>
      <c r="F1225" s="25">
        <v>-4.3715849999999996</v>
      </c>
      <c r="G1225" s="25">
        <v>-13.90375</v>
      </c>
      <c r="H1225" s="28">
        <v>49344722280000</v>
      </c>
      <c r="I1225" s="49">
        <v>704.92459999999994</v>
      </c>
      <c r="J1225" s="49">
        <v>5.0449469999999996</v>
      </c>
      <c r="K1225" s="28">
        <v>15428.2</v>
      </c>
      <c r="L1225" s="28">
        <v>1138702000</v>
      </c>
      <c r="M1225" s="49">
        <v>14.50711839971166</v>
      </c>
      <c r="N1225" s="49">
        <v>4.6074595569910581</v>
      </c>
      <c r="O1225" s="49">
        <v>0.4381043</v>
      </c>
      <c r="P1225" s="30">
        <v>13422.926705427</v>
      </c>
      <c r="Q1225" s="27">
        <v>-3.9300000000000002E-2</v>
      </c>
      <c r="R1225" s="30">
        <v>17290.253757721999</v>
      </c>
      <c r="S1225" s="27">
        <v>0.28810000000000002</v>
      </c>
      <c r="T1225" s="30">
        <v>17948.756148880999</v>
      </c>
      <c r="U1225" s="27">
        <v>0.17560000000000001</v>
      </c>
      <c r="V1225" s="30">
        <v>2245.997676081</v>
      </c>
      <c r="W1225" s="32">
        <v>-0.1953</v>
      </c>
      <c r="X1225" s="30">
        <v>3397.4794176219998</v>
      </c>
      <c r="Y1225" s="32">
        <v>0.51270000000000004</v>
      </c>
      <c r="Z1225" s="30">
        <v>3467.9414783050001</v>
      </c>
      <c r="AA1225" s="32">
        <v>9.7900000000000001E-2</v>
      </c>
      <c r="AB1225" s="30">
        <v>3925.0947690587</v>
      </c>
      <c r="AC1225" s="27">
        <v>-0.21160000000000001</v>
      </c>
      <c r="AD1225" s="30">
        <v>5362.2124157044</v>
      </c>
      <c r="AE1225" s="27">
        <v>0.36599999999999999</v>
      </c>
      <c r="AF1225" s="30">
        <v>4907.8436843858999</v>
      </c>
      <c r="AG1225" s="27">
        <v>0.98</v>
      </c>
      <c r="AH1225" s="25">
        <v>0.121740271</v>
      </c>
      <c r="AI1225" s="25">
        <v>0.1940805092</v>
      </c>
      <c r="AJ1225" s="25">
        <v>0.1960294326</v>
      </c>
      <c r="AK1225" s="25">
        <v>0.18330380569999999</v>
      </c>
      <c r="AL1225" s="25">
        <v>0.30316330860000001</v>
      </c>
      <c r="AM1225" s="25">
        <v>0.32590032619999998</v>
      </c>
      <c r="AN1225" s="47">
        <v>0.45654197569999999</v>
      </c>
      <c r="AO1225" s="47">
        <v>0.4479701452</v>
      </c>
      <c r="AP1225" s="47">
        <v>0.43159119130000001</v>
      </c>
      <c r="AQ1225" s="47">
        <v>0.55712365216138304</v>
      </c>
      <c r="AR1225" s="47">
        <v>0.56717877239404502</v>
      </c>
      <c r="AS1225" s="47">
        <v>0.66250711369628401</v>
      </c>
      <c r="AT1225" s="28">
        <v>4500</v>
      </c>
      <c r="AU1225" s="28">
        <v>4500</v>
      </c>
      <c r="AV1225" s="28">
        <v>0</v>
      </c>
    </row>
    <row r="1226" spans="1:48" x14ac:dyDescent="0.25">
      <c r="A1226" s="159">
        <v>1223</v>
      </c>
      <c r="B1226" s="3" t="s">
        <v>3051</v>
      </c>
      <c r="C1226" s="3" t="s">
        <v>2159</v>
      </c>
      <c r="D1226" s="28">
        <v>14500</v>
      </c>
      <c r="E1226" s="25">
        <v>-2.7439019999999998</v>
      </c>
      <c r="F1226" s="25">
        <v>-0.93167460000000002</v>
      </c>
      <c r="G1226" s="25">
        <v>-22.57282</v>
      </c>
      <c r="H1226" s="28">
        <v>14343980493000</v>
      </c>
      <c r="I1226" s="49">
        <v>989.24</v>
      </c>
      <c r="J1226" s="49">
        <v>4.0074069999999997</v>
      </c>
      <c r="K1226" s="28">
        <v>44438.9</v>
      </c>
      <c r="L1226" s="28">
        <v>677871500</v>
      </c>
      <c r="M1226" s="49">
        <v>21.790406584832997</v>
      </c>
      <c r="N1226" s="49">
        <v>1.1829156045030087</v>
      </c>
      <c r="O1226" s="49">
        <v>1.1721200000000001</v>
      </c>
      <c r="P1226" s="30">
        <v>5404.6451010000001</v>
      </c>
      <c r="Q1226" s="27">
        <v>0.33489999999999998</v>
      </c>
      <c r="R1226" s="30">
        <v>6865.0108749999999</v>
      </c>
      <c r="S1226" s="27">
        <v>0.2702</v>
      </c>
      <c r="T1226" s="30">
        <v>6316.3653430000004</v>
      </c>
      <c r="U1226" s="27">
        <v>3.8100000000000002E-2</v>
      </c>
      <c r="V1226" s="30">
        <v>301.125764</v>
      </c>
      <c r="W1226" s="32">
        <v>1.6106</v>
      </c>
      <c r="X1226" s="30">
        <v>810.00167899999997</v>
      </c>
      <c r="Y1226" s="32">
        <v>1.6899</v>
      </c>
      <c r="Z1226" s="30">
        <v>387.253131</v>
      </c>
      <c r="AA1226" s="32">
        <v>-0.3947</v>
      </c>
      <c r="AB1226" s="30">
        <v>286.21144034610001</v>
      </c>
      <c r="AC1226" s="27">
        <v>0.87470000000000003</v>
      </c>
      <c r="AD1226" s="30">
        <v>738.07360201560004</v>
      </c>
      <c r="AE1226" s="27">
        <v>1.579</v>
      </c>
      <c r="AF1226" s="30">
        <v>406.018254533</v>
      </c>
      <c r="AG1226" s="27">
        <v>0.82</v>
      </c>
      <c r="AH1226" s="25">
        <v>7.6719511999999998E-3</v>
      </c>
      <c r="AI1226" s="25">
        <v>2.40957025E-2</v>
      </c>
      <c r="AJ1226" s="25">
        <v>1.2954255099999999E-2</v>
      </c>
      <c r="AK1226" s="25">
        <v>1.7360535100000001E-2</v>
      </c>
      <c r="AL1226" s="25">
        <v>5.4997797199999997E-2</v>
      </c>
      <c r="AM1226" s="25">
        <v>3.03099075E-2</v>
      </c>
      <c r="AN1226" s="47">
        <v>0.31285726470000003</v>
      </c>
      <c r="AO1226" s="47">
        <v>0.31485188159999999</v>
      </c>
      <c r="AP1226" s="47">
        <v>0.2749484022</v>
      </c>
      <c r="AQ1226" s="47">
        <v>1.2598319288684501</v>
      </c>
      <c r="AR1226" s="47">
        <v>1.3049011238455299</v>
      </c>
      <c r="AS1226" s="47">
        <v>1.3397645988859801</v>
      </c>
      <c r="AT1226" s="28">
        <v>0</v>
      </c>
      <c r="AU1226" s="28">
        <v>0</v>
      </c>
      <c r="AV1226" s="28">
        <v>0</v>
      </c>
    </row>
    <row r="1227" spans="1:48" x14ac:dyDescent="0.25">
      <c r="A1227" s="159">
        <v>1224</v>
      </c>
      <c r="B1227" s="3" t="s">
        <v>3057</v>
      </c>
      <c r="C1227" s="3" t="s">
        <v>2159</v>
      </c>
      <c r="D1227" s="28" t="s">
        <v>4501</v>
      </c>
      <c r="E1227" s="25" t="s">
        <v>4501</v>
      </c>
      <c r="F1227" s="25" t="s">
        <v>4501</v>
      </c>
      <c r="G1227" s="25" t="s">
        <v>4501</v>
      </c>
      <c r="H1227" s="28" t="s">
        <v>4501</v>
      </c>
      <c r="I1227" s="49">
        <v>5.165</v>
      </c>
      <c r="J1227" s="49">
        <v>8.1529530000000001</v>
      </c>
      <c r="K1227" s="28" t="s">
        <v>4501</v>
      </c>
      <c r="L1227" s="28" t="s">
        <v>4501</v>
      </c>
      <c r="M1227" s="49" t="s">
        <v>4501</v>
      </c>
      <c r="N1227" s="49" t="s">
        <v>4501</v>
      </c>
      <c r="O1227" s="49" t="s">
        <v>4501</v>
      </c>
      <c r="P1227" s="30">
        <v>40.204222979999997</v>
      </c>
      <c r="Q1227" s="27">
        <v>0.2445</v>
      </c>
      <c r="R1227" s="30">
        <v>35.080473009999999</v>
      </c>
      <c r="S1227" s="27">
        <v>-0.12740000000000001</v>
      </c>
      <c r="T1227" s="30">
        <v>0</v>
      </c>
      <c r="U1227" s="27" t="s">
        <v>1989</v>
      </c>
      <c r="V1227" s="30">
        <v>2.2891110819999998</v>
      </c>
      <c r="W1227" s="32">
        <v>2.3050000000000002</v>
      </c>
      <c r="X1227" s="30">
        <v>1.6024905279999999</v>
      </c>
      <c r="Y1227" s="32">
        <v>-0.3</v>
      </c>
      <c r="Z1227" s="30">
        <v>0</v>
      </c>
      <c r="AA1227" s="32" t="s">
        <v>1989</v>
      </c>
      <c r="AB1227" s="30">
        <v>396.19230269230002</v>
      </c>
      <c r="AC1227" s="27">
        <v>2.3050000000000002</v>
      </c>
      <c r="AD1227" s="30">
        <v>277.35412980770002</v>
      </c>
      <c r="AE1227" s="27">
        <v>-0.3</v>
      </c>
      <c r="AF1227" s="30">
        <v>0</v>
      </c>
      <c r="AG1227" s="27" t="s">
        <v>1989</v>
      </c>
      <c r="AH1227" s="25">
        <v>3.9153511199999998E-2</v>
      </c>
      <c r="AI1227" s="25">
        <v>2.6549992500000001E-2</v>
      </c>
      <c r="AJ1227" s="25">
        <v>0</v>
      </c>
      <c r="AK1227" s="25">
        <v>4.1922213E-2</v>
      </c>
      <c r="AL1227" s="25">
        <v>2.87047013E-2</v>
      </c>
      <c r="AM1227" s="25">
        <v>0</v>
      </c>
      <c r="AN1227" s="47">
        <v>0.26011969210000002</v>
      </c>
      <c r="AO1227" s="47">
        <v>0.23413197450000001</v>
      </c>
      <c r="AP1227" s="47">
        <v>0</v>
      </c>
      <c r="AQ1227" s="47">
        <v>8.1517470511859105E-2</v>
      </c>
      <c r="AR1227" s="47">
        <v>8.0800621619194199E-2</v>
      </c>
      <c r="AS1227" s="47" t="s">
        <v>1989</v>
      </c>
      <c r="AT1227" s="28">
        <v>100</v>
      </c>
      <c r="AU1227" s="28">
        <v>100</v>
      </c>
      <c r="AV1227" s="28">
        <v>0</v>
      </c>
    </row>
    <row r="1228" spans="1:48" x14ac:dyDescent="0.25">
      <c r="A1228" s="159">
        <v>1225</v>
      </c>
      <c r="B1228" s="3" t="s">
        <v>3060</v>
      </c>
      <c r="C1228" s="3" t="s">
        <v>2159</v>
      </c>
      <c r="D1228" s="28">
        <v>2800</v>
      </c>
      <c r="E1228" s="25">
        <v>12</v>
      </c>
      <c r="F1228" s="25">
        <v>3.7037040000000001</v>
      </c>
      <c r="G1228" s="25">
        <v>-28.20513</v>
      </c>
      <c r="H1228" s="28">
        <v>17640000000</v>
      </c>
      <c r="I1228" s="49">
        <v>6.3</v>
      </c>
      <c r="J1228" s="49">
        <v>22.557220000000001</v>
      </c>
      <c r="K1228" s="28">
        <v>190</v>
      </c>
      <c r="L1228" s="28">
        <v>484000</v>
      </c>
      <c r="M1228" s="49" t="s">
        <v>4501</v>
      </c>
      <c r="N1228" s="49">
        <v>0.47091836366507639</v>
      </c>
      <c r="O1228" s="49" t="s">
        <v>4501</v>
      </c>
      <c r="P1228" s="30">
        <v>225.02074678599999</v>
      </c>
      <c r="Q1228" s="27">
        <v>-0.1976</v>
      </c>
      <c r="R1228" s="30">
        <v>292.745397599</v>
      </c>
      <c r="S1228" s="27">
        <v>0.30099999999999999</v>
      </c>
      <c r="T1228" s="30">
        <v>0</v>
      </c>
      <c r="U1228" s="27" t="s">
        <v>1989</v>
      </c>
      <c r="V1228" s="30">
        <v>-19.593836959000001</v>
      </c>
      <c r="W1228" s="32">
        <v>-5.8970000000000002</v>
      </c>
      <c r="X1228" s="30">
        <v>-3.1217578829999999</v>
      </c>
      <c r="Y1228" s="32">
        <v>-0.8407</v>
      </c>
      <c r="Z1228" s="30">
        <v>0</v>
      </c>
      <c r="AA1228" s="32" t="s">
        <v>1989</v>
      </c>
      <c r="AB1228" s="30">
        <v>-3110.1328506349</v>
      </c>
      <c r="AC1228" s="27">
        <v>-10.327500000000001</v>
      </c>
      <c r="AD1228" s="30">
        <v>-495.51712428569999</v>
      </c>
      <c r="AE1228" s="27">
        <v>-0.84099999999999997</v>
      </c>
      <c r="AF1228" s="30">
        <v>0</v>
      </c>
      <c r="AG1228" s="27" t="s">
        <v>1989</v>
      </c>
      <c r="AH1228" s="25">
        <v>-0.1061675737</v>
      </c>
      <c r="AI1228" s="25">
        <v>-2.8894842399999999E-2</v>
      </c>
      <c r="AJ1228" s="25">
        <v>0</v>
      </c>
      <c r="AK1228" s="25">
        <v>-0.24624339109999999</v>
      </c>
      <c r="AL1228" s="25">
        <v>-8.0004864699999997E-2</v>
      </c>
      <c r="AM1228" s="25">
        <v>0</v>
      </c>
      <c r="AN1228" s="47">
        <v>8.0607730399999994E-2</v>
      </c>
      <c r="AO1228" s="47">
        <v>5.7447107999999997E-2</v>
      </c>
      <c r="AP1228" s="47">
        <v>0</v>
      </c>
      <c r="AQ1228" s="47">
        <v>2.0561314233547399</v>
      </c>
      <c r="AR1228" s="47">
        <v>1.45758227160725</v>
      </c>
      <c r="AS1228" s="47" t="s">
        <v>1989</v>
      </c>
      <c r="AT1228" s="28">
        <v>0</v>
      </c>
      <c r="AU1228" s="28">
        <v>0</v>
      </c>
      <c r="AV1228" s="28">
        <v>0</v>
      </c>
    </row>
    <row r="1229" spans="1:48" x14ac:dyDescent="0.25">
      <c r="A1229" s="159">
        <v>1226</v>
      </c>
      <c r="B1229" s="3" t="s">
        <v>3063</v>
      </c>
      <c r="C1229" s="3" t="s">
        <v>2159</v>
      </c>
      <c r="D1229" s="28">
        <v>6600</v>
      </c>
      <c r="E1229" s="25">
        <v>-9.5890409999999999</v>
      </c>
      <c r="F1229" s="25">
        <v>-18.518519999999999</v>
      </c>
      <c r="G1229" s="25">
        <v>-27.472529999999999</v>
      </c>
      <c r="H1229" s="28">
        <v>31600206000.000004</v>
      </c>
      <c r="I1229" s="49">
        <v>4.7879100000000001</v>
      </c>
      <c r="J1229" s="49">
        <v>37.613799999999998</v>
      </c>
      <c r="K1229" s="28">
        <v>10</v>
      </c>
      <c r="L1229" s="28">
        <v>70000</v>
      </c>
      <c r="M1229" s="49">
        <v>15.865384615384615</v>
      </c>
      <c r="N1229" s="49">
        <v>0.27871465710339399</v>
      </c>
      <c r="O1229" s="49" t="s">
        <v>4501</v>
      </c>
      <c r="P1229" s="30">
        <v>120.67599125700001</v>
      </c>
      <c r="Q1229" s="27">
        <v>-0.4204</v>
      </c>
      <c r="R1229" s="30">
        <v>104.784821994</v>
      </c>
      <c r="S1229" s="27">
        <v>-0.13170000000000001</v>
      </c>
      <c r="T1229" s="30">
        <v>0</v>
      </c>
      <c r="U1229" s="27" t="s">
        <v>1989</v>
      </c>
      <c r="V1229" s="30">
        <v>5.1120774219999996</v>
      </c>
      <c r="W1229" s="32">
        <v>-0.66969999999999996</v>
      </c>
      <c r="X1229" s="30">
        <v>1.991863333</v>
      </c>
      <c r="Y1229" s="32">
        <v>-0.61040000000000005</v>
      </c>
      <c r="Z1229" s="30">
        <v>0</v>
      </c>
      <c r="AA1229" s="32" t="s">
        <v>1989</v>
      </c>
      <c r="AB1229" s="30">
        <v>1067.7054125913</v>
      </c>
      <c r="AC1229" s="27">
        <v>-0.63300000000000001</v>
      </c>
      <c r="AD1229" s="30">
        <v>416.01937651290001</v>
      </c>
      <c r="AE1229" s="27">
        <v>-0.61</v>
      </c>
      <c r="AF1229" s="30">
        <v>0</v>
      </c>
      <c r="AG1229" s="27" t="s">
        <v>1989</v>
      </c>
      <c r="AH1229" s="25">
        <v>3.6849153699999998E-2</v>
      </c>
      <c r="AI1229" s="25">
        <v>1.4380112E-2</v>
      </c>
      <c r="AJ1229" s="25">
        <v>0</v>
      </c>
      <c r="AK1229" s="25">
        <v>4.5041727599999998E-2</v>
      </c>
      <c r="AL1229" s="25">
        <v>1.6981791100000001E-2</v>
      </c>
      <c r="AM1229" s="25">
        <v>0</v>
      </c>
      <c r="AN1229" s="47">
        <v>5.9992301300000002E-2</v>
      </c>
      <c r="AO1229" s="47">
        <v>0.1065915855</v>
      </c>
      <c r="AP1229" s="47">
        <v>0</v>
      </c>
      <c r="AQ1229" s="47">
        <v>0.246493726027431</v>
      </c>
      <c r="AR1229" s="47">
        <v>0.11082106651441399</v>
      </c>
      <c r="AS1229" s="47" t="s">
        <v>1989</v>
      </c>
      <c r="AT1229" s="28">
        <v>600</v>
      </c>
      <c r="AU1229" s="28">
        <v>600</v>
      </c>
      <c r="AV1229" s="28">
        <v>0</v>
      </c>
    </row>
    <row r="1230" spans="1:48" x14ac:dyDescent="0.25">
      <c r="A1230" s="159">
        <v>1227</v>
      </c>
      <c r="B1230" s="3" t="s">
        <v>3066</v>
      </c>
      <c r="C1230" s="3" t="s">
        <v>2159</v>
      </c>
      <c r="D1230" s="28" t="s">
        <v>4501</v>
      </c>
      <c r="E1230" s="25" t="s">
        <v>4501</v>
      </c>
      <c r="F1230" s="25" t="s">
        <v>4501</v>
      </c>
      <c r="G1230" s="25" t="s">
        <v>4501</v>
      </c>
      <c r="H1230" s="28" t="s">
        <v>4501</v>
      </c>
      <c r="I1230" s="49">
        <v>6</v>
      </c>
      <c r="J1230" s="49">
        <v>14.376670000000001</v>
      </c>
      <c r="K1230" s="28" t="s">
        <v>4501</v>
      </c>
      <c r="L1230" s="28" t="s">
        <v>4501</v>
      </c>
      <c r="M1230" s="49" t="s">
        <v>4501</v>
      </c>
      <c r="N1230" s="49" t="s">
        <v>4501</v>
      </c>
      <c r="O1230" s="49" t="s">
        <v>4501</v>
      </c>
      <c r="P1230" s="30">
        <v>12.001490597</v>
      </c>
      <c r="Q1230" s="27">
        <v>-0.74809999999999999</v>
      </c>
      <c r="R1230" s="30">
        <v>7.4030534430000001</v>
      </c>
      <c r="S1230" s="27">
        <v>-0.38319999999999999</v>
      </c>
      <c r="T1230" s="30">
        <v>0</v>
      </c>
      <c r="U1230" s="27" t="s">
        <v>1989</v>
      </c>
      <c r="V1230" s="30">
        <v>-3.1326321030000002</v>
      </c>
      <c r="W1230" s="32">
        <v>-5.3045999999999998</v>
      </c>
      <c r="X1230" s="30">
        <v>0.29157455100000002</v>
      </c>
      <c r="Y1230" s="32">
        <v>-1.0931</v>
      </c>
      <c r="Z1230" s="30">
        <v>0</v>
      </c>
      <c r="AA1230" s="32" t="s">
        <v>1989</v>
      </c>
      <c r="AB1230" s="30">
        <v>-522.10535049999999</v>
      </c>
      <c r="AC1230" s="27">
        <v>-5.3045999999999998</v>
      </c>
      <c r="AD1230" s="30">
        <v>48.595758500000002</v>
      </c>
      <c r="AE1230" s="27">
        <v>-1.093</v>
      </c>
      <c r="AF1230" s="30">
        <v>0</v>
      </c>
      <c r="AG1230" s="27" t="s">
        <v>1989</v>
      </c>
      <c r="AH1230" s="25">
        <v>-4.5896294400000003E-2</v>
      </c>
      <c r="AI1230" s="25">
        <v>4.8160110000000003E-3</v>
      </c>
      <c r="AJ1230" s="25">
        <v>0</v>
      </c>
      <c r="AK1230" s="25">
        <v>-5.2617392700000001E-2</v>
      </c>
      <c r="AL1230" s="25">
        <v>5.0171538999999998E-3</v>
      </c>
      <c r="AM1230" s="25">
        <v>0</v>
      </c>
      <c r="AN1230" s="47">
        <v>-2.6780819399999999E-2</v>
      </c>
      <c r="AO1230" s="47">
        <v>6.6060706900000002E-2</v>
      </c>
      <c r="AP1230" s="47">
        <v>0</v>
      </c>
      <c r="AQ1230" s="47">
        <v>5.3623399241978002E-2</v>
      </c>
      <c r="AR1230" s="47">
        <v>2.9966864542530301E-2</v>
      </c>
      <c r="AS1230" s="47" t="s">
        <v>1989</v>
      </c>
      <c r="AT1230" s="28">
        <v>0</v>
      </c>
      <c r="AU1230" s="28">
        <v>0</v>
      </c>
      <c r="AV1230" s="28">
        <v>0</v>
      </c>
    </row>
    <row r="1231" spans="1:48" x14ac:dyDescent="0.25">
      <c r="A1231" s="159">
        <v>1228</v>
      </c>
      <c r="B1231" s="3" t="s">
        <v>4409</v>
      </c>
      <c r="C1231" s="3" t="s">
        <v>2159</v>
      </c>
      <c r="D1231" s="28" t="s">
        <v>4501</v>
      </c>
      <c r="E1231" s="25" t="s">
        <v>4501</v>
      </c>
      <c r="F1231" s="25" t="s">
        <v>4501</v>
      </c>
      <c r="G1231" s="25" t="s">
        <v>4501</v>
      </c>
      <c r="H1231" s="28" t="s">
        <v>4501</v>
      </c>
      <c r="I1231" s="49">
        <v>3.6699899999999999</v>
      </c>
      <c r="J1231" s="49">
        <v>100</v>
      </c>
      <c r="K1231" s="28" t="s">
        <v>4501</v>
      </c>
      <c r="L1231" s="28" t="s">
        <v>4501</v>
      </c>
      <c r="M1231" s="49" t="s">
        <v>4501</v>
      </c>
      <c r="N1231" s="49" t="s">
        <v>4501</v>
      </c>
      <c r="O1231" s="49" t="s">
        <v>4501</v>
      </c>
      <c r="P1231" s="30">
        <v>60.562387026000003</v>
      </c>
      <c r="Q1231" s="27" t="s">
        <v>1989</v>
      </c>
      <c r="R1231" s="30">
        <v>65.204873540999998</v>
      </c>
      <c r="S1231" s="27">
        <v>7.6700000000000004E-2</v>
      </c>
      <c r="T1231" s="30">
        <v>0</v>
      </c>
      <c r="U1231" s="27" t="s">
        <v>1989</v>
      </c>
      <c r="V1231" s="30">
        <v>0.47278014499999998</v>
      </c>
      <c r="W1231" s="32" t="s">
        <v>1989</v>
      </c>
      <c r="X1231" s="30">
        <v>0.50046983099999998</v>
      </c>
      <c r="Y1231" s="32">
        <v>5.8599999999999999E-2</v>
      </c>
      <c r="Z1231" s="30">
        <v>0</v>
      </c>
      <c r="AA1231" s="32" t="s">
        <v>1989</v>
      </c>
      <c r="AB1231" s="30">
        <v>97.905451745400001</v>
      </c>
      <c r="AC1231" s="27" t="s">
        <v>1989</v>
      </c>
      <c r="AD1231" s="30">
        <v>88.639215160500001</v>
      </c>
      <c r="AE1231" s="27">
        <v>-9.5000000000000001E-2</v>
      </c>
      <c r="AF1231" s="30">
        <v>0</v>
      </c>
      <c r="AG1231" s="27" t="s">
        <v>1989</v>
      </c>
      <c r="AH1231" s="25">
        <v>6.8977229999999997E-3</v>
      </c>
      <c r="AI1231" s="25">
        <v>3.934763E-3</v>
      </c>
      <c r="AJ1231" s="25">
        <v>0</v>
      </c>
      <c r="AK1231" s="25">
        <v>9.1236869000000005E-3</v>
      </c>
      <c r="AL1231" s="25">
        <v>5.2534989000000004E-3</v>
      </c>
      <c r="AM1231" s="25">
        <v>0</v>
      </c>
      <c r="AN1231" s="47">
        <v>0.1896548894</v>
      </c>
      <c r="AO1231" s="47">
        <v>0.2077414779</v>
      </c>
      <c r="AP1231" s="47">
        <v>0</v>
      </c>
      <c r="AQ1231" s="47">
        <v>0.57302428210754797</v>
      </c>
      <c r="AR1231" s="47">
        <v>0.25648914343465301</v>
      </c>
      <c r="AS1231" s="47" t="s">
        <v>1989</v>
      </c>
      <c r="AT1231" s="28">
        <v>72</v>
      </c>
      <c r="AU1231" s="28">
        <v>150</v>
      </c>
      <c r="AV1231" s="28">
        <v>0</v>
      </c>
    </row>
    <row r="1232" spans="1:48" x14ac:dyDescent="0.25">
      <c r="A1232" s="159">
        <v>1229</v>
      </c>
      <c r="B1232" s="3" t="s">
        <v>3072</v>
      </c>
      <c r="C1232" s="3" t="s">
        <v>2159</v>
      </c>
      <c r="D1232" s="28" t="s">
        <v>4501</v>
      </c>
      <c r="E1232" s="25" t="s">
        <v>4501</v>
      </c>
      <c r="F1232" s="25" t="s">
        <v>4501</v>
      </c>
      <c r="G1232" s="25" t="s">
        <v>4501</v>
      </c>
      <c r="H1232" s="28" t="s">
        <v>4501</v>
      </c>
      <c r="I1232" s="49">
        <v>6.5937599999999996</v>
      </c>
      <c r="J1232" s="49">
        <v>66.022199999999998</v>
      </c>
      <c r="K1232" s="28">
        <v>0</v>
      </c>
      <c r="L1232" s="28" t="s">
        <v>4501</v>
      </c>
      <c r="M1232" s="49" t="s">
        <v>4501</v>
      </c>
      <c r="N1232" s="49" t="s">
        <v>4501</v>
      </c>
      <c r="O1232" s="49" t="s">
        <v>4501</v>
      </c>
      <c r="P1232" s="30">
        <v>1147.8982569980001</v>
      </c>
      <c r="Q1232" s="27">
        <v>0.3417</v>
      </c>
      <c r="R1232" s="30">
        <v>990.58323374099996</v>
      </c>
      <c r="S1232" s="27">
        <v>-0.13700000000000001</v>
      </c>
      <c r="T1232" s="30">
        <v>0</v>
      </c>
      <c r="U1232" s="27" t="s">
        <v>1989</v>
      </c>
      <c r="V1232" s="30">
        <v>8.1676351290000007</v>
      </c>
      <c r="W1232" s="32">
        <v>0.29530000000000001</v>
      </c>
      <c r="X1232" s="30">
        <v>8.3187398930000001</v>
      </c>
      <c r="Y1232" s="32">
        <v>1.8499999999999999E-2</v>
      </c>
      <c r="Z1232" s="30">
        <v>0</v>
      </c>
      <c r="AA1232" s="32" t="s">
        <v>1989</v>
      </c>
      <c r="AB1232" s="30">
        <v>2342.4137763333001</v>
      </c>
      <c r="AC1232" s="27">
        <v>0.1145</v>
      </c>
      <c r="AD1232" s="30">
        <v>1938.1685930781</v>
      </c>
      <c r="AE1232" s="27">
        <v>-0.17299999999999999</v>
      </c>
      <c r="AF1232" s="30">
        <v>0</v>
      </c>
      <c r="AG1232" s="27" t="s">
        <v>1989</v>
      </c>
      <c r="AH1232" s="25">
        <v>1.26733783E-2</v>
      </c>
      <c r="AI1232" s="25">
        <v>1.51375148E-2</v>
      </c>
      <c r="AJ1232" s="25">
        <v>0</v>
      </c>
      <c r="AK1232" s="25">
        <v>0.1030796812</v>
      </c>
      <c r="AL1232" s="25">
        <v>0.1307440765</v>
      </c>
      <c r="AM1232" s="25">
        <v>0</v>
      </c>
      <c r="AN1232" s="47">
        <v>5.3425463800000003E-2</v>
      </c>
      <c r="AO1232" s="47">
        <v>5.6157023799999997E-2</v>
      </c>
      <c r="AP1232" s="47">
        <v>0</v>
      </c>
      <c r="AQ1232" s="47">
        <v>7.9583956815164703</v>
      </c>
      <c r="AR1232" s="47">
        <v>7.2366605208448096</v>
      </c>
      <c r="AS1232" s="47" t="s">
        <v>1989</v>
      </c>
      <c r="AT1232" s="28">
        <v>700</v>
      </c>
      <c r="AU1232" s="28">
        <v>1000</v>
      </c>
      <c r="AV1232" s="28">
        <v>0</v>
      </c>
    </row>
    <row r="1233" spans="1:48" x14ac:dyDescent="0.25">
      <c r="A1233" s="159">
        <v>1230</v>
      </c>
      <c r="B1233" s="3" t="s">
        <v>3120</v>
      </c>
      <c r="C1233" s="3" t="s">
        <v>2159</v>
      </c>
      <c r="D1233" s="28">
        <v>29800</v>
      </c>
      <c r="E1233" s="25">
        <v>-6.5830719999999996</v>
      </c>
      <c r="F1233" s="25">
        <v>61.08108</v>
      </c>
      <c r="G1233" s="25">
        <v>16.862749999999998</v>
      </c>
      <c r="H1233" s="28">
        <v>330780000000</v>
      </c>
      <c r="I1233" s="49">
        <v>11.1</v>
      </c>
      <c r="J1233" s="49">
        <v>63.399949999999997</v>
      </c>
      <c r="K1233" s="28">
        <v>157.1</v>
      </c>
      <c r="L1233" s="28">
        <v>5286500</v>
      </c>
      <c r="M1233" s="49">
        <v>8.4180790960451972</v>
      </c>
      <c r="N1233" s="49">
        <v>1.0390131867754189</v>
      </c>
      <c r="O1233" s="49" t="s">
        <v>4501</v>
      </c>
      <c r="P1233" s="30">
        <v>123.493932542</v>
      </c>
      <c r="Q1233" s="27">
        <v>-0.62380000000000002</v>
      </c>
      <c r="R1233" s="30">
        <v>129.88022685300001</v>
      </c>
      <c r="S1233" s="27">
        <v>5.1700000000000003E-2</v>
      </c>
      <c r="T1233" s="30">
        <v>0</v>
      </c>
      <c r="U1233" s="27" t="s">
        <v>1989</v>
      </c>
      <c r="V1233" s="30">
        <v>21.353285231000001</v>
      </c>
      <c r="W1233" s="32">
        <v>-0.13569999999999999</v>
      </c>
      <c r="X1233" s="30">
        <v>24.557252611999999</v>
      </c>
      <c r="Y1233" s="32">
        <v>0.15</v>
      </c>
      <c r="Z1233" s="30">
        <v>0</v>
      </c>
      <c r="AA1233" s="32" t="s">
        <v>1989</v>
      </c>
      <c r="AB1233" s="30">
        <v>3270.3229632431999</v>
      </c>
      <c r="AC1233" s="27">
        <v>-0.26540000000000002</v>
      </c>
      <c r="AD1233" s="30">
        <v>3761.0206704504999</v>
      </c>
      <c r="AE1233" s="27">
        <v>0.15</v>
      </c>
      <c r="AF1233" s="30">
        <v>0</v>
      </c>
      <c r="AG1233" s="27" t="s">
        <v>1989</v>
      </c>
      <c r="AH1233" s="25">
        <v>0.1021162988</v>
      </c>
      <c r="AI1233" s="25">
        <v>9.6928401100000006E-2</v>
      </c>
      <c r="AJ1233" s="25">
        <v>0</v>
      </c>
      <c r="AK1233" s="25">
        <v>0.14587125570000001</v>
      </c>
      <c r="AL1233" s="25">
        <v>0.1590978358</v>
      </c>
      <c r="AM1233" s="25">
        <v>0</v>
      </c>
      <c r="AN1233" s="47">
        <v>0.47558108939999999</v>
      </c>
      <c r="AO1233" s="47">
        <v>0.52927912590000004</v>
      </c>
      <c r="AP1233" s="47">
        <v>0</v>
      </c>
      <c r="AQ1233" s="47">
        <v>0.59531535461365304</v>
      </c>
      <c r="AR1233" s="47">
        <v>0.68468100243399199</v>
      </c>
      <c r="AS1233" s="47" t="s">
        <v>1989</v>
      </c>
      <c r="AT1233" s="28">
        <v>1800</v>
      </c>
      <c r="AU1233" s="28">
        <v>3000</v>
      </c>
      <c r="AV1233" s="28">
        <v>0</v>
      </c>
    </row>
    <row r="1234" spans="1:48" x14ac:dyDescent="0.25">
      <c r="A1234" s="159">
        <v>1231</v>
      </c>
      <c r="B1234" s="3" t="s">
        <v>3090</v>
      </c>
      <c r="C1234" s="3" t="s">
        <v>2159</v>
      </c>
      <c r="D1234" s="28">
        <v>5400</v>
      </c>
      <c r="E1234" s="25">
        <v>-26.0274</v>
      </c>
      <c r="F1234" s="25">
        <v>-23.943660000000001</v>
      </c>
      <c r="G1234" s="25">
        <v>-54.237290000000002</v>
      </c>
      <c r="H1234" s="28">
        <v>15309000000</v>
      </c>
      <c r="I1234" s="49">
        <v>2.835</v>
      </c>
      <c r="J1234" s="49">
        <v>99.047619999999995</v>
      </c>
      <c r="K1234" s="28">
        <v>10</v>
      </c>
      <c r="L1234" s="28">
        <v>58500</v>
      </c>
      <c r="M1234" s="49">
        <v>2.5375939849624061</v>
      </c>
      <c r="N1234" s="49">
        <v>0.31265685084767508</v>
      </c>
      <c r="O1234" s="49" t="s">
        <v>4501</v>
      </c>
      <c r="P1234" s="30">
        <v>220.971762665</v>
      </c>
      <c r="Q1234" s="27">
        <v>3.8999999999999998E-3</v>
      </c>
      <c r="R1234" s="30">
        <v>232.76016491799999</v>
      </c>
      <c r="S1234" s="27">
        <v>5.33E-2</v>
      </c>
      <c r="T1234" s="30">
        <v>0</v>
      </c>
      <c r="U1234" s="27" t="s">
        <v>1989</v>
      </c>
      <c r="V1234" s="30">
        <v>6.7477152370000004</v>
      </c>
      <c r="W1234" s="32">
        <v>3.3500000000000002E-2</v>
      </c>
      <c r="X1234" s="30">
        <v>7.2728364059999997</v>
      </c>
      <c r="Y1234" s="32">
        <v>7.7799999999999994E-2</v>
      </c>
      <c r="Z1234" s="30">
        <v>0</v>
      </c>
      <c r="AA1234" s="32" t="s">
        <v>1989</v>
      </c>
      <c r="AB1234" s="30">
        <v>2124.2807229629998</v>
      </c>
      <c r="AC1234" s="27">
        <v>3.3500000000000002E-2</v>
      </c>
      <c r="AD1234" s="30">
        <v>2180.5682349205999</v>
      </c>
      <c r="AE1234" s="27">
        <v>2.5999999999999999E-2</v>
      </c>
      <c r="AF1234" s="30">
        <v>0</v>
      </c>
      <c r="AG1234" s="27" t="s">
        <v>1989</v>
      </c>
      <c r="AH1234" s="25">
        <v>4.4367828099999999E-2</v>
      </c>
      <c r="AI1234" s="25">
        <v>4.5393191300000003E-2</v>
      </c>
      <c r="AJ1234" s="25">
        <v>0</v>
      </c>
      <c r="AK1234" s="25">
        <v>0.1531138661</v>
      </c>
      <c r="AL1234" s="25">
        <v>0.154543029</v>
      </c>
      <c r="AM1234" s="25">
        <v>0</v>
      </c>
      <c r="AN1234" s="47">
        <v>0.12236894919999999</v>
      </c>
      <c r="AO1234" s="47">
        <v>0.1190355617</v>
      </c>
      <c r="AP1234" s="47">
        <v>0</v>
      </c>
      <c r="AQ1234" s="47">
        <v>2.3286033862281399</v>
      </c>
      <c r="AR1234" s="47">
        <v>2.4745750478041102</v>
      </c>
      <c r="AS1234" s="47" t="s">
        <v>1989</v>
      </c>
      <c r="AT1234" s="28">
        <v>1200</v>
      </c>
      <c r="AU1234" s="28">
        <v>8000</v>
      </c>
      <c r="AV1234" s="28">
        <v>0</v>
      </c>
    </row>
    <row r="1235" spans="1:48" x14ac:dyDescent="0.25">
      <c r="A1235" s="159">
        <v>1232</v>
      </c>
      <c r="B1235" s="3" t="s">
        <v>4130</v>
      </c>
      <c r="C1235" s="3" t="s">
        <v>2159</v>
      </c>
      <c r="D1235" s="28" t="s">
        <v>4501</v>
      </c>
      <c r="E1235" s="25" t="s">
        <v>4501</v>
      </c>
      <c r="F1235" s="25" t="s">
        <v>4501</v>
      </c>
      <c r="G1235" s="25" t="s">
        <v>4501</v>
      </c>
      <c r="H1235" s="28" t="s">
        <v>4501</v>
      </c>
      <c r="I1235" s="49">
        <v>3</v>
      </c>
      <c r="J1235" s="49">
        <v>100</v>
      </c>
      <c r="K1235" s="28">
        <v>0</v>
      </c>
      <c r="L1235" s="28" t="s">
        <v>4501</v>
      </c>
      <c r="M1235" s="49" t="s">
        <v>4501</v>
      </c>
      <c r="N1235" s="49" t="s">
        <v>4501</v>
      </c>
      <c r="O1235" s="49" t="s">
        <v>4501</v>
      </c>
      <c r="P1235" s="30">
        <v>708.75225</v>
      </c>
      <c r="Q1235" s="27">
        <v>-0.1699</v>
      </c>
      <c r="R1235" s="30">
        <v>849.63694757999997</v>
      </c>
      <c r="S1235" s="27">
        <v>0.1988</v>
      </c>
      <c r="T1235" s="30">
        <v>0</v>
      </c>
      <c r="U1235" s="27">
        <v>-1</v>
      </c>
      <c r="V1235" s="30">
        <v>2.641531278</v>
      </c>
      <c r="W1235" s="32">
        <v>0.75970000000000004</v>
      </c>
      <c r="X1235" s="30">
        <v>1.5220856410000001</v>
      </c>
      <c r="Y1235" s="32">
        <v>-0.42380000000000001</v>
      </c>
      <c r="Z1235" s="30">
        <v>0</v>
      </c>
      <c r="AA1235" s="32">
        <v>-1</v>
      </c>
      <c r="AB1235" s="30">
        <v>792.56531800000005</v>
      </c>
      <c r="AC1235" s="27">
        <v>0.58389999999999997</v>
      </c>
      <c r="AD1235" s="30">
        <v>456.5197576667</v>
      </c>
      <c r="AE1235" s="27">
        <v>-0.42399999999999999</v>
      </c>
      <c r="AF1235" s="30">
        <v>0</v>
      </c>
      <c r="AG1235" s="27" t="s">
        <v>1989</v>
      </c>
      <c r="AH1235" s="25">
        <v>1.481932E-2</v>
      </c>
      <c r="AI1235" s="25">
        <v>8.3931111999999992E-3</v>
      </c>
      <c r="AJ1235" s="25">
        <v>0</v>
      </c>
      <c r="AK1235" s="25">
        <v>5.4481470900000002E-2</v>
      </c>
      <c r="AL1235" s="25">
        <v>3.120001E-2</v>
      </c>
      <c r="AM1235" s="25">
        <v>0</v>
      </c>
      <c r="AN1235" s="47">
        <v>6.5535343300000007E-2</v>
      </c>
      <c r="AO1235" s="47">
        <v>6.2598654099999998E-2</v>
      </c>
      <c r="AP1235" s="47">
        <v>0</v>
      </c>
      <c r="AQ1235" s="47">
        <v>2.78730439001317</v>
      </c>
      <c r="AR1235" s="47">
        <v>2.6461487662797101</v>
      </c>
      <c r="AS1235" s="47" t="s">
        <v>1989</v>
      </c>
      <c r="AT1235" s="28">
        <v>700</v>
      </c>
      <c r="AU1235" s="28">
        <v>450</v>
      </c>
      <c r="AV1235" s="28">
        <v>0</v>
      </c>
    </row>
    <row r="1236" spans="1:48" x14ac:dyDescent="0.25">
      <c r="A1236" s="159">
        <v>1233</v>
      </c>
      <c r="B1236" s="3" t="s">
        <v>4884</v>
      </c>
      <c r="C1236" s="3" t="s">
        <v>2159</v>
      </c>
      <c r="D1236" s="28">
        <v>24000</v>
      </c>
      <c r="E1236" s="25">
        <v>9.0909089999999999</v>
      </c>
      <c r="F1236" s="25">
        <v>9.0909089999999999</v>
      </c>
      <c r="G1236" s="25" t="s">
        <v>4501</v>
      </c>
      <c r="H1236" s="28">
        <v>144000000000</v>
      </c>
      <c r="I1236" s="49">
        <v>6</v>
      </c>
      <c r="J1236" s="49">
        <v>100</v>
      </c>
      <c r="K1236" s="28">
        <v>225</v>
      </c>
      <c r="L1236" s="28">
        <v>5386000</v>
      </c>
      <c r="M1236" s="49">
        <v>12.090680100755668</v>
      </c>
      <c r="N1236" s="49">
        <v>1.6743273630965503</v>
      </c>
      <c r="O1236" s="49" t="s">
        <v>4501</v>
      </c>
      <c r="P1236" s="30">
        <v>330.11904557600002</v>
      </c>
      <c r="Q1236" s="27">
        <v>-8.7900000000000006E-2</v>
      </c>
      <c r="R1236" s="30">
        <v>328.78067249600002</v>
      </c>
      <c r="S1236" s="27">
        <v>-4.1000000000000003E-3</v>
      </c>
      <c r="T1236" s="30">
        <v>0</v>
      </c>
      <c r="U1236" s="27" t="s">
        <v>1989</v>
      </c>
      <c r="V1236" s="30">
        <v>10.449985855</v>
      </c>
      <c r="W1236" s="32">
        <v>0.16930000000000001</v>
      </c>
      <c r="X1236" s="30">
        <v>11.908938073</v>
      </c>
      <c r="Y1236" s="32">
        <v>0.1396</v>
      </c>
      <c r="Z1236" s="30">
        <v>0</v>
      </c>
      <c r="AA1236" s="32" t="s">
        <v>1989</v>
      </c>
      <c r="AB1236" s="30">
        <v>1741.6643091666999</v>
      </c>
      <c r="AC1236" s="27">
        <v>0.16930000000000001</v>
      </c>
      <c r="AD1236" s="30">
        <v>1984.8230121667</v>
      </c>
      <c r="AE1236" s="27">
        <v>0.14000000000000001</v>
      </c>
      <c r="AF1236" s="30">
        <v>0</v>
      </c>
      <c r="AG1236" s="27" t="s">
        <v>1989</v>
      </c>
      <c r="AH1236" s="25">
        <v>6.3783959700000004E-2</v>
      </c>
      <c r="AI1236" s="25">
        <v>7.1251020799999995E-2</v>
      </c>
      <c r="AJ1236" s="25">
        <v>0</v>
      </c>
      <c r="AK1236" s="25">
        <v>0.13703953150000001</v>
      </c>
      <c r="AL1236" s="25">
        <v>0.14539378019999999</v>
      </c>
      <c r="AM1236" s="25">
        <v>0</v>
      </c>
      <c r="AN1236" s="47">
        <v>0.19235776909999999</v>
      </c>
      <c r="AO1236" s="47">
        <v>0.17850470030000001</v>
      </c>
      <c r="AP1236" s="47">
        <v>0</v>
      </c>
      <c r="AQ1236" s="47">
        <v>1.0324913359914101</v>
      </c>
      <c r="AR1236" s="47">
        <v>1.0479080663807601</v>
      </c>
      <c r="AS1236" s="47" t="s">
        <v>1989</v>
      </c>
      <c r="AT1236" s="28">
        <v>1000</v>
      </c>
      <c r="AU1236" s="28">
        <v>1000</v>
      </c>
      <c r="AV1236" s="28">
        <v>0</v>
      </c>
    </row>
    <row r="1237" spans="1:48" x14ac:dyDescent="0.25">
      <c r="A1237" s="159">
        <v>1234</v>
      </c>
      <c r="B1237" s="3" t="s">
        <v>4082</v>
      </c>
      <c r="C1237" s="3" t="s">
        <v>2159</v>
      </c>
      <c r="D1237" s="28">
        <v>18000</v>
      </c>
      <c r="E1237" s="25">
        <v>-0.55248620000000004</v>
      </c>
      <c r="F1237" s="25">
        <v>3.2656529999999999</v>
      </c>
      <c r="G1237" s="25">
        <v>3.769387</v>
      </c>
      <c r="H1237" s="28">
        <v>11700000000000</v>
      </c>
      <c r="I1237" s="49">
        <v>650</v>
      </c>
      <c r="J1237" s="49">
        <v>100</v>
      </c>
      <c r="K1237" s="28">
        <v>3580</v>
      </c>
      <c r="L1237" s="28">
        <v>64892500</v>
      </c>
      <c r="M1237" s="49">
        <v>17.216374098623355</v>
      </c>
      <c r="N1237" s="49">
        <v>1.65196906270932</v>
      </c>
      <c r="O1237" s="49">
        <v>0.4219001</v>
      </c>
      <c r="P1237" s="30">
        <v>0</v>
      </c>
      <c r="Q1237" s="27" t="s">
        <v>1989</v>
      </c>
      <c r="R1237" s="30">
        <v>0</v>
      </c>
      <c r="S1237" s="27" t="s">
        <v>1989</v>
      </c>
      <c r="T1237" s="30">
        <v>0</v>
      </c>
      <c r="U1237" s="27" t="s">
        <v>1989</v>
      </c>
      <c r="V1237" s="30">
        <v>602.47199999999998</v>
      </c>
      <c r="W1237" s="32">
        <v>0.20330000000000001</v>
      </c>
      <c r="X1237" s="30">
        <v>677.21</v>
      </c>
      <c r="Y1237" s="32">
        <v>0.1241</v>
      </c>
      <c r="Z1237" s="30">
        <v>680.12800000000004</v>
      </c>
      <c r="AA1237" s="32">
        <v>-4.8500000000000001E-2</v>
      </c>
      <c r="AB1237" s="30">
        <v>1193.2316837799999</v>
      </c>
      <c r="AC1237" s="27">
        <v>0.2792</v>
      </c>
      <c r="AD1237" s="30">
        <v>1231.2909090909</v>
      </c>
      <c r="AE1237" s="27">
        <v>3.2000000000000001E-2</v>
      </c>
      <c r="AF1237" s="30">
        <v>1237.5214352846999</v>
      </c>
      <c r="AG1237" s="27">
        <v>0.95</v>
      </c>
      <c r="AH1237" s="25">
        <v>7.1842445E-3</v>
      </c>
      <c r="AI1237" s="25">
        <v>7.1734067999999996E-3</v>
      </c>
      <c r="AJ1237" s="25">
        <v>7.0494688999999996E-3</v>
      </c>
      <c r="AK1237" s="25">
        <v>9.8914102500000003E-2</v>
      </c>
      <c r="AL1237" s="25">
        <v>0.10064748129999999</v>
      </c>
      <c r="AM1237" s="25">
        <v>9.4939809E-2</v>
      </c>
      <c r="AN1237" s="47">
        <v>0.58114833909999997</v>
      </c>
      <c r="AO1237" s="47">
        <v>0.55935214239999997</v>
      </c>
      <c r="AP1237" s="47">
        <v>0.52649343550000005</v>
      </c>
      <c r="AQ1237" s="47">
        <v>13.3980843069351</v>
      </c>
      <c r="AR1237" s="47">
        <v>12.6999172321014</v>
      </c>
      <c r="AS1237" s="47">
        <v>12.467654196854999</v>
      </c>
      <c r="AT1237" s="28">
        <v>0</v>
      </c>
      <c r="AU1237" s="28">
        <v>0</v>
      </c>
      <c r="AV1237" s="28">
        <v>0</v>
      </c>
    </row>
    <row r="1238" spans="1:48" x14ac:dyDescent="0.25">
      <c r="A1238" s="159">
        <v>1235</v>
      </c>
      <c r="B1238" s="3" t="s">
        <v>3093</v>
      </c>
      <c r="C1238" s="3" t="s">
        <v>2159</v>
      </c>
      <c r="D1238" s="28">
        <v>34000</v>
      </c>
      <c r="E1238" s="25">
        <v>5.5900619999999996</v>
      </c>
      <c r="F1238" s="25">
        <v>17.241379999999999</v>
      </c>
      <c r="G1238" s="25">
        <v>14.86486</v>
      </c>
      <c r="H1238" s="28">
        <v>282735975999.99994</v>
      </c>
      <c r="I1238" s="49">
        <v>8.3157599999999992</v>
      </c>
      <c r="J1238" s="49">
        <v>89.172650000000004</v>
      </c>
      <c r="K1238" s="28">
        <v>7207.55</v>
      </c>
      <c r="L1238" s="28">
        <v>249264000</v>
      </c>
      <c r="M1238" s="49">
        <v>10.539367637941723</v>
      </c>
      <c r="N1238" s="49">
        <v>1.9045662740869189</v>
      </c>
      <c r="O1238" s="49">
        <v>0.4007193</v>
      </c>
      <c r="P1238" s="30">
        <v>526.37854085699996</v>
      </c>
      <c r="Q1238" s="27">
        <v>1.0800000000000001E-2</v>
      </c>
      <c r="R1238" s="30">
        <v>573.82836904099997</v>
      </c>
      <c r="S1238" s="27">
        <v>9.01E-2</v>
      </c>
      <c r="T1238" s="30">
        <v>0</v>
      </c>
      <c r="U1238" s="27">
        <v>-1</v>
      </c>
      <c r="V1238" s="30">
        <v>20.479369469000002</v>
      </c>
      <c r="W1238" s="32">
        <v>-0.30099999999999999</v>
      </c>
      <c r="X1238" s="30">
        <v>26.457754602000001</v>
      </c>
      <c r="Y1238" s="32">
        <v>0.29189999999999999</v>
      </c>
      <c r="Z1238" s="30">
        <v>0</v>
      </c>
      <c r="AA1238" s="32">
        <v>-1</v>
      </c>
      <c r="AB1238" s="30">
        <v>2337.4346121415001</v>
      </c>
      <c r="AC1238" s="27">
        <v>-0.27889999999999998</v>
      </c>
      <c r="AD1238" s="30">
        <v>2913.7983727051001</v>
      </c>
      <c r="AE1238" s="27">
        <v>0.247</v>
      </c>
      <c r="AF1238" s="30">
        <v>0</v>
      </c>
      <c r="AG1238" s="27" t="s">
        <v>1989</v>
      </c>
      <c r="AH1238" s="25">
        <v>6.3905340800000002E-2</v>
      </c>
      <c r="AI1238" s="25">
        <v>7.9846474900000006E-2</v>
      </c>
      <c r="AJ1238" s="25">
        <v>0</v>
      </c>
      <c r="AK1238" s="25">
        <v>0.1196317807</v>
      </c>
      <c r="AL1238" s="25">
        <v>0.1320049754</v>
      </c>
      <c r="AM1238" s="25">
        <v>0</v>
      </c>
      <c r="AN1238" s="47">
        <v>0.43105426099999999</v>
      </c>
      <c r="AO1238" s="47">
        <v>0.45182481839999999</v>
      </c>
      <c r="AP1238" s="47">
        <v>0</v>
      </c>
      <c r="AQ1238" s="47">
        <v>0.64067023369195497</v>
      </c>
      <c r="AR1238" s="47">
        <v>0.66556958830522195</v>
      </c>
      <c r="AS1238" s="47" t="s">
        <v>1989</v>
      </c>
      <c r="AT1238" s="28">
        <v>2300</v>
      </c>
      <c r="AU1238" s="28">
        <v>2500</v>
      </c>
      <c r="AV1238" s="28">
        <v>0</v>
      </c>
    </row>
    <row r="1239" spans="1:48" x14ac:dyDescent="0.25">
      <c r="A1239" s="159">
        <v>1236</v>
      </c>
      <c r="B1239" s="3" t="s">
        <v>4072</v>
      </c>
      <c r="C1239" s="3" t="s">
        <v>2159</v>
      </c>
      <c r="D1239" s="28">
        <v>57500</v>
      </c>
      <c r="E1239" s="25">
        <v>2.6785709999999998</v>
      </c>
      <c r="F1239" s="25">
        <v>-14.1791</v>
      </c>
      <c r="G1239" s="25">
        <v>-10.015650000000001</v>
      </c>
      <c r="H1239" s="28">
        <v>917556250000</v>
      </c>
      <c r="I1239" s="49">
        <v>15.9575</v>
      </c>
      <c r="J1239" s="49">
        <v>81.916650000000004</v>
      </c>
      <c r="K1239" s="28">
        <v>115</v>
      </c>
      <c r="L1239" s="28">
        <v>6610000</v>
      </c>
      <c r="M1239" s="49">
        <v>8.9050642713334369</v>
      </c>
      <c r="N1239" s="49">
        <v>2.8695453804458446</v>
      </c>
      <c r="O1239" s="49" t="s">
        <v>4501</v>
      </c>
      <c r="P1239" s="30">
        <v>790.141033913</v>
      </c>
      <c r="Q1239" s="27">
        <v>0.10589999999999999</v>
      </c>
      <c r="R1239" s="30">
        <v>868.88472541299996</v>
      </c>
      <c r="S1239" s="27">
        <v>9.9699999999999997E-2</v>
      </c>
      <c r="T1239" s="30">
        <v>880.94185347799998</v>
      </c>
      <c r="U1239" s="27">
        <v>2.58E-2</v>
      </c>
      <c r="V1239" s="30">
        <v>68.604407878000004</v>
      </c>
      <c r="W1239" s="32">
        <v>0.42670000000000002</v>
      </c>
      <c r="X1239" s="30">
        <v>121.244867439</v>
      </c>
      <c r="Y1239" s="32">
        <v>0.76729999999999998</v>
      </c>
      <c r="Z1239" s="30">
        <v>141.12521474900001</v>
      </c>
      <c r="AA1239" s="32">
        <v>0.94630000000000003</v>
      </c>
      <c r="AB1239" s="30">
        <v>4287.7754923749999</v>
      </c>
      <c r="AC1239" s="27">
        <v>0.42670000000000002</v>
      </c>
      <c r="AD1239" s="30">
        <v>6441.1335826875002</v>
      </c>
      <c r="AE1239" s="27">
        <v>0.502</v>
      </c>
      <c r="AF1239" s="30">
        <v>8826.4738059981992</v>
      </c>
      <c r="AG1239" s="27">
        <v>1.95</v>
      </c>
      <c r="AH1239" s="25">
        <v>6.6838488799999998E-2</v>
      </c>
      <c r="AI1239" s="25">
        <v>0.1152307301</v>
      </c>
      <c r="AJ1239" s="25">
        <v>0.12851960670000001</v>
      </c>
      <c r="AK1239" s="25">
        <v>0.25930277010000002</v>
      </c>
      <c r="AL1239" s="25">
        <v>0.40355621470000003</v>
      </c>
      <c r="AM1239" s="25">
        <v>0.40899010879999997</v>
      </c>
      <c r="AN1239" s="47">
        <v>0.40752607559999998</v>
      </c>
      <c r="AO1239" s="47">
        <v>0.39219693760000002</v>
      </c>
      <c r="AP1239" s="47">
        <v>0.39815213789999998</v>
      </c>
      <c r="AQ1239" s="47">
        <v>2.6966781035129102</v>
      </c>
      <c r="AR1239" s="47">
        <v>2.33118435582983</v>
      </c>
      <c r="AS1239" s="47">
        <v>2.18231684017098</v>
      </c>
      <c r="AT1239" s="28">
        <v>4136</v>
      </c>
      <c r="AU1239" s="28">
        <v>4000</v>
      </c>
      <c r="AV1239" s="28">
        <v>0</v>
      </c>
    </row>
    <row r="1240" spans="1:48" x14ac:dyDescent="0.25">
      <c r="A1240" s="159">
        <v>1237</v>
      </c>
      <c r="B1240" s="3" t="s">
        <v>3096</v>
      </c>
      <c r="C1240" s="3" t="s">
        <v>2159</v>
      </c>
      <c r="D1240" s="28">
        <v>6000</v>
      </c>
      <c r="E1240" s="25">
        <v>1.6949149999999999</v>
      </c>
      <c r="F1240" s="25">
        <v>-47.36842</v>
      </c>
      <c r="G1240" s="25">
        <v>-62.025320000000001</v>
      </c>
      <c r="H1240" s="28">
        <v>224315898000.00003</v>
      </c>
      <c r="I1240" s="49">
        <v>37.385979999999996</v>
      </c>
      <c r="J1240" s="49">
        <v>48.348179999999999</v>
      </c>
      <c r="K1240" s="28">
        <v>20</v>
      </c>
      <c r="L1240" s="28">
        <v>109500</v>
      </c>
      <c r="M1240" s="49">
        <v>8219.1780821917819</v>
      </c>
      <c r="N1240" s="49">
        <v>0.60095199016306089</v>
      </c>
      <c r="O1240" s="49" t="s">
        <v>4501</v>
      </c>
      <c r="P1240" s="30">
        <v>189.82788191899999</v>
      </c>
      <c r="Q1240" s="27">
        <v>3.1E-2</v>
      </c>
      <c r="R1240" s="30">
        <v>209.15970438799999</v>
      </c>
      <c r="S1240" s="27">
        <v>0.1018</v>
      </c>
      <c r="T1240" s="30">
        <v>237.134885852</v>
      </c>
      <c r="U1240" s="27">
        <v>0.21829999999999999</v>
      </c>
      <c r="V1240" s="30">
        <v>-0.61950512499999999</v>
      </c>
      <c r="W1240" s="32">
        <v>-1.2931999999999999</v>
      </c>
      <c r="X1240" s="30">
        <v>2.7260010000000001E-2</v>
      </c>
      <c r="Y1240" s="32">
        <v>-1.044</v>
      </c>
      <c r="Z1240" s="30">
        <v>0.287333805</v>
      </c>
      <c r="AA1240" s="32">
        <v>-1.3631</v>
      </c>
      <c r="AB1240" s="30">
        <v>-16.570518555</v>
      </c>
      <c r="AC1240" s="27">
        <v>-1.2931999999999999</v>
      </c>
      <c r="AD1240" s="30">
        <v>0.72915054820000003</v>
      </c>
      <c r="AE1240" s="27">
        <v>-1.044</v>
      </c>
      <c r="AF1240" s="30">
        <v>7.6856025158000003</v>
      </c>
      <c r="AG1240" s="27">
        <v>-0.4</v>
      </c>
      <c r="AH1240" s="25">
        <v>-7.8082279999999997E-4</v>
      </c>
      <c r="AI1240" s="25">
        <v>3.5004900000000001E-5</v>
      </c>
      <c r="AJ1240" s="25">
        <v>3.7691150000000002E-4</v>
      </c>
      <c r="AK1240" s="25">
        <v>-1.6584258999999999E-3</v>
      </c>
      <c r="AL1240" s="25">
        <v>7.3033400000000004E-5</v>
      </c>
      <c r="AM1240" s="25">
        <v>7.6959369999999997E-4</v>
      </c>
      <c r="AN1240" s="47">
        <v>0.22875195449999999</v>
      </c>
      <c r="AO1240" s="47">
        <v>0.2420580054</v>
      </c>
      <c r="AP1240" s="47">
        <v>0.26247930390000002</v>
      </c>
      <c r="AQ1240" s="47">
        <v>1.11774954539738</v>
      </c>
      <c r="AR1240" s="47">
        <v>1.0550050195393399</v>
      </c>
      <c r="AS1240" s="47">
        <v>1.04184162490135</v>
      </c>
      <c r="AT1240" s="28">
        <v>0</v>
      </c>
      <c r="AU1240" s="28">
        <v>0</v>
      </c>
      <c r="AV1240" s="28">
        <v>0</v>
      </c>
    </row>
    <row r="1241" spans="1:48" x14ac:dyDescent="0.25">
      <c r="A1241" s="159">
        <v>1238</v>
      </c>
      <c r="B1241" s="3" t="s">
        <v>3099</v>
      </c>
      <c r="C1241" s="3" t="s">
        <v>2159</v>
      </c>
      <c r="D1241" s="28">
        <v>6800</v>
      </c>
      <c r="E1241" s="25">
        <v>-15</v>
      </c>
      <c r="F1241" s="25">
        <v>-2.8571430000000002</v>
      </c>
      <c r="G1241" s="25">
        <v>4.6153849999999998</v>
      </c>
      <c r="H1241" s="28">
        <v>34000000000</v>
      </c>
      <c r="I1241" s="49">
        <v>5</v>
      </c>
      <c r="J1241" s="49">
        <v>100</v>
      </c>
      <c r="K1241" s="28">
        <v>845</v>
      </c>
      <c r="L1241" s="28">
        <v>5699500</v>
      </c>
      <c r="M1241" s="49">
        <v>4.5333333333333332</v>
      </c>
      <c r="N1241" s="49">
        <v>0.52185331641687505</v>
      </c>
      <c r="O1241" s="49" t="s">
        <v>4501</v>
      </c>
      <c r="P1241" s="30">
        <v>353.56955440399997</v>
      </c>
      <c r="Q1241" s="27">
        <v>3.1E-2</v>
      </c>
      <c r="R1241" s="30">
        <v>372.48396178199999</v>
      </c>
      <c r="S1241" s="27">
        <v>5.3499999999999999E-2</v>
      </c>
      <c r="T1241" s="30">
        <v>0</v>
      </c>
      <c r="U1241" s="27" t="s">
        <v>1989</v>
      </c>
      <c r="V1241" s="30">
        <v>7.9563796450000002</v>
      </c>
      <c r="W1241" s="32">
        <v>3.0499999999999999E-2</v>
      </c>
      <c r="X1241" s="30">
        <v>8.8238527169999994</v>
      </c>
      <c r="Y1241" s="32">
        <v>0.109</v>
      </c>
      <c r="Z1241" s="30">
        <v>0</v>
      </c>
      <c r="AA1241" s="32" t="s">
        <v>1989</v>
      </c>
      <c r="AB1241" s="30">
        <v>1432.1483361999999</v>
      </c>
      <c r="AC1241" s="27">
        <v>-7.2599999999999998E-2</v>
      </c>
      <c r="AD1241" s="30">
        <v>1676.5320162</v>
      </c>
      <c r="AE1241" s="27">
        <v>0.17100000000000001</v>
      </c>
      <c r="AF1241" s="30">
        <v>0</v>
      </c>
      <c r="AG1241" s="27" t="s">
        <v>1989</v>
      </c>
      <c r="AH1241" s="25">
        <v>9.3814261999999995E-2</v>
      </c>
      <c r="AI1241" s="25">
        <v>0.11217275979999999</v>
      </c>
      <c r="AJ1241" s="25">
        <v>0</v>
      </c>
      <c r="AK1241" s="25">
        <v>0.13162551210000001</v>
      </c>
      <c r="AL1241" s="25">
        <v>0.139528551</v>
      </c>
      <c r="AM1241" s="25">
        <v>0</v>
      </c>
      <c r="AN1241" s="47">
        <v>0.1174429821</v>
      </c>
      <c r="AO1241" s="47">
        <v>0.11984753469999999</v>
      </c>
      <c r="AP1241" s="47">
        <v>0</v>
      </c>
      <c r="AQ1241" s="47">
        <v>0.366215002405198</v>
      </c>
      <c r="AR1241" s="47">
        <v>0.128709346386808</v>
      </c>
      <c r="AS1241" s="47" t="s">
        <v>1989</v>
      </c>
      <c r="AT1241" s="28">
        <v>1000</v>
      </c>
      <c r="AU1241" s="28">
        <v>800</v>
      </c>
      <c r="AV1241" s="28">
        <v>0</v>
      </c>
    </row>
    <row r="1242" spans="1:48" x14ac:dyDescent="0.25">
      <c r="A1242" s="159">
        <v>1239</v>
      </c>
      <c r="B1242" s="3" t="s">
        <v>3102</v>
      </c>
      <c r="C1242" s="3" t="s">
        <v>2159</v>
      </c>
      <c r="D1242" s="28">
        <v>10800</v>
      </c>
      <c r="E1242" s="25">
        <v>0</v>
      </c>
      <c r="F1242" s="25">
        <v>86.206900000000005</v>
      </c>
      <c r="G1242" s="25">
        <v>20</v>
      </c>
      <c r="H1242" s="28">
        <v>19504800000</v>
      </c>
      <c r="I1242" s="49">
        <v>1.8059999999999998</v>
      </c>
      <c r="J1242" s="49">
        <v>44.094740000000002</v>
      </c>
      <c r="K1242" s="28">
        <v>0</v>
      </c>
      <c r="L1242" s="28" t="s">
        <v>4501</v>
      </c>
      <c r="M1242" s="49">
        <v>6.2827225130890056</v>
      </c>
      <c r="N1242" s="49">
        <v>0.86753421043987333</v>
      </c>
      <c r="O1242" s="49" t="s">
        <v>4501</v>
      </c>
      <c r="P1242" s="30">
        <v>130.192660679</v>
      </c>
      <c r="Q1242" s="27">
        <v>2.63E-2</v>
      </c>
      <c r="R1242" s="30">
        <v>143.030930729</v>
      </c>
      <c r="S1242" s="27">
        <v>9.8599999999999993E-2</v>
      </c>
      <c r="T1242" s="30">
        <v>0</v>
      </c>
      <c r="U1242" s="27" t="s">
        <v>1989</v>
      </c>
      <c r="V1242" s="30">
        <v>2.9069080299999999</v>
      </c>
      <c r="W1242" s="32">
        <v>-0.1648</v>
      </c>
      <c r="X1242" s="30">
        <v>3.1042786750000002</v>
      </c>
      <c r="Y1242" s="32">
        <v>6.7900000000000002E-2</v>
      </c>
      <c r="Z1242" s="30">
        <v>0</v>
      </c>
      <c r="AA1242" s="32" t="s">
        <v>1989</v>
      </c>
      <c r="AB1242" s="30">
        <v>1159.3776301217999</v>
      </c>
      <c r="AC1242" s="27">
        <v>-0.1454</v>
      </c>
      <c r="AD1242" s="30">
        <v>1187.0431893688001</v>
      </c>
      <c r="AE1242" s="27">
        <v>2.4E-2</v>
      </c>
      <c r="AF1242" s="30">
        <v>0</v>
      </c>
      <c r="AG1242" s="27" t="s">
        <v>1989</v>
      </c>
      <c r="AH1242" s="25">
        <v>4.5471558400000001E-2</v>
      </c>
      <c r="AI1242" s="25">
        <v>5.0008973200000001E-2</v>
      </c>
      <c r="AJ1242" s="25">
        <v>0</v>
      </c>
      <c r="AK1242" s="25">
        <v>0.1339894338</v>
      </c>
      <c r="AL1242" s="25">
        <v>0.14004477809999999</v>
      </c>
      <c r="AM1242" s="25">
        <v>0</v>
      </c>
      <c r="AN1242" s="47">
        <v>0.13037464239999999</v>
      </c>
      <c r="AO1242" s="47">
        <v>0.1179403783</v>
      </c>
      <c r="AP1242" s="47">
        <v>0</v>
      </c>
      <c r="AQ1242" s="47">
        <v>1.8391346876979</v>
      </c>
      <c r="AR1242" s="47">
        <v>1.76274275280792</v>
      </c>
      <c r="AS1242" s="47" t="s">
        <v>1989</v>
      </c>
      <c r="AT1242" s="28">
        <v>800</v>
      </c>
      <c r="AU1242" s="28">
        <v>800</v>
      </c>
      <c r="AV1242" s="28">
        <v>0</v>
      </c>
    </row>
    <row r="1243" spans="1:48" x14ac:dyDescent="0.25">
      <c r="A1243" s="159">
        <v>1240</v>
      </c>
      <c r="B1243" s="3" t="s">
        <v>3111</v>
      </c>
      <c r="C1243" s="3" t="s">
        <v>2159</v>
      </c>
      <c r="D1243" s="28">
        <v>26000</v>
      </c>
      <c r="E1243" s="25">
        <v>-7.1428570000000002</v>
      </c>
      <c r="F1243" s="25">
        <v>-14.191420000000001</v>
      </c>
      <c r="G1243" s="25">
        <v>-25.714289999999998</v>
      </c>
      <c r="H1243" s="28">
        <v>466653459999.99994</v>
      </c>
      <c r="I1243" s="49">
        <v>17.94821</v>
      </c>
      <c r="J1243" s="49">
        <v>29.794080000000001</v>
      </c>
      <c r="K1243" s="28">
        <v>2905.5</v>
      </c>
      <c r="L1243" s="28">
        <v>78519000</v>
      </c>
      <c r="M1243" s="49">
        <v>11.265164644714039</v>
      </c>
      <c r="N1243" s="49">
        <v>2.0260066421771579</v>
      </c>
      <c r="O1243" s="49">
        <v>0.52943519999999999</v>
      </c>
      <c r="P1243" s="30">
        <v>630.15254372499999</v>
      </c>
      <c r="Q1243" s="27">
        <v>0.15409999999999999</v>
      </c>
      <c r="R1243" s="30">
        <v>652.78441924200001</v>
      </c>
      <c r="S1243" s="27">
        <v>3.5900000000000001E-2</v>
      </c>
      <c r="T1243" s="30">
        <v>664.60696848299995</v>
      </c>
      <c r="U1243" s="27">
        <v>2.7699999999999999E-2</v>
      </c>
      <c r="V1243" s="30">
        <v>83.094666298000007</v>
      </c>
      <c r="W1243" s="32">
        <v>0.2286</v>
      </c>
      <c r="X1243" s="30">
        <v>46.368354545999999</v>
      </c>
      <c r="Y1243" s="32">
        <v>-0.442</v>
      </c>
      <c r="Z1243" s="30">
        <v>42.01099747</v>
      </c>
      <c r="AA1243" s="32">
        <v>-0.44340000000000002</v>
      </c>
      <c r="AB1243" s="30">
        <v>4166.5157585077995</v>
      </c>
      <c r="AC1243" s="27">
        <v>-0.1799</v>
      </c>
      <c r="AD1243" s="30">
        <v>2324.9925478707</v>
      </c>
      <c r="AE1243" s="27">
        <v>-0.442</v>
      </c>
      <c r="AF1243" s="30">
        <v>2340.6789574002</v>
      </c>
      <c r="AG1243" s="27" t="s">
        <v>1989</v>
      </c>
      <c r="AH1243" s="25">
        <v>0.24143915590000001</v>
      </c>
      <c r="AI1243" s="25">
        <v>8.1743700700000005E-2</v>
      </c>
      <c r="AJ1243" s="25">
        <v>6.4318621899999998E-2</v>
      </c>
      <c r="AK1243" s="25">
        <v>0.41235975460000002</v>
      </c>
      <c r="AL1243" s="25">
        <v>0.1977498959</v>
      </c>
      <c r="AM1243" s="25">
        <v>0.18377078420000001</v>
      </c>
      <c r="AN1243" s="47">
        <v>0.21935868959999999</v>
      </c>
      <c r="AO1243" s="47">
        <v>0.1504154144</v>
      </c>
      <c r="AP1243" s="47">
        <v>0.1554417575</v>
      </c>
      <c r="AQ1243" s="47">
        <v>0.91068020004439498</v>
      </c>
      <c r="AR1243" s="47">
        <v>1.9459248838363099</v>
      </c>
      <c r="AS1243" s="47">
        <v>1.8571940554344699</v>
      </c>
      <c r="AT1243" s="28">
        <v>4600</v>
      </c>
      <c r="AU1243" s="28">
        <v>2200</v>
      </c>
      <c r="AV1243" s="28">
        <v>0</v>
      </c>
    </row>
    <row r="1244" spans="1:48" x14ac:dyDescent="0.25">
      <c r="A1244" s="159">
        <v>1241</v>
      </c>
      <c r="B1244" s="3" t="s">
        <v>3114</v>
      </c>
      <c r="C1244" s="3" t="s">
        <v>2159</v>
      </c>
      <c r="D1244" s="28">
        <v>23500</v>
      </c>
      <c r="E1244" s="25">
        <v>9.3023260000000008</v>
      </c>
      <c r="F1244" s="25">
        <v>9.3023260000000008</v>
      </c>
      <c r="G1244" s="25">
        <v>9.8130839999999999</v>
      </c>
      <c r="H1244" s="28">
        <v>2150804835000</v>
      </c>
      <c r="I1244" s="49">
        <v>49.993960000000001</v>
      </c>
      <c r="J1244" s="49">
        <v>12.003069999999999</v>
      </c>
      <c r="K1244" s="28">
        <v>3913.15</v>
      </c>
      <c r="L1244" s="28">
        <v>90714000</v>
      </c>
      <c r="M1244" s="49">
        <v>9.510319708619992</v>
      </c>
      <c r="N1244" s="49">
        <v>1.8347746226816635</v>
      </c>
      <c r="O1244" s="49" t="s">
        <v>4501</v>
      </c>
      <c r="P1244" s="30">
        <v>434.59994254200001</v>
      </c>
      <c r="Q1244" s="27">
        <v>8.48E-2</v>
      </c>
      <c r="R1244" s="30">
        <v>384.76504871999998</v>
      </c>
      <c r="S1244" s="27">
        <v>-0.1147</v>
      </c>
      <c r="T1244" s="30">
        <v>360.65301308699998</v>
      </c>
      <c r="U1244" s="27">
        <v>-0.17230000000000001</v>
      </c>
      <c r="V1244" s="30">
        <v>112.59182580300001</v>
      </c>
      <c r="W1244" s="32">
        <v>0.42</v>
      </c>
      <c r="X1244" s="30">
        <v>123.515704511</v>
      </c>
      <c r="Y1244" s="32">
        <v>9.7000000000000003E-2</v>
      </c>
      <c r="Z1244" s="30">
        <v>100.238567582</v>
      </c>
      <c r="AA1244" s="32">
        <v>-0.25090000000000001</v>
      </c>
      <c r="AB1244" s="30">
        <v>2123.2929774375002</v>
      </c>
      <c r="AC1244" s="27">
        <v>0.14649999999999999</v>
      </c>
      <c r="AD1244" s="30">
        <v>2460.6112945006998</v>
      </c>
      <c r="AE1244" s="27">
        <v>0.159</v>
      </c>
      <c r="AF1244" s="30">
        <v>2005.0135266655</v>
      </c>
      <c r="AG1244" s="27">
        <v>0.7</v>
      </c>
      <c r="AH1244" s="25">
        <v>5.6411032299999997E-2</v>
      </c>
      <c r="AI1244" s="25">
        <v>6.4505981700000006E-2</v>
      </c>
      <c r="AJ1244" s="25">
        <v>5.4384181699999999E-2</v>
      </c>
      <c r="AK1244" s="25">
        <v>0.1952355382</v>
      </c>
      <c r="AL1244" s="25">
        <v>0.18926884359999999</v>
      </c>
      <c r="AM1244" s="25">
        <v>0.1603435574</v>
      </c>
      <c r="AN1244" s="47">
        <v>0.65393032500000003</v>
      </c>
      <c r="AO1244" s="47">
        <v>0.71898237939999998</v>
      </c>
      <c r="AP1244" s="47">
        <v>0.69136083540000004</v>
      </c>
      <c r="AQ1244" s="47">
        <v>1.98269258147424</v>
      </c>
      <c r="AR1244" s="47">
        <v>1.8837040379743999</v>
      </c>
      <c r="AS1244" s="47">
        <v>1.94834917586448</v>
      </c>
      <c r="AT1244" s="28">
        <v>1800</v>
      </c>
      <c r="AU1244" s="28">
        <v>2000</v>
      </c>
      <c r="AV1244" s="28">
        <v>0</v>
      </c>
    </row>
    <row r="1245" spans="1:48" x14ac:dyDescent="0.25">
      <c r="A1245" s="159">
        <v>1242</v>
      </c>
      <c r="B1245" s="3" t="s">
        <v>3117</v>
      </c>
      <c r="C1245" s="3" t="s">
        <v>2159</v>
      </c>
      <c r="D1245" s="28">
        <v>41000</v>
      </c>
      <c r="E1245" s="25">
        <v>-18</v>
      </c>
      <c r="F1245" s="25">
        <v>10.512130000000001</v>
      </c>
      <c r="G1245" s="25">
        <v>-8.8888890000000007</v>
      </c>
      <c r="H1245" s="28">
        <v>232880000000</v>
      </c>
      <c r="I1245" s="49">
        <v>5.68</v>
      </c>
      <c r="J1245" s="49">
        <v>46.215499999999999</v>
      </c>
      <c r="K1245" s="28">
        <v>7870</v>
      </c>
      <c r="L1245" s="28">
        <v>8382000</v>
      </c>
      <c r="M1245" s="49">
        <v>5.025125628140704</v>
      </c>
      <c r="N1245" s="49">
        <v>1.1965139865691725</v>
      </c>
      <c r="O1245" s="49" t="s">
        <v>4501</v>
      </c>
      <c r="P1245" s="30">
        <v>333.018946304</v>
      </c>
      <c r="Q1245" s="27">
        <v>0.2576</v>
      </c>
      <c r="R1245" s="30">
        <v>418.51246723999998</v>
      </c>
      <c r="S1245" s="27">
        <v>0.25669999999999998</v>
      </c>
      <c r="T1245" s="30">
        <v>0</v>
      </c>
      <c r="U1245" s="27" t="s">
        <v>1989</v>
      </c>
      <c r="V1245" s="30">
        <v>38.268321809</v>
      </c>
      <c r="W1245" s="32">
        <v>0.87670000000000003</v>
      </c>
      <c r="X1245" s="30">
        <v>46.341283390000001</v>
      </c>
      <c r="Y1245" s="32">
        <v>0.21099999999999999</v>
      </c>
      <c r="Z1245" s="30">
        <v>0</v>
      </c>
      <c r="AA1245" s="32" t="s">
        <v>1989</v>
      </c>
      <c r="AB1245" s="30">
        <v>6737.3806001761004</v>
      </c>
      <c r="AC1245" s="27">
        <v>0.97540000000000004</v>
      </c>
      <c r="AD1245" s="30">
        <v>7750.7428204224998</v>
      </c>
      <c r="AE1245" s="27">
        <v>0.15</v>
      </c>
      <c r="AF1245" s="30">
        <v>0</v>
      </c>
      <c r="AG1245" s="27" t="s">
        <v>1989</v>
      </c>
      <c r="AH1245" s="25">
        <v>0.1922290616</v>
      </c>
      <c r="AI1245" s="25">
        <v>0.1915241932</v>
      </c>
      <c r="AJ1245" s="25">
        <v>0</v>
      </c>
      <c r="AK1245" s="25">
        <v>0.25341889740000001</v>
      </c>
      <c r="AL1245" s="25">
        <v>0.2588105463</v>
      </c>
      <c r="AM1245" s="25">
        <v>0</v>
      </c>
      <c r="AN1245" s="47">
        <v>0.53791202699999996</v>
      </c>
      <c r="AO1245" s="47">
        <v>0.56159799109999997</v>
      </c>
      <c r="AP1245" s="47">
        <v>0</v>
      </c>
      <c r="AQ1245" s="47">
        <v>0.37004732572329202</v>
      </c>
      <c r="AR1245" s="47">
        <v>0.33559103450590799</v>
      </c>
      <c r="AS1245" s="47" t="s">
        <v>1989</v>
      </c>
      <c r="AT1245" s="28">
        <v>2000</v>
      </c>
      <c r="AU1245" s="28">
        <v>2000</v>
      </c>
      <c r="AV1245" s="28">
        <v>0</v>
      </c>
    </row>
    <row r="1246" spans="1:48" x14ac:dyDescent="0.25">
      <c r="A1246" s="159">
        <v>1243</v>
      </c>
      <c r="B1246" s="3" t="s">
        <v>3045</v>
      </c>
      <c r="C1246" s="3" t="s">
        <v>2159</v>
      </c>
      <c r="D1246" s="28">
        <v>10000</v>
      </c>
      <c r="E1246" s="25">
        <v>5.2631579999999998</v>
      </c>
      <c r="F1246" s="25">
        <v>5.2631579999999998</v>
      </c>
      <c r="G1246" s="25">
        <v>1.0101009999999999</v>
      </c>
      <c r="H1246" s="28">
        <v>21944750000</v>
      </c>
      <c r="I1246" s="49">
        <v>2.1944699999999999</v>
      </c>
      <c r="J1246" s="49">
        <v>100</v>
      </c>
      <c r="K1246" s="28">
        <v>115</v>
      </c>
      <c r="L1246" s="28">
        <v>1120000</v>
      </c>
      <c r="M1246" s="49">
        <v>38.610038610038607</v>
      </c>
      <c r="N1246" s="49">
        <v>0.59249806332181187</v>
      </c>
      <c r="O1246" s="49" t="s">
        <v>4501</v>
      </c>
      <c r="P1246" s="30">
        <v>60.540114109000001</v>
      </c>
      <c r="Q1246" s="27">
        <v>5.5E-2</v>
      </c>
      <c r="R1246" s="30">
        <v>64.862084311999993</v>
      </c>
      <c r="S1246" s="27">
        <v>7.1400000000000005E-2</v>
      </c>
      <c r="T1246" s="30">
        <v>0</v>
      </c>
      <c r="U1246" s="27" t="s">
        <v>1989</v>
      </c>
      <c r="V1246" s="30">
        <v>0.327060556</v>
      </c>
      <c r="W1246" s="32">
        <v>3.3344</v>
      </c>
      <c r="X1246" s="30">
        <v>0.63139600799999995</v>
      </c>
      <c r="Y1246" s="32">
        <v>0.93049999999999999</v>
      </c>
      <c r="Z1246" s="30">
        <v>0</v>
      </c>
      <c r="AA1246" s="32" t="s">
        <v>1989</v>
      </c>
      <c r="AB1246" s="30">
        <v>149.03817815190001</v>
      </c>
      <c r="AC1246" s="27">
        <v>3.5566</v>
      </c>
      <c r="AD1246" s="30">
        <v>259.92367559439998</v>
      </c>
      <c r="AE1246" s="27">
        <v>0.74399999999999999</v>
      </c>
      <c r="AF1246" s="30">
        <v>0</v>
      </c>
      <c r="AG1246" s="27" t="s">
        <v>1989</v>
      </c>
      <c r="AH1246" s="25">
        <v>6.0586672000000003E-3</v>
      </c>
      <c r="AI1246" s="25">
        <v>1.31973626E-2</v>
      </c>
      <c r="AJ1246" s="25">
        <v>0</v>
      </c>
      <c r="AK1246" s="25">
        <v>9.4840937999999993E-3</v>
      </c>
      <c r="AL1246" s="25">
        <v>1.9124211700000001E-2</v>
      </c>
      <c r="AM1246" s="25">
        <v>0</v>
      </c>
      <c r="AN1246" s="47">
        <v>0.1734482561</v>
      </c>
      <c r="AO1246" s="47">
        <v>0.1679790893</v>
      </c>
      <c r="AP1246" s="47">
        <v>0</v>
      </c>
      <c r="AQ1246" s="47">
        <v>0.68562910262969101</v>
      </c>
      <c r="AR1246" s="47">
        <v>0.26393143922058099</v>
      </c>
      <c r="AS1246" s="47" t="s">
        <v>1989</v>
      </c>
      <c r="AT1246" s="28">
        <v>0</v>
      </c>
      <c r="AU1246" s="28">
        <v>250</v>
      </c>
      <c r="AV1246" s="28">
        <v>0</v>
      </c>
    </row>
    <row r="1247" spans="1:48" x14ac:dyDescent="0.25">
      <c r="A1247" s="159">
        <v>1244</v>
      </c>
      <c r="B1247" s="3" t="s">
        <v>2814</v>
      </c>
      <c r="C1247" s="3" t="s">
        <v>2159</v>
      </c>
      <c r="D1247" s="28">
        <v>14200</v>
      </c>
      <c r="E1247" s="25">
        <v>-2.7397260000000001</v>
      </c>
      <c r="F1247" s="25">
        <v>-2.7397260000000001</v>
      </c>
      <c r="G1247" s="25">
        <v>57.77778</v>
      </c>
      <c r="H1247" s="28">
        <v>7100000000000</v>
      </c>
      <c r="I1247" s="49">
        <v>500</v>
      </c>
      <c r="J1247" s="49">
        <v>99.957049999999995</v>
      </c>
      <c r="K1247" s="28">
        <v>23021.05</v>
      </c>
      <c r="L1247" s="28">
        <v>327132000</v>
      </c>
      <c r="M1247" s="49">
        <v>16.705882352941178</v>
      </c>
      <c r="N1247" s="49">
        <v>1.2473029757063077</v>
      </c>
      <c r="O1247" s="49">
        <v>0.33441680000000001</v>
      </c>
      <c r="P1247" s="30">
        <v>9094.8945469490009</v>
      </c>
      <c r="Q1247" s="27">
        <v>-6.7999999999999996E-3</v>
      </c>
      <c r="R1247" s="30">
        <v>9526.8376641760005</v>
      </c>
      <c r="S1247" s="27">
        <v>4.7500000000000001E-2</v>
      </c>
      <c r="T1247" s="30">
        <v>9992.3325475040001</v>
      </c>
      <c r="U1247" s="27">
        <v>7.6300000000000007E-2</v>
      </c>
      <c r="V1247" s="30">
        <v>395.607655679</v>
      </c>
      <c r="W1247" s="32">
        <v>0.37690000000000001</v>
      </c>
      <c r="X1247" s="30">
        <v>424.88499171199999</v>
      </c>
      <c r="Y1247" s="32">
        <v>7.3999999999999996E-2</v>
      </c>
      <c r="Z1247" s="30">
        <v>618.50228423299995</v>
      </c>
      <c r="AA1247" s="32">
        <v>0.27800000000000002</v>
      </c>
      <c r="AB1247" s="30">
        <v>707.59594242399999</v>
      </c>
      <c r="AC1247" s="27">
        <v>0.39629999999999999</v>
      </c>
      <c r="AD1247" s="30">
        <v>769.05299582400005</v>
      </c>
      <c r="AE1247" s="27">
        <v>8.6999999999999994E-2</v>
      </c>
      <c r="AF1247" s="30">
        <v>1237.0045684659999</v>
      </c>
      <c r="AG1247" s="27">
        <v>1.28</v>
      </c>
      <c r="AH1247" s="25">
        <v>2.4528063499999999E-2</v>
      </c>
      <c r="AI1247" s="25">
        <v>2.93794307E-2</v>
      </c>
      <c r="AJ1247" s="25">
        <v>4.5540438500000002E-2</v>
      </c>
      <c r="AK1247" s="25">
        <v>7.9964093099999994E-2</v>
      </c>
      <c r="AL1247" s="25">
        <v>7.8118981300000001E-2</v>
      </c>
      <c r="AM1247" s="25">
        <v>0.1108968491</v>
      </c>
      <c r="AN1247" s="47">
        <v>0.18752595480000001</v>
      </c>
      <c r="AO1247" s="47">
        <v>0.16713834720000001</v>
      </c>
      <c r="AP1247" s="47">
        <v>0.15717728889999999</v>
      </c>
      <c r="AQ1247" s="47">
        <v>1.9224216601861699</v>
      </c>
      <c r="AR1247" s="47">
        <v>1.41896532931749</v>
      </c>
      <c r="AS1247" s="47">
        <v>1.4351291486567099</v>
      </c>
      <c r="AT1247" s="28">
        <v>650</v>
      </c>
      <c r="AU1247" s="28">
        <v>750</v>
      </c>
      <c r="AV1247" s="28">
        <v>0</v>
      </c>
    </row>
    <row r="1248" spans="1:48" x14ac:dyDescent="0.25">
      <c r="A1248" s="159">
        <v>1245</v>
      </c>
      <c r="B1248" s="3" t="s">
        <v>4887</v>
      </c>
      <c r="C1248" s="3" t="s">
        <v>2159</v>
      </c>
      <c r="D1248" s="28" t="s">
        <v>4501</v>
      </c>
      <c r="E1248" s="25" t="s">
        <v>4501</v>
      </c>
      <c r="F1248" s="25" t="s">
        <v>4501</v>
      </c>
      <c r="G1248" s="25" t="s">
        <v>4501</v>
      </c>
      <c r="H1248" s="28" t="s">
        <v>4501</v>
      </c>
      <c r="I1248" s="49">
        <v>34.311749999999996</v>
      </c>
      <c r="J1248" s="49">
        <v>100</v>
      </c>
      <c r="K1248" s="28" t="s">
        <v>4501</v>
      </c>
      <c r="L1248" s="28" t="s">
        <v>4501</v>
      </c>
      <c r="M1248" s="49" t="s">
        <v>4501</v>
      </c>
      <c r="N1248" s="49" t="s">
        <v>4501</v>
      </c>
      <c r="O1248" s="49" t="s">
        <v>4501</v>
      </c>
      <c r="P1248" s="30">
        <v>0</v>
      </c>
      <c r="Q1248" s="27">
        <v>-1</v>
      </c>
      <c r="R1248" s="30">
        <v>212.77998935299999</v>
      </c>
      <c r="S1248" s="27" t="s">
        <v>1989</v>
      </c>
      <c r="T1248" s="30">
        <v>106.759299115</v>
      </c>
      <c r="U1248" s="27">
        <v>1.2213000000000001</v>
      </c>
      <c r="V1248" s="30">
        <v>0</v>
      </c>
      <c r="W1248" s="32">
        <v>-1</v>
      </c>
      <c r="X1248" s="30">
        <v>17.450358709</v>
      </c>
      <c r="Y1248" s="32" t="s">
        <v>1989</v>
      </c>
      <c r="Z1248" s="30">
        <v>9.7179911709999995</v>
      </c>
      <c r="AA1248" s="32">
        <v>2.1541999999999999</v>
      </c>
      <c r="AB1248" s="30">
        <v>0</v>
      </c>
      <c r="AC1248" s="27">
        <v>-1</v>
      </c>
      <c r="AD1248" s="30">
        <v>508.58262041910001</v>
      </c>
      <c r="AE1248" s="27" t="s">
        <v>1989</v>
      </c>
      <c r="AF1248" s="30">
        <v>0</v>
      </c>
      <c r="AG1248" s="27" t="s">
        <v>1989</v>
      </c>
      <c r="AH1248" s="25">
        <v>0</v>
      </c>
      <c r="AI1248" s="25">
        <v>3.5431715500000002E-2</v>
      </c>
      <c r="AJ1248" s="25">
        <v>0</v>
      </c>
      <c r="AK1248" s="25">
        <v>0</v>
      </c>
      <c r="AL1248" s="25">
        <v>4.8414103799999997E-2</v>
      </c>
      <c r="AM1248" s="25">
        <v>0</v>
      </c>
      <c r="AN1248" s="47">
        <v>0</v>
      </c>
      <c r="AO1248" s="47">
        <v>0.31171884300000002</v>
      </c>
      <c r="AP1248" s="47">
        <v>0</v>
      </c>
      <c r="AQ1248" s="47" t="s">
        <v>1989</v>
      </c>
      <c r="AR1248" s="47">
        <v>0.366405864006635</v>
      </c>
      <c r="AS1248" s="47">
        <v>0.37512825247665199</v>
      </c>
      <c r="AT1248" s="28">
        <v>0</v>
      </c>
      <c r="AU1248" s="28">
        <v>0</v>
      </c>
      <c r="AV1248" s="28">
        <v>0</v>
      </c>
    </row>
    <row r="1249" spans="1:48" x14ac:dyDescent="0.25">
      <c r="A1249" s="159">
        <v>1246</v>
      </c>
      <c r="B1249" s="3" t="s">
        <v>3123</v>
      </c>
      <c r="C1249" s="3" t="s">
        <v>2159</v>
      </c>
      <c r="D1249" s="28">
        <v>8600</v>
      </c>
      <c r="E1249" s="25">
        <v>-1.1494249999999999</v>
      </c>
      <c r="F1249" s="25">
        <v>-9.4736840000000004</v>
      </c>
      <c r="G1249" s="25">
        <v>-15.68627</v>
      </c>
      <c r="H1249" s="28">
        <v>348300000000</v>
      </c>
      <c r="I1249" s="49">
        <v>40.5</v>
      </c>
      <c r="J1249" s="49">
        <v>22.854970000000002</v>
      </c>
      <c r="K1249" s="28">
        <v>1065</v>
      </c>
      <c r="L1249" s="28">
        <v>9240500</v>
      </c>
      <c r="M1249" s="49">
        <v>5.1807228915662646</v>
      </c>
      <c r="N1249" s="49">
        <v>1.0748939826657251</v>
      </c>
      <c r="O1249" s="49">
        <v>0.30569499999999999</v>
      </c>
      <c r="P1249" s="30">
        <v>191.78084756800001</v>
      </c>
      <c r="Q1249" s="27">
        <v>-1.7600000000000001E-2</v>
      </c>
      <c r="R1249" s="30">
        <v>231.88549062499999</v>
      </c>
      <c r="S1249" s="27">
        <v>0.20910000000000001</v>
      </c>
      <c r="T1249" s="30">
        <v>220.96935543999999</v>
      </c>
      <c r="U1249" s="27">
        <v>-3.3799999999999997E-2</v>
      </c>
      <c r="V1249" s="30">
        <v>34.704742854000003</v>
      </c>
      <c r="W1249" s="32">
        <v>0.37659999999999999</v>
      </c>
      <c r="X1249" s="30">
        <v>64.128814136000003</v>
      </c>
      <c r="Y1249" s="32">
        <v>0.8478</v>
      </c>
      <c r="Z1249" s="30">
        <v>41.592935521000001</v>
      </c>
      <c r="AA1249" s="32">
        <v>-0.29349999999999998</v>
      </c>
      <c r="AB1249" s="30">
        <v>957.24667871140002</v>
      </c>
      <c r="AC1249" s="27">
        <v>0.37659999999999999</v>
      </c>
      <c r="AD1249" s="30">
        <v>1583.4114850369999</v>
      </c>
      <c r="AE1249" s="27">
        <v>0.65400000000000003</v>
      </c>
      <c r="AF1249" s="30">
        <v>1027.1329135802</v>
      </c>
      <c r="AG1249" s="27">
        <v>0.64</v>
      </c>
      <c r="AH1249" s="25">
        <v>2.99508616E-2</v>
      </c>
      <c r="AI1249" s="25">
        <v>5.0918403500000001E-2</v>
      </c>
      <c r="AJ1249" s="25">
        <v>3.0244147400000001E-2</v>
      </c>
      <c r="AK1249" s="25">
        <v>0.17123266640000001</v>
      </c>
      <c r="AL1249" s="25">
        <v>0.23788884860000001</v>
      </c>
      <c r="AM1249" s="25">
        <v>0.1283330339</v>
      </c>
      <c r="AN1249" s="47">
        <v>0.66200128820000004</v>
      </c>
      <c r="AO1249" s="47">
        <v>0.62576748869999999</v>
      </c>
      <c r="AP1249" s="47">
        <v>0.58105698949999995</v>
      </c>
      <c r="AQ1249" s="47">
        <v>4.2877506519467898</v>
      </c>
      <c r="AR1249" s="47">
        <v>3.2637984365991102</v>
      </c>
      <c r="AS1249" s="47">
        <v>3.2432353066064499</v>
      </c>
      <c r="AT1249" s="28">
        <v>0</v>
      </c>
      <c r="AU1249" s="28">
        <v>0</v>
      </c>
      <c r="AV1249" s="28">
        <v>0</v>
      </c>
    </row>
    <row r="1250" spans="1:48" x14ac:dyDescent="0.25">
      <c r="A1250" s="159">
        <v>1247</v>
      </c>
      <c r="B1250" s="3" t="s">
        <v>4317</v>
      </c>
      <c r="C1250" s="3" t="s">
        <v>2159</v>
      </c>
      <c r="D1250" s="28">
        <v>36900</v>
      </c>
      <c r="E1250" s="25">
        <v>15.67398</v>
      </c>
      <c r="F1250" s="25">
        <v>33.213000000000001</v>
      </c>
      <c r="G1250" s="25">
        <v>2.2160660000000001</v>
      </c>
      <c r="H1250" s="28">
        <v>671580000000</v>
      </c>
      <c r="I1250" s="49">
        <v>18.2</v>
      </c>
      <c r="J1250" s="49">
        <v>99.882630000000006</v>
      </c>
      <c r="K1250" s="28">
        <v>95</v>
      </c>
      <c r="L1250" s="28">
        <v>3102000</v>
      </c>
      <c r="M1250" s="49">
        <v>14.186851211072664</v>
      </c>
      <c r="N1250" s="49">
        <v>2.1320492434743561</v>
      </c>
      <c r="O1250" s="49" t="s">
        <v>4501</v>
      </c>
      <c r="P1250" s="30">
        <v>4229.6822762530001</v>
      </c>
      <c r="Q1250" s="27">
        <v>-8.9999999999999998E-4</v>
      </c>
      <c r="R1250" s="30">
        <v>4920.1145752339999</v>
      </c>
      <c r="S1250" s="27">
        <v>0.16320000000000001</v>
      </c>
      <c r="T1250" s="30">
        <v>6340.7238685479997</v>
      </c>
      <c r="U1250" s="27">
        <v>0.93820000000000003</v>
      </c>
      <c r="V1250" s="30">
        <v>58.383961106999998</v>
      </c>
      <c r="W1250" s="32">
        <v>0.11119999999999999</v>
      </c>
      <c r="X1250" s="30">
        <v>67.940765314000004</v>
      </c>
      <c r="Y1250" s="32">
        <v>0.16370000000000001</v>
      </c>
      <c r="Z1250" s="30">
        <v>94.480661757999997</v>
      </c>
      <c r="AA1250" s="32">
        <v>1.742</v>
      </c>
      <c r="AB1250" s="30">
        <v>2373.6422824176002</v>
      </c>
      <c r="AC1250" s="27">
        <v>-0.1726</v>
      </c>
      <c r="AD1250" s="30">
        <v>2722.5534163736002</v>
      </c>
      <c r="AE1250" s="27">
        <v>0.14699999999999999</v>
      </c>
      <c r="AF1250" s="30">
        <v>4237.6626319231</v>
      </c>
      <c r="AG1250" s="27" t="s">
        <v>1989</v>
      </c>
      <c r="AH1250" s="25">
        <v>1.81169204E-2</v>
      </c>
      <c r="AI1250" s="25">
        <v>1.8217759E-2</v>
      </c>
      <c r="AJ1250" s="25">
        <v>2.4142393200000001E-2</v>
      </c>
      <c r="AK1250" s="25">
        <v>0.1334702425</v>
      </c>
      <c r="AL1250" s="25">
        <v>0.1430693633</v>
      </c>
      <c r="AM1250" s="25">
        <v>0.1860260047</v>
      </c>
      <c r="AN1250" s="47">
        <v>0.2068225792</v>
      </c>
      <c r="AO1250" s="47">
        <v>0.19909452420000001</v>
      </c>
      <c r="AP1250" s="47">
        <v>0.19641676259999999</v>
      </c>
      <c r="AQ1250" s="47">
        <v>6.8630916922112997</v>
      </c>
      <c r="AR1250" s="47">
        <v>6.8442291758472296</v>
      </c>
      <c r="AS1250" s="47">
        <v>6.7053671935334904</v>
      </c>
      <c r="AT1250" s="28">
        <v>2500</v>
      </c>
      <c r="AU1250" s="28">
        <v>2500</v>
      </c>
      <c r="AV1250" s="28">
        <v>0</v>
      </c>
    </row>
    <row r="1251" spans="1:48" x14ac:dyDescent="0.25">
      <c r="A1251" s="159">
        <v>1248</v>
      </c>
      <c r="B1251" s="3" t="s">
        <v>3742</v>
      </c>
      <c r="C1251" s="3" t="s">
        <v>2159</v>
      </c>
      <c r="D1251" s="28" t="s">
        <v>4501</v>
      </c>
      <c r="E1251" s="25" t="s">
        <v>4501</v>
      </c>
      <c r="F1251" s="25" t="s">
        <v>4501</v>
      </c>
      <c r="G1251" s="25" t="s">
        <v>4501</v>
      </c>
      <c r="H1251" s="28" t="s">
        <v>4501</v>
      </c>
      <c r="I1251" s="49">
        <v>5</v>
      </c>
      <c r="J1251" s="49">
        <v>100</v>
      </c>
      <c r="K1251" s="28" t="s">
        <v>4501</v>
      </c>
      <c r="L1251" s="28" t="s">
        <v>4501</v>
      </c>
      <c r="M1251" s="49" t="s">
        <v>4501</v>
      </c>
      <c r="N1251" s="49" t="s">
        <v>4501</v>
      </c>
      <c r="O1251" s="49" t="s">
        <v>4501</v>
      </c>
      <c r="P1251" s="30">
        <v>122.954952623</v>
      </c>
      <c r="Q1251" s="27">
        <v>-0.36149999999999999</v>
      </c>
      <c r="R1251" s="30">
        <v>61.629021233000003</v>
      </c>
      <c r="S1251" s="27">
        <v>-0.49880000000000002</v>
      </c>
      <c r="T1251" s="30">
        <v>0</v>
      </c>
      <c r="U1251" s="27" t="s">
        <v>1989</v>
      </c>
      <c r="V1251" s="30">
        <v>4.8317092319999997</v>
      </c>
      <c r="W1251" s="32">
        <v>-8.9099999999999999E-2</v>
      </c>
      <c r="X1251" s="30">
        <v>0.62190146199999996</v>
      </c>
      <c r="Y1251" s="32">
        <v>-0.87129999999999996</v>
      </c>
      <c r="Z1251" s="30">
        <v>0</v>
      </c>
      <c r="AA1251" s="32" t="s">
        <v>1989</v>
      </c>
      <c r="AB1251" s="30">
        <v>966.34184640000001</v>
      </c>
      <c r="AC1251" s="27">
        <v>-8.9099999999999999E-2</v>
      </c>
      <c r="AD1251" s="30">
        <v>124.3802924</v>
      </c>
      <c r="AE1251" s="27">
        <v>-0.871</v>
      </c>
      <c r="AF1251" s="30">
        <v>0</v>
      </c>
      <c r="AG1251" s="27" t="s">
        <v>1989</v>
      </c>
      <c r="AH1251" s="25">
        <v>4.56287295E-2</v>
      </c>
      <c r="AI1251" s="25">
        <v>7.2506517000000001E-3</v>
      </c>
      <c r="AJ1251" s="25">
        <v>0</v>
      </c>
      <c r="AK1251" s="25">
        <v>8.6920684900000003E-2</v>
      </c>
      <c r="AL1251" s="25">
        <v>1.1069454499999999E-2</v>
      </c>
      <c r="AM1251" s="25">
        <v>0</v>
      </c>
      <c r="AN1251" s="47">
        <v>0.15211864880000001</v>
      </c>
      <c r="AO1251" s="47">
        <v>7.9454708900000004E-2</v>
      </c>
      <c r="AP1251" s="47">
        <v>0</v>
      </c>
      <c r="AQ1251" s="47">
        <v>0.49635434750249002</v>
      </c>
      <c r="AR1251" s="47">
        <v>0.55667992740656902</v>
      </c>
      <c r="AS1251" s="47" t="s">
        <v>1989</v>
      </c>
      <c r="AT1251" s="28">
        <v>0</v>
      </c>
      <c r="AU1251" s="28">
        <v>0</v>
      </c>
      <c r="AV1251" s="28">
        <v>0</v>
      </c>
    </row>
    <row r="1252" spans="1:48" x14ac:dyDescent="0.25">
      <c r="A1252" s="159">
        <v>1249</v>
      </c>
      <c r="B1252" s="3" t="s">
        <v>3126</v>
      </c>
      <c r="C1252" s="3" t="s">
        <v>2159</v>
      </c>
      <c r="D1252" s="28">
        <v>46800</v>
      </c>
      <c r="E1252" s="25">
        <v>8.8372089999999996</v>
      </c>
      <c r="F1252" s="25">
        <v>89.473680000000002</v>
      </c>
      <c r="G1252" s="25">
        <v>24.062989999999999</v>
      </c>
      <c r="H1252" s="28">
        <v>1611792000000</v>
      </c>
      <c r="I1252" s="49">
        <v>34.44</v>
      </c>
      <c r="J1252" s="49">
        <v>34.116529999999997</v>
      </c>
      <c r="K1252" s="28">
        <v>141690</v>
      </c>
      <c r="L1252" s="28">
        <v>6321924000</v>
      </c>
      <c r="M1252" s="49">
        <v>14.224495937405958</v>
      </c>
      <c r="N1252" s="49">
        <v>2.3253501383684876</v>
      </c>
      <c r="O1252" s="49">
        <v>0.63532670000000002</v>
      </c>
      <c r="P1252" s="30">
        <v>892.59750649399996</v>
      </c>
      <c r="Q1252" s="27">
        <v>-1.4999999999999999E-2</v>
      </c>
      <c r="R1252" s="30">
        <v>1029.4667008670001</v>
      </c>
      <c r="S1252" s="27">
        <v>0.15329999999999999</v>
      </c>
      <c r="T1252" s="30">
        <v>552.73686529700001</v>
      </c>
      <c r="U1252" s="27">
        <v>0.1595</v>
      </c>
      <c r="V1252" s="30">
        <v>57.765181269999999</v>
      </c>
      <c r="W1252" s="32">
        <v>-0.22170000000000001</v>
      </c>
      <c r="X1252" s="30">
        <v>55.833775168999999</v>
      </c>
      <c r="Y1252" s="32">
        <v>-3.3399999999999999E-2</v>
      </c>
      <c r="Z1252" s="30">
        <v>19.666297819</v>
      </c>
      <c r="AA1252" s="32">
        <v>-0.16900000000000001</v>
      </c>
      <c r="AB1252" s="30">
        <v>8810.0278876923003</v>
      </c>
      <c r="AC1252" s="27">
        <v>-0.22839999999999999</v>
      </c>
      <c r="AD1252" s="30">
        <v>7220.5807952307996</v>
      </c>
      <c r="AE1252" s="27">
        <v>-0.18</v>
      </c>
      <c r="AF1252" s="30">
        <v>0</v>
      </c>
      <c r="AG1252" s="27" t="s">
        <v>1989</v>
      </c>
      <c r="AH1252" s="25">
        <v>0.1244736454</v>
      </c>
      <c r="AI1252" s="25">
        <v>0.1144324276</v>
      </c>
      <c r="AJ1252" s="25">
        <v>0</v>
      </c>
      <c r="AK1252" s="25">
        <v>0.19407168359999999</v>
      </c>
      <c r="AL1252" s="25">
        <v>0.1740971633</v>
      </c>
      <c r="AM1252" s="25">
        <v>0</v>
      </c>
      <c r="AN1252" s="47">
        <v>0.16356587889999999</v>
      </c>
      <c r="AO1252" s="47">
        <v>0.1330048536</v>
      </c>
      <c r="AP1252" s="47">
        <v>0</v>
      </c>
      <c r="AQ1252" s="47">
        <v>0.49633259730489598</v>
      </c>
      <c r="AR1252" s="47">
        <v>0.54340934717457301</v>
      </c>
      <c r="AS1252" s="47">
        <v>0.84840050865462802</v>
      </c>
      <c r="AT1252" s="28">
        <v>2000</v>
      </c>
      <c r="AU1252" s="28">
        <v>1000</v>
      </c>
      <c r="AV1252" s="28">
        <v>0</v>
      </c>
    </row>
    <row r="1253" spans="1:48" x14ac:dyDescent="0.25">
      <c r="A1253" s="159">
        <v>1250</v>
      </c>
      <c r="B1253" s="3" t="s">
        <v>4010</v>
      </c>
      <c r="C1253" s="3" t="s">
        <v>2159</v>
      </c>
      <c r="D1253" s="28">
        <v>63300</v>
      </c>
      <c r="E1253" s="25">
        <v>5.5</v>
      </c>
      <c r="F1253" s="25">
        <v>-12.68966</v>
      </c>
      <c r="G1253" s="25">
        <v>98.225470000000001</v>
      </c>
      <c r="H1253" s="28">
        <v>649334375100</v>
      </c>
      <c r="I1253" s="49">
        <v>10.258049999999999</v>
      </c>
      <c r="J1253" s="49">
        <v>22.43158</v>
      </c>
      <c r="K1253" s="28">
        <v>66</v>
      </c>
      <c r="L1253" s="28">
        <v>3467000</v>
      </c>
      <c r="M1253" s="49">
        <v>11.488870697196857</v>
      </c>
      <c r="N1253" s="49">
        <v>6.2631211616597122</v>
      </c>
      <c r="O1253" s="49">
        <v>0.12813559999999999</v>
      </c>
      <c r="P1253" s="30">
        <v>173.358555</v>
      </c>
      <c r="Q1253" s="27">
        <v>0.71950000000000003</v>
      </c>
      <c r="R1253" s="30">
        <v>200.824005519</v>
      </c>
      <c r="S1253" s="27">
        <v>0.15840000000000001</v>
      </c>
      <c r="T1253" s="30">
        <v>0</v>
      </c>
      <c r="U1253" s="27">
        <v>-1</v>
      </c>
      <c r="V1253" s="30">
        <v>51.043484999999997</v>
      </c>
      <c r="W1253" s="32">
        <v>3.0057</v>
      </c>
      <c r="X1253" s="30">
        <v>56.699559983</v>
      </c>
      <c r="Y1253" s="32">
        <v>0.1108</v>
      </c>
      <c r="Z1253" s="30">
        <v>0</v>
      </c>
      <c r="AA1253" s="32">
        <v>-1</v>
      </c>
      <c r="AB1253" s="30">
        <v>9288.2483112064001</v>
      </c>
      <c r="AC1253" s="27">
        <v>3.0057</v>
      </c>
      <c r="AD1253" s="30">
        <v>8261.3882712146005</v>
      </c>
      <c r="AE1253" s="27">
        <v>-0.111</v>
      </c>
      <c r="AF1253" s="30">
        <v>0</v>
      </c>
      <c r="AG1253" s="27">
        <v>0</v>
      </c>
      <c r="AH1253" s="25">
        <v>0.54150010159999995</v>
      </c>
      <c r="AI1253" s="25">
        <v>0.38884495460000001</v>
      </c>
      <c r="AJ1253" s="25">
        <v>0</v>
      </c>
      <c r="AK1253" s="25">
        <v>0.69513402970000004</v>
      </c>
      <c r="AL1253" s="25">
        <v>0.59158877529999998</v>
      </c>
      <c r="AM1253" s="25">
        <v>0</v>
      </c>
      <c r="AN1253" s="47">
        <v>0.4450520167</v>
      </c>
      <c r="AO1253" s="47">
        <v>0.42174750249999998</v>
      </c>
      <c r="AP1253" s="47">
        <v>0</v>
      </c>
      <c r="AQ1253" s="47">
        <v>0.304338394288656</v>
      </c>
      <c r="AR1253" s="47">
        <v>0.70566091909435102</v>
      </c>
      <c r="AS1253" s="47" t="s">
        <v>1989</v>
      </c>
      <c r="AT1253" s="28">
        <v>6000</v>
      </c>
      <c r="AU1253" s="28">
        <v>1500</v>
      </c>
      <c r="AV1253" s="28">
        <v>0</v>
      </c>
    </row>
    <row r="1254" spans="1:48" x14ac:dyDescent="0.25">
      <c r="A1254" s="159">
        <v>1251</v>
      </c>
      <c r="B1254" s="3" t="s">
        <v>3129</v>
      </c>
      <c r="C1254" s="3" t="s">
        <v>2159</v>
      </c>
      <c r="D1254" s="28" t="s">
        <v>4501</v>
      </c>
      <c r="E1254" s="25" t="s">
        <v>4501</v>
      </c>
      <c r="F1254" s="25" t="s">
        <v>4501</v>
      </c>
      <c r="G1254" s="25" t="s">
        <v>4501</v>
      </c>
      <c r="H1254" s="28" t="s">
        <v>4501</v>
      </c>
      <c r="I1254" s="49">
        <v>3.2235999999999998</v>
      </c>
      <c r="J1254" s="49">
        <v>90.681229999999999</v>
      </c>
      <c r="K1254" s="28" t="s">
        <v>4501</v>
      </c>
      <c r="L1254" s="28" t="s">
        <v>4501</v>
      </c>
      <c r="M1254" s="49" t="s">
        <v>4501</v>
      </c>
      <c r="N1254" s="49" t="s">
        <v>4501</v>
      </c>
      <c r="O1254" s="49" t="s">
        <v>4501</v>
      </c>
      <c r="P1254" s="30">
        <v>94.017481746000001</v>
      </c>
      <c r="Q1254" s="27">
        <v>0.29980000000000001</v>
      </c>
      <c r="R1254" s="30">
        <v>9.4845643180000003</v>
      </c>
      <c r="S1254" s="27">
        <v>-0.89910000000000001</v>
      </c>
      <c r="T1254" s="30">
        <v>0</v>
      </c>
      <c r="U1254" s="27" t="s">
        <v>1989</v>
      </c>
      <c r="V1254" s="30">
        <v>0.565061539</v>
      </c>
      <c r="W1254" s="32">
        <v>-0.81679999999999997</v>
      </c>
      <c r="X1254" s="30">
        <v>5.741393875</v>
      </c>
      <c r="Y1254" s="32">
        <v>9.1607000000000003</v>
      </c>
      <c r="Z1254" s="30">
        <v>0</v>
      </c>
      <c r="AA1254" s="32" t="s">
        <v>1989</v>
      </c>
      <c r="AB1254" s="30">
        <v>157.14115088720001</v>
      </c>
      <c r="AC1254" s="27">
        <v>-0.83560000000000001</v>
      </c>
      <c r="AD1254" s="30">
        <v>1781.0503396823001</v>
      </c>
      <c r="AE1254" s="27">
        <v>10.334</v>
      </c>
      <c r="AF1254" s="30">
        <v>0</v>
      </c>
      <c r="AG1254" s="27" t="s">
        <v>1989</v>
      </c>
      <c r="AH1254" s="25">
        <v>7.0405375000000001E-3</v>
      </c>
      <c r="AI1254" s="25">
        <v>0.1106884616</v>
      </c>
      <c r="AJ1254" s="25">
        <v>0</v>
      </c>
      <c r="AK1254" s="25">
        <v>1.21670947E-2</v>
      </c>
      <c r="AL1254" s="25">
        <v>0.1361186502</v>
      </c>
      <c r="AM1254" s="25">
        <v>0</v>
      </c>
      <c r="AN1254" s="47">
        <v>5.1216561600000002E-2</v>
      </c>
      <c r="AO1254" s="47">
        <v>0.2502704026</v>
      </c>
      <c r="AP1254" s="47">
        <v>0</v>
      </c>
      <c r="AQ1254" s="47">
        <v>0.14712350975379401</v>
      </c>
      <c r="AR1254" s="47">
        <v>0.30547474516130801</v>
      </c>
      <c r="AS1254" s="47" t="s">
        <v>1989</v>
      </c>
      <c r="AT1254" s="28">
        <v>0</v>
      </c>
      <c r="AU1254" s="28">
        <v>0</v>
      </c>
      <c r="AV1254" s="28">
        <v>0</v>
      </c>
    </row>
    <row r="1255" spans="1:48" x14ac:dyDescent="0.25">
      <c r="A1255" s="159">
        <v>1252</v>
      </c>
      <c r="B1255" s="3" t="s">
        <v>3132</v>
      </c>
      <c r="C1255" s="3" t="s">
        <v>2159</v>
      </c>
      <c r="D1255" s="28">
        <v>16500</v>
      </c>
      <c r="E1255" s="25">
        <v>73.684209999999993</v>
      </c>
      <c r="F1255" s="25">
        <v>73.684209999999993</v>
      </c>
      <c r="G1255" s="25">
        <v>66.666669999999996</v>
      </c>
      <c r="H1255" s="28">
        <v>82661700000</v>
      </c>
      <c r="I1255" s="49">
        <v>5.0097999999999994</v>
      </c>
      <c r="J1255" s="49">
        <v>14.189450000000001</v>
      </c>
      <c r="K1255" s="28">
        <v>2930</v>
      </c>
      <c r="L1255" s="28">
        <v>10403500</v>
      </c>
      <c r="M1255" s="49">
        <v>20.072992700729927</v>
      </c>
      <c r="N1255" s="49">
        <v>0.22421393290010874</v>
      </c>
      <c r="O1255" s="49" t="s">
        <v>4501</v>
      </c>
      <c r="P1255" s="30">
        <v>113.85706602400001</v>
      </c>
      <c r="Q1255" s="27">
        <v>0.1045</v>
      </c>
      <c r="R1255" s="30">
        <v>127.471886594</v>
      </c>
      <c r="S1255" s="27">
        <v>0.1196</v>
      </c>
      <c r="T1255" s="30">
        <v>0</v>
      </c>
      <c r="U1255" s="27" t="s">
        <v>1989</v>
      </c>
      <c r="V1255" s="30">
        <v>3.614271735</v>
      </c>
      <c r="W1255" s="32">
        <v>6.1100000000000002E-2</v>
      </c>
      <c r="X1255" s="30">
        <v>4.1170859719999999</v>
      </c>
      <c r="Y1255" s="32">
        <v>0.1391</v>
      </c>
      <c r="Z1255" s="30">
        <v>0</v>
      </c>
      <c r="AA1255" s="32" t="s">
        <v>1989</v>
      </c>
      <c r="AB1255" s="30">
        <v>402.97456984310003</v>
      </c>
      <c r="AC1255" s="27">
        <v>5.62E-2</v>
      </c>
      <c r="AD1255" s="30">
        <v>592.83803744659997</v>
      </c>
      <c r="AE1255" s="27">
        <v>0.47099999999999997</v>
      </c>
      <c r="AF1255" s="30">
        <v>0</v>
      </c>
      <c r="AG1255" s="27" t="s">
        <v>1989</v>
      </c>
      <c r="AH1255" s="25">
        <v>1.0595147100000001E-2</v>
      </c>
      <c r="AI1255" s="25">
        <v>1.0447891799999999E-2</v>
      </c>
      <c r="AJ1255" s="25">
        <v>0</v>
      </c>
      <c r="AK1255" s="25">
        <v>1.21362551E-2</v>
      </c>
      <c r="AL1255" s="25">
        <v>1.2351859200000001E-2</v>
      </c>
      <c r="AM1255" s="25">
        <v>0</v>
      </c>
      <c r="AN1255" s="47">
        <v>0.2569783846</v>
      </c>
      <c r="AO1255" s="47">
        <v>0.25221745379999999</v>
      </c>
      <c r="AP1255" s="47">
        <v>0</v>
      </c>
      <c r="AQ1255" s="47">
        <v>0.15144091164338</v>
      </c>
      <c r="AR1255" s="47">
        <v>0.20712199605930801</v>
      </c>
      <c r="AS1255" s="47" t="s">
        <v>1989</v>
      </c>
      <c r="AT1255" s="28">
        <v>390</v>
      </c>
      <c r="AU1255" s="28">
        <v>520</v>
      </c>
      <c r="AV1255" s="28">
        <v>0</v>
      </c>
    </row>
    <row r="1256" spans="1:48" x14ac:dyDescent="0.25">
      <c r="A1256" s="159">
        <v>1253</v>
      </c>
      <c r="B1256" s="3" t="s">
        <v>3135</v>
      </c>
      <c r="C1256" s="3" t="s">
        <v>2159</v>
      </c>
      <c r="D1256" s="28">
        <v>11600</v>
      </c>
      <c r="E1256" s="25">
        <v>31.818180000000002</v>
      </c>
      <c r="F1256" s="25">
        <v>18.367349999999998</v>
      </c>
      <c r="G1256" s="25">
        <v>10.476190000000001</v>
      </c>
      <c r="H1256" s="28">
        <v>31320000000.000004</v>
      </c>
      <c r="I1256" s="49">
        <v>2.6999999999999997</v>
      </c>
      <c r="J1256" s="49">
        <v>58.22222</v>
      </c>
      <c r="K1256" s="28">
        <v>10</v>
      </c>
      <c r="L1256" s="28">
        <v>108500</v>
      </c>
      <c r="M1256" s="49">
        <v>7.4311338885329921</v>
      </c>
      <c r="N1256" s="49">
        <v>0.72362823729755998</v>
      </c>
      <c r="O1256" s="49" t="s">
        <v>4501</v>
      </c>
      <c r="P1256" s="30">
        <v>159.159529564</v>
      </c>
      <c r="Q1256" s="27">
        <v>-0.47870000000000001</v>
      </c>
      <c r="R1256" s="30">
        <v>234.358862149</v>
      </c>
      <c r="S1256" s="27">
        <v>0.47249999999999998</v>
      </c>
      <c r="T1256" s="30">
        <v>0</v>
      </c>
      <c r="U1256" s="27" t="s">
        <v>1989</v>
      </c>
      <c r="V1256" s="30">
        <v>3.2284163079999999</v>
      </c>
      <c r="W1256" s="32">
        <v>-0.60629999999999995</v>
      </c>
      <c r="X1256" s="30">
        <v>4.2148183850000001</v>
      </c>
      <c r="Y1256" s="32">
        <v>0.30549999999999999</v>
      </c>
      <c r="Z1256" s="30">
        <v>0</v>
      </c>
      <c r="AA1256" s="32" t="s">
        <v>1989</v>
      </c>
      <c r="AB1256" s="30">
        <v>1162.2298704</v>
      </c>
      <c r="AC1256" s="27">
        <v>-0.60629999999999995</v>
      </c>
      <c r="AD1256" s="30">
        <v>1404.9394614815001</v>
      </c>
      <c r="AE1256" s="27">
        <v>0.20899999999999999</v>
      </c>
      <c r="AF1256" s="30">
        <v>0</v>
      </c>
      <c r="AG1256" s="27" t="s">
        <v>1989</v>
      </c>
      <c r="AH1256" s="25">
        <v>1.39909387E-2</v>
      </c>
      <c r="AI1256" s="25">
        <v>1.7467887200000001E-2</v>
      </c>
      <c r="AJ1256" s="25">
        <v>0</v>
      </c>
      <c r="AK1256" s="25">
        <v>7.6221519299999999E-2</v>
      </c>
      <c r="AL1256" s="25">
        <v>9.9851410799999998E-2</v>
      </c>
      <c r="AM1256" s="25">
        <v>0</v>
      </c>
      <c r="AN1256" s="47">
        <v>7.4655938500000005E-2</v>
      </c>
      <c r="AO1256" s="47">
        <v>9.8461646999999999E-2</v>
      </c>
      <c r="AP1256" s="47">
        <v>0</v>
      </c>
      <c r="AQ1256" s="47">
        <v>4.31829914643785</v>
      </c>
      <c r="AR1256" s="47">
        <v>5.0945737328069596</v>
      </c>
      <c r="AS1256" s="47" t="s">
        <v>1989</v>
      </c>
      <c r="AT1256" s="28">
        <v>700</v>
      </c>
      <c r="AU1256" s="28">
        <v>1200</v>
      </c>
      <c r="AV1256" s="28">
        <v>0</v>
      </c>
    </row>
    <row r="1257" spans="1:48" x14ac:dyDescent="0.25">
      <c r="A1257" s="159">
        <v>1254</v>
      </c>
      <c r="B1257" s="3" t="s">
        <v>3138</v>
      </c>
      <c r="C1257" s="3" t="s">
        <v>2159</v>
      </c>
      <c r="D1257" s="28" t="s">
        <v>4501</v>
      </c>
      <c r="E1257" s="25" t="s">
        <v>4501</v>
      </c>
      <c r="F1257" s="25" t="s">
        <v>4501</v>
      </c>
      <c r="G1257" s="25" t="s">
        <v>4501</v>
      </c>
      <c r="H1257" s="28" t="s">
        <v>4501</v>
      </c>
      <c r="I1257" s="49">
        <v>15.08</v>
      </c>
      <c r="J1257" s="49">
        <v>99.842839999999995</v>
      </c>
      <c r="K1257" s="28" t="s">
        <v>4501</v>
      </c>
      <c r="L1257" s="28" t="s">
        <v>4501</v>
      </c>
      <c r="M1257" s="49" t="s">
        <v>4501</v>
      </c>
      <c r="N1257" s="49" t="s">
        <v>4501</v>
      </c>
      <c r="O1257" s="49" t="s">
        <v>4501</v>
      </c>
      <c r="P1257" s="30">
        <v>105.67954112699999</v>
      </c>
      <c r="Q1257" s="27">
        <v>2.9399999999999999E-2</v>
      </c>
      <c r="R1257" s="30">
        <v>117.709861252</v>
      </c>
      <c r="S1257" s="27">
        <v>0.1138</v>
      </c>
      <c r="T1257" s="30">
        <v>117.906810302</v>
      </c>
      <c r="U1257" s="27">
        <v>3.7199999999999997E-2</v>
      </c>
      <c r="V1257" s="30">
        <v>1.506979096</v>
      </c>
      <c r="W1257" s="32">
        <v>0.97799999999999998</v>
      </c>
      <c r="X1257" s="30">
        <v>0.262717213</v>
      </c>
      <c r="Y1257" s="32">
        <v>-0.82569999999999999</v>
      </c>
      <c r="Z1257" s="30">
        <v>-1.734465347</v>
      </c>
      <c r="AA1257" s="32">
        <v>-1.6803999999999999</v>
      </c>
      <c r="AB1257" s="30">
        <v>99.932300795800003</v>
      </c>
      <c r="AC1257" s="27">
        <v>0.97799999999999998</v>
      </c>
      <c r="AD1257" s="30">
        <v>17.4215658488</v>
      </c>
      <c r="AE1257" s="27">
        <v>-0.82599999999999996</v>
      </c>
      <c r="AF1257" s="30">
        <v>-115.0175959549</v>
      </c>
      <c r="AG1257" s="27">
        <v>-0.68</v>
      </c>
      <c r="AH1257" s="25">
        <v>3.2434643999999999E-3</v>
      </c>
      <c r="AI1257" s="25">
        <v>5.1840239999999998E-4</v>
      </c>
      <c r="AJ1257" s="25">
        <v>-2.9300427000000001E-3</v>
      </c>
      <c r="AK1257" s="25">
        <v>9.9148867999999998E-3</v>
      </c>
      <c r="AL1257" s="25">
        <v>1.7294022E-3</v>
      </c>
      <c r="AM1257" s="25">
        <v>-1.1539602499999999E-2</v>
      </c>
      <c r="AN1257" s="47">
        <v>0.25594418120000001</v>
      </c>
      <c r="AO1257" s="47">
        <v>0.26667301869999999</v>
      </c>
      <c r="AP1257" s="47">
        <v>0.26291591749999998</v>
      </c>
      <c r="AQ1257" s="47">
        <v>2.3191717586639902</v>
      </c>
      <c r="AR1257" s="47">
        <v>2.35298731138331</v>
      </c>
      <c r="AS1257" s="47">
        <v>2.9383734809244699</v>
      </c>
      <c r="AT1257" s="28">
        <v>55</v>
      </c>
      <c r="AU1257" s="28">
        <v>10</v>
      </c>
      <c r="AV1257" s="28">
        <v>0</v>
      </c>
    </row>
    <row r="1258" spans="1:48" x14ac:dyDescent="0.25">
      <c r="A1258" s="159">
        <v>1255</v>
      </c>
      <c r="B1258" s="3" t="s">
        <v>3141</v>
      </c>
      <c r="C1258" s="3" t="s">
        <v>2159</v>
      </c>
      <c r="D1258" s="6">
        <v>11800</v>
      </c>
      <c r="E1258" s="168">
        <v>-2.479339</v>
      </c>
      <c r="F1258" s="168">
        <v>84.375</v>
      </c>
      <c r="G1258" s="168">
        <v>82.546000000000006</v>
      </c>
      <c r="H1258" s="6">
        <v>616497006200</v>
      </c>
      <c r="I1258" s="151">
        <v>52.245509999999996</v>
      </c>
      <c r="J1258" s="151">
        <v>13.112310000000001</v>
      </c>
      <c r="K1258" s="6">
        <v>23900.5</v>
      </c>
      <c r="L1258" s="6">
        <v>293649500</v>
      </c>
      <c r="M1258" s="151">
        <v>1.7466129032258064</v>
      </c>
      <c r="N1258" s="151">
        <v>0.63393278399423658</v>
      </c>
      <c r="O1258" s="151">
        <v>0.71351290000000001</v>
      </c>
      <c r="P1258" s="169">
        <v>1720.1822287049999</v>
      </c>
      <c r="Q1258" s="165">
        <v>3.8300000000000001E-2</v>
      </c>
      <c r="R1258" s="169">
        <v>1644.3917747800001</v>
      </c>
      <c r="S1258" s="165">
        <v>-4.41E-2</v>
      </c>
      <c r="T1258" s="169">
        <v>1757.7451403089999</v>
      </c>
      <c r="U1258" s="165">
        <v>9.8199999999999996E-2</v>
      </c>
      <c r="V1258" s="169">
        <v>10.845692224</v>
      </c>
      <c r="W1258" s="170">
        <v>0.60860000000000003</v>
      </c>
      <c r="X1258" s="169">
        <v>353.51225565800002</v>
      </c>
      <c r="Y1258" s="170">
        <v>31.5947</v>
      </c>
      <c r="Z1258" s="169">
        <v>-348.05375418599999</v>
      </c>
      <c r="AA1258" s="170">
        <v>-1.4399</v>
      </c>
      <c r="AB1258" s="169">
        <v>214.03381584690001</v>
      </c>
      <c r="AC1258" s="165">
        <v>0.74509999999999998</v>
      </c>
      <c r="AD1258" s="169">
        <v>6755.0026002678997</v>
      </c>
      <c r="AE1258" s="165">
        <v>30.56</v>
      </c>
      <c r="AF1258" s="169">
        <v>-7057.6652671185002</v>
      </c>
      <c r="AG1258" s="165">
        <v>-0.43</v>
      </c>
      <c r="AH1258" s="168">
        <v>4.7998238000000002E-3</v>
      </c>
      <c r="AI1258" s="168">
        <v>0.14649532230000001</v>
      </c>
      <c r="AJ1258" s="168">
        <v>-0.13303777389999999</v>
      </c>
      <c r="AK1258" s="168">
        <v>1.8030665000000001E-2</v>
      </c>
      <c r="AL1258" s="168">
        <v>0.44356989499999999</v>
      </c>
      <c r="AM1258" s="168">
        <v>-0.3215207142</v>
      </c>
      <c r="AN1258" s="167">
        <v>0.23854764789999999</v>
      </c>
      <c r="AO1258" s="167">
        <v>0.1833609796</v>
      </c>
      <c r="AP1258" s="167">
        <v>0.19385432659999999</v>
      </c>
      <c r="AQ1258" s="167">
        <v>2.7818758195967801</v>
      </c>
      <c r="AR1258" s="167">
        <v>1.5564533690537401</v>
      </c>
      <c r="AS1258" s="167">
        <v>1.41676258471758</v>
      </c>
      <c r="AT1258" s="6">
        <v>0</v>
      </c>
      <c r="AU1258" s="6">
        <v>0</v>
      </c>
      <c r="AV1258" s="6">
        <v>0</v>
      </c>
    </row>
    <row r="1259" spans="1:48" x14ac:dyDescent="0.25">
      <c r="A1259" s="159">
        <v>1256</v>
      </c>
      <c r="B1259" s="3" t="s">
        <v>3144</v>
      </c>
      <c r="C1259" s="3" t="s">
        <v>2159</v>
      </c>
      <c r="D1259" s="28" t="s">
        <v>4501</v>
      </c>
      <c r="E1259" s="25" t="s">
        <v>4501</v>
      </c>
      <c r="F1259" s="25" t="s">
        <v>4501</v>
      </c>
      <c r="G1259" s="25" t="s">
        <v>4501</v>
      </c>
      <c r="H1259" s="28" t="s">
        <v>4501</v>
      </c>
      <c r="I1259" s="49">
        <v>9.4908400000000004</v>
      </c>
      <c r="J1259" s="49">
        <v>57.461770000000001</v>
      </c>
      <c r="K1259" s="28">
        <v>0</v>
      </c>
      <c r="L1259" s="28" t="s">
        <v>4501</v>
      </c>
      <c r="M1259" s="49" t="s">
        <v>4501</v>
      </c>
      <c r="N1259" s="49" t="s">
        <v>4501</v>
      </c>
      <c r="O1259" s="49" t="s">
        <v>4501</v>
      </c>
      <c r="P1259" s="30">
        <v>129.62832191199999</v>
      </c>
      <c r="Q1259" s="27">
        <v>3.6799999999999999E-2</v>
      </c>
      <c r="R1259" s="30">
        <v>149.04056909600001</v>
      </c>
      <c r="S1259" s="27">
        <v>0.14979999999999999</v>
      </c>
      <c r="T1259" s="30">
        <v>0</v>
      </c>
      <c r="U1259" s="27" t="s">
        <v>1989</v>
      </c>
      <c r="V1259" s="30">
        <v>20.881652276000001</v>
      </c>
      <c r="W1259" s="32">
        <v>-6.4100000000000004E-2</v>
      </c>
      <c r="X1259" s="30">
        <v>36.414564048000003</v>
      </c>
      <c r="Y1259" s="32">
        <v>0.74390000000000001</v>
      </c>
      <c r="Z1259" s="30">
        <v>0</v>
      </c>
      <c r="AA1259" s="32" t="s">
        <v>1989</v>
      </c>
      <c r="AB1259" s="30">
        <v>2200.1897613064002</v>
      </c>
      <c r="AC1259" s="27">
        <v>-0.1429</v>
      </c>
      <c r="AD1259" s="30">
        <v>3261.2570917336002</v>
      </c>
      <c r="AE1259" s="27">
        <v>0.48199999999999998</v>
      </c>
      <c r="AF1259" s="30">
        <v>0</v>
      </c>
      <c r="AG1259" s="27" t="s">
        <v>1989</v>
      </c>
      <c r="AH1259" s="25">
        <v>5.6698847300000001E-2</v>
      </c>
      <c r="AI1259" s="25">
        <v>9.8032254099999994E-2</v>
      </c>
      <c r="AJ1259" s="25">
        <v>0</v>
      </c>
      <c r="AK1259" s="25">
        <v>0.16764074779999999</v>
      </c>
      <c r="AL1259" s="25">
        <v>0.25897162540000002</v>
      </c>
      <c r="AM1259" s="25">
        <v>0</v>
      </c>
      <c r="AN1259" s="47">
        <v>0.33802368469999999</v>
      </c>
      <c r="AO1259" s="47">
        <v>0.39115269070000003</v>
      </c>
      <c r="AP1259" s="47">
        <v>0</v>
      </c>
      <c r="AQ1259" s="47">
        <v>1.7646291068674</v>
      </c>
      <c r="AR1259" s="47">
        <v>1.53467310469606</v>
      </c>
      <c r="AS1259" s="47" t="s">
        <v>1989</v>
      </c>
      <c r="AT1259" s="28">
        <v>1200</v>
      </c>
      <c r="AU1259" s="28">
        <v>2000</v>
      </c>
      <c r="AV1259" s="28">
        <v>0</v>
      </c>
    </row>
    <row r="1260" spans="1:48" x14ac:dyDescent="0.25">
      <c r="A1260" s="159">
        <v>1257</v>
      </c>
      <c r="B1260" s="3" t="s">
        <v>3147</v>
      </c>
      <c r="C1260" s="3" t="s">
        <v>2159</v>
      </c>
      <c r="D1260" s="28">
        <v>400</v>
      </c>
      <c r="E1260" s="25">
        <v>33.333329999999997</v>
      </c>
      <c r="F1260" s="25">
        <v>33.333329999999997</v>
      </c>
      <c r="G1260" s="25">
        <v>33.333329999999997</v>
      </c>
      <c r="H1260" s="28">
        <v>7810372800</v>
      </c>
      <c r="I1260" s="49">
        <v>19.525929999999999</v>
      </c>
      <c r="J1260" s="49">
        <v>41.669780000000003</v>
      </c>
      <c r="K1260" s="28">
        <v>1190</v>
      </c>
      <c r="L1260" s="28">
        <v>363000</v>
      </c>
      <c r="M1260" s="49" t="s">
        <v>4501</v>
      </c>
      <c r="N1260" s="49" t="s">
        <v>4501</v>
      </c>
      <c r="O1260" s="49" t="s">
        <v>4501</v>
      </c>
      <c r="P1260" s="30">
        <v>138.433357669</v>
      </c>
      <c r="Q1260" s="27">
        <v>-6.1000000000000004E-3</v>
      </c>
      <c r="R1260" s="30">
        <v>304.60979434199999</v>
      </c>
      <c r="S1260" s="27">
        <v>1.2003999999999999</v>
      </c>
      <c r="T1260" s="30">
        <v>284.04410131600002</v>
      </c>
      <c r="U1260" s="27">
        <v>0.60829999999999995</v>
      </c>
      <c r="V1260" s="30">
        <v>-158.570825404</v>
      </c>
      <c r="W1260" s="32">
        <v>-0.53369999999999995</v>
      </c>
      <c r="X1260" s="30">
        <v>-336.21358147000001</v>
      </c>
      <c r="Y1260" s="32">
        <v>1.1203000000000001</v>
      </c>
      <c r="Z1260" s="30">
        <v>-164.634364092</v>
      </c>
      <c r="AA1260" s="32">
        <v>-0.48110000000000003</v>
      </c>
      <c r="AB1260" s="30">
        <v>-7906.4033408455998</v>
      </c>
      <c r="AC1260" s="27">
        <v>-0.53369999999999995</v>
      </c>
      <c r="AD1260" s="30">
        <v>-16763.740599820499</v>
      </c>
      <c r="AE1260" s="27">
        <v>1.1200000000000001</v>
      </c>
      <c r="AF1260" s="30">
        <v>-8208.7337500997</v>
      </c>
      <c r="AG1260" s="27" t="s">
        <v>1989</v>
      </c>
      <c r="AH1260" s="25">
        <v>-9.4504943399999999E-2</v>
      </c>
      <c r="AI1260" s="25">
        <v>-0.22395821320000001</v>
      </c>
      <c r="AJ1260" s="25">
        <v>-0.1234898378</v>
      </c>
      <c r="AK1260" s="25">
        <v>4.9265136000000001E-2</v>
      </c>
      <c r="AL1260" s="25">
        <v>9.7000117799999994E-2</v>
      </c>
      <c r="AM1260" s="25">
        <v>0</v>
      </c>
      <c r="AN1260" s="47">
        <v>-0.288283554</v>
      </c>
      <c r="AO1260" s="47">
        <v>-0.30171326120000003</v>
      </c>
      <c r="AP1260" s="47">
        <v>-0.33914024329999998</v>
      </c>
      <c r="AQ1260" s="47">
        <v>-1.50119490019607</v>
      </c>
      <c r="AR1260" s="47">
        <v>-1.3713372769251</v>
      </c>
      <c r="AS1260" s="47">
        <v>-1.3635610767676001</v>
      </c>
      <c r="AT1260" s="28">
        <v>0</v>
      </c>
      <c r="AU1260" s="28">
        <v>0</v>
      </c>
      <c r="AV1260" s="28">
        <v>0</v>
      </c>
    </row>
    <row r="1261" spans="1:48" x14ac:dyDescent="0.25">
      <c r="A1261" s="159">
        <v>1258</v>
      </c>
      <c r="B1261" s="3" t="s">
        <v>4066</v>
      </c>
      <c r="C1261" s="3" t="s">
        <v>2159</v>
      </c>
      <c r="D1261" s="28">
        <v>24600</v>
      </c>
      <c r="E1261" s="25">
        <v>60.784309999999998</v>
      </c>
      <c r="F1261" s="25">
        <v>-15.172409999999999</v>
      </c>
      <c r="G1261" s="25">
        <v>-8.8888890000000007</v>
      </c>
      <c r="H1261" s="28">
        <v>53382000000</v>
      </c>
      <c r="I1261" s="49">
        <v>2.17</v>
      </c>
      <c r="J1261" s="49">
        <v>2.3059910000000001</v>
      </c>
      <c r="K1261" s="28">
        <v>10</v>
      </c>
      <c r="L1261" s="28">
        <v>230000</v>
      </c>
      <c r="M1261" s="49" t="s">
        <v>4501</v>
      </c>
      <c r="N1261" s="49">
        <v>1.6715645321016983</v>
      </c>
      <c r="O1261" s="49" t="s">
        <v>4501</v>
      </c>
      <c r="P1261" s="30">
        <v>5.330741862</v>
      </c>
      <c r="Q1261" s="27">
        <v>-0.84060000000000001</v>
      </c>
      <c r="R1261" s="30">
        <v>0</v>
      </c>
      <c r="S1261" s="27">
        <v>-1</v>
      </c>
      <c r="T1261" s="30">
        <v>0</v>
      </c>
      <c r="U1261" s="27" t="s">
        <v>1989</v>
      </c>
      <c r="V1261" s="30">
        <v>2.293855593</v>
      </c>
      <c r="W1261" s="32">
        <v>-2.2492000000000001</v>
      </c>
      <c r="X1261" s="30">
        <v>0</v>
      </c>
      <c r="Y1261" s="32">
        <v>-1</v>
      </c>
      <c r="Z1261" s="30">
        <v>0</v>
      </c>
      <c r="AA1261" s="32" t="s">
        <v>1989</v>
      </c>
      <c r="AB1261" s="30">
        <v>1057.0763101381999</v>
      </c>
      <c r="AC1261" s="27">
        <v>-2.2492000000000001</v>
      </c>
      <c r="AD1261" s="30">
        <v>0</v>
      </c>
      <c r="AE1261" s="27">
        <v>-1</v>
      </c>
      <c r="AF1261" s="30">
        <v>0</v>
      </c>
      <c r="AG1261" s="27" t="s">
        <v>1989</v>
      </c>
      <c r="AH1261" s="25">
        <v>3.4129553700000002E-2</v>
      </c>
      <c r="AI1261" s="25">
        <v>0</v>
      </c>
      <c r="AJ1261" s="25">
        <v>0</v>
      </c>
      <c r="AK1261" s="25">
        <v>6.9883793299999997E-2</v>
      </c>
      <c r="AL1261" s="25">
        <v>0</v>
      </c>
      <c r="AM1261" s="25">
        <v>0</v>
      </c>
      <c r="AN1261" s="47">
        <v>0.44613239710000002</v>
      </c>
      <c r="AO1261" s="47">
        <v>0</v>
      </c>
      <c r="AP1261" s="47">
        <v>0</v>
      </c>
      <c r="AQ1261" s="47">
        <v>0.80577841118473803</v>
      </c>
      <c r="AR1261" s="47" t="s">
        <v>1989</v>
      </c>
      <c r="AS1261" s="47" t="s">
        <v>1989</v>
      </c>
      <c r="AT1261" s="28">
        <v>0</v>
      </c>
      <c r="AU1261" s="28">
        <v>0</v>
      </c>
      <c r="AV1261" s="28">
        <v>0</v>
      </c>
    </row>
    <row r="1262" spans="1:48" x14ac:dyDescent="0.25">
      <c r="A1262" s="159">
        <v>1259</v>
      </c>
      <c r="B1262" s="3" t="s">
        <v>3153</v>
      </c>
      <c r="C1262" s="3" t="s">
        <v>2159</v>
      </c>
      <c r="D1262" s="28" t="s">
        <v>4501</v>
      </c>
      <c r="E1262" s="25" t="s">
        <v>4501</v>
      </c>
      <c r="F1262" s="25" t="s">
        <v>4501</v>
      </c>
      <c r="G1262" s="25" t="s">
        <v>4501</v>
      </c>
      <c r="H1262" s="28" t="s">
        <v>4501</v>
      </c>
      <c r="I1262" s="49">
        <v>17.2302</v>
      </c>
      <c r="J1262" s="49" t="s">
        <v>4501</v>
      </c>
      <c r="K1262" s="28" t="s">
        <v>4501</v>
      </c>
      <c r="L1262" s="28" t="s">
        <v>4501</v>
      </c>
      <c r="M1262" s="49" t="s">
        <v>4501</v>
      </c>
      <c r="N1262" s="49" t="s">
        <v>4501</v>
      </c>
      <c r="O1262" s="49" t="s">
        <v>4501</v>
      </c>
      <c r="P1262" s="30">
        <v>74.426998210999997</v>
      </c>
      <c r="Q1262" s="27">
        <v>0.1825</v>
      </c>
      <c r="R1262" s="30">
        <v>79.913335419000006</v>
      </c>
      <c r="S1262" s="27">
        <v>7.3700000000000002E-2</v>
      </c>
      <c r="T1262" s="30">
        <v>84.468529083999996</v>
      </c>
      <c r="U1262" s="27">
        <v>9.7600000000000006E-2</v>
      </c>
      <c r="V1262" s="30">
        <v>4.67810433</v>
      </c>
      <c r="W1262" s="32">
        <v>0.5544</v>
      </c>
      <c r="X1262" s="30">
        <v>5.701614309</v>
      </c>
      <c r="Y1262" s="32">
        <v>0.21879999999999999</v>
      </c>
      <c r="Z1262" s="30">
        <v>5.9758325189999999</v>
      </c>
      <c r="AA1262" s="32">
        <v>0.17780000000000001</v>
      </c>
      <c r="AB1262" s="30">
        <v>271.50603266220003</v>
      </c>
      <c r="AC1262" s="27">
        <v>0.5544</v>
      </c>
      <c r="AD1262" s="30">
        <v>330.90811397239997</v>
      </c>
      <c r="AE1262" s="27">
        <v>0.219</v>
      </c>
      <c r="AF1262" s="30">
        <v>346.82308572779999</v>
      </c>
      <c r="AG1262" s="27">
        <v>1.18</v>
      </c>
      <c r="AH1262" s="25">
        <v>1.94032895E-2</v>
      </c>
      <c r="AI1262" s="25">
        <v>2.3867957299999999E-2</v>
      </c>
      <c r="AJ1262" s="25">
        <v>2.50327134E-2</v>
      </c>
      <c r="AK1262" s="25">
        <v>2.64642127E-2</v>
      </c>
      <c r="AL1262" s="25">
        <v>3.1955679299999998E-2</v>
      </c>
      <c r="AM1262" s="25">
        <v>3.3294696899999997E-2</v>
      </c>
      <c r="AN1262" s="47">
        <v>0.1863152833</v>
      </c>
      <c r="AO1262" s="47">
        <v>0.2144578359</v>
      </c>
      <c r="AP1262" s="47">
        <v>0.20648862270000001</v>
      </c>
      <c r="AQ1262" s="47">
        <v>0.36380859327378401</v>
      </c>
      <c r="AR1262" s="47">
        <v>0.31407223349718399</v>
      </c>
      <c r="AS1262" s="47">
        <v>0.33004746151395398</v>
      </c>
      <c r="AT1262" s="28">
        <v>82</v>
      </c>
      <c r="AU1262" s="28">
        <v>100</v>
      </c>
      <c r="AV1262" s="28">
        <v>0</v>
      </c>
    </row>
    <row r="1263" spans="1:48" x14ac:dyDescent="0.25">
      <c r="A1263" s="159">
        <v>1260</v>
      </c>
      <c r="B1263" s="3" t="s">
        <v>3156</v>
      </c>
      <c r="C1263" s="3" t="s">
        <v>2159</v>
      </c>
      <c r="D1263" s="28" t="s">
        <v>4501</v>
      </c>
      <c r="E1263" s="25" t="s">
        <v>4501</v>
      </c>
      <c r="F1263" s="25" t="s">
        <v>4501</v>
      </c>
      <c r="G1263" s="25" t="s">
        <v>4501</v>
      </c>
      <c r="H1263" s="28" t="s">
        <v>4501</v>
      </c>
      <c r="I1263" s="49">
        <v>18.233269999999997</v>
      </c>
      <c r="J1263" s="49">
        <v>5.4855770000000001</v>
      </c>
      <c r="K1263" s="28">
        <v>0</v>
      </c>
      <c r="L1263" s="28" t="s">
        <v>4501</v>
      </c>
      <c r="M1263" s="49" t="s">
        <v>4501</v>
      </c>
      <c r="N1263" s="49" t="s">
        <v>4501</v>
      </c>
      <c r="O1263" s="49" t="s">
        <v>4501</v>
      </c>
      <c r="P1263" s="30">
        <v>103.767107239</v>
      </c>
      <c r="Q1263" s="27">
        <v>0.26579999999999998</v>
      </c>
      <c r="R1263" s="30">
        <v>108.309050492</v>
      </c>
      <c r="S1263" s="27">
        <v>4.3799999999999999E-2</v>
      </c>
      <c r="T1263" s="30">
        <v>116.465091363</v>
      </c>
      <c r="U1263" s="27">
        <v>0.16400000000000001</v>
      </c>
      <c r="V1263" s="30">
        <v>7.1734042230000004</v>
      </c>
      <c r="W1263" s="32">
        <v>9.2399999999999996E-2</v>
      </c>
      <c r="X1263" s="30">
        <v>8.3872502279999992</v>
      </c>
      <c r="Y1263" s="32">
        <v>0.16919999999999999</v>
      </c>
      <c r="Z1263" s="30">
        <v>7.2356864099999996</v>
      </c>
      <c r="AA1263" s="32">
        <v>-0.13819999999999999</v>
      </c>
      <c r="AB1263" s="30">
        <v>354.08153211579997</v>
      </c>
      <c r="AC1263" s="27">
        <v>9.2100000000000001E-2</v>
      </c>
      <c r="AD1263" s="30">
        <v>390.99750724900002</v>
      </c>
      <c r="AE1263" s="27">
        <v>0.104</v>
      </c>
      <c r="AF1263" s="30">
        <v>396.8397773323</v>
      </c>
      <c r="AG1263" s="27">
        <v>0.86</v>
      </c>
      <c r="AH1263" s="25">
        <v>2.5054723500000001E-2</v>
      </c>
      <c r="AI1263" s="25">
        <v>2.9442026699999999E-2</v>
      </c>
      <c r="AJ1263" s="25">
        <v>2.6275573E-2</v>
      </c>
      <c r="AK1263" s="25">
        <v>3.7816631000000003E-2</v>
      </c>
      <c r="AL1263" s="25">
        <v>4.3765319400000002E-2</v>
      </c>
      <c r="AM1263" s="25">
        <v>3.7343254399999998E-2</v>
      </c>
      <c r="AN1263" s="47">
        <v>0.31348389589999998</v>
      </c>
      <c r="AO1263" s="47">
        <v>0.33201340950000002</v>
      </c>
      <c r="AP1263" s="47">
        <v>0.33139907670000002</v>
      </c>
      <c r="AQ1263" s="47">
        <v>0.53215995154167794</v>
      </c>
      <c r="AR1263" s="47">
        <v>0.44136554533748401</v>
      </c>
      <c r="AS1263" s="47">
        <v>0.42121560542136299</v>
      </c>
      <c r="AT1263" s="28">
        <v>295</v>
      </c>
      <c r="AU1263" s="28">
        <v>320</v>
      </c>
      <c r="AV1263" s="28">
        <v>0</v>
      </c>
    </row>
    <row r="1264" spans="1:48" x14ac:dyDescent="0.25">
      <c r="A1264" s="159">
        <v>1261</v>
      </c>
      <c r="B1264" s="3" t="s">
        <v>3159</v>
      </c>
      <c r="C1264" s="3" t="s">
        <v>2159</v>
      </c>
      <c r="D1264" s="28">
        <v>13500</v>
      </c>
      <c r="E1264" s="25">
        <v>31.067959999999999</v>
      </c>
      <c r="F1264" s="25">
        <v>12.5</v>
      </c>
      <c r="G1264" s="25">
        <v>-57.680250000000001</v>
      </c>
      <c r="H1264" s="28">
        <v>766800000000</v>
      </c>
      <c r="I1264" s="49">
        <v>56.8</v>
      </c>
      <c r="J1264" s="49">
        <v>100</v>
      </c>
      <c r="K1264" s="28">
        <v>240</v>
      </c>
      <c r="L1264" s="28">
        <v>2630000</v>
      </c>
      <c r="M1264" s="49">
        <v>120.33158035475533</v>
      </c>
      <c r="N1264" s="49">
        <v>1.3190016667771511</v>
      </c>
      <c r="O1264" s="49" t="s">
        <v>4501</v>
      </c>
      <c r="P1264" s="30">
        <v>368.868878865</v>
      </c>
      <c r="Q1264" s="27">
        <v>1.35E-2</v>
      </c>
      <c r="R1264" s="30">
        <v>382.78180606199999</v>
      </c>
      <c r="S1264" s="27">
        <v>3.7699999999999997E-2</v>
      </c>
      <c r="T1264" s="30">
        <v>402.03813165700001</v>
      </c>
      <c r="U1264" s="27">
        <v>8.8599999999999998E-2</v>
      </c>
      <c r="V1264" s="30">
        <v>12.616770544</v>
      </c>
      <c r="W1264" s="32">
        <v>4.7100000000000003E-2</v>
      </c>
      <c r="X1264" s="30">
        <v>12.744612521000001</v>
      </c>
      <c r="Y1264" s="32">
        <v>1.01E-2</v>
      </c>
      <c r="Z1264" s="30">
        <v>12.472751408000001</v>
      </c>
      <c r="AA1264" s="32">
        <v>-7.9899999999999999E-2</v>
      </c>
      <c r="AB1264" s="30">
        <v>111</v>
      </c>
      <c r="AC1264" s="27">
        <v>4.7199999999999999E-2</v>
      </c>
      <c r="AD1264" s="30">
        <v>117.90434387320001</v>
      </c>
      <c r="AE1264" s="27">
        <v>6.2E-2</v>
      </c>
      <c r="AF1264" s="30">
        <v>219.59069380279999</v>
      </c>
      <c r="AG1264" s="27">
        <v>0.92</v>
      </c>
      <c r="AH1264" s="25">
        <v>1.1046555200000001E-2</v>
      </c>
      <c r="AI1264" s="25">
        <v>1.0673144900000001E-2</v>
      </c>
      <c r="AJ1264" s="25">
        <v>1.04447588E-2</v>
      </c>
      <c r="AK1264" s="25">
        <v>2.1740576300000002E-2</v>
      </c>
      <c r="AL1264" s="25">
        <v>2.1936300299999999E-2</v>
      </c>
      <c r="AM1264" s="25">
        <v>2.1496518400000001E-2</v>
      </c>
      <c r="AN1264" s="47">
        <v>0.49310459379999999</v>
      </c>
      <c r="AO1264" s="47">
        <v>0.48235910809999999</v>
      </c>
      <c r="AP1264" s="47">
        <v>0.46361838189999999</v>
      </c>
      <c r="AQ1264" s="47">
        <v>0.99252092783174095</v>
      </c>
      <c r="AR1264" s="47">
        <v>1.1179598757828699</v>
      </c>
      <c r="AS1264" s="47">
        <v>1.05811534190358</v>
      </c>
      <c r="AT1264" s="28">
        <v>111</v>
      </c>
      <c r="AU1264" s="28">
        <v>107</v>
      </c>
      <c r="AV1264" s="28">
        <v>0</v>
      </c>
    </row>
    <row r="1265" spans="1:48" x14ac:dyDescent="0.25">
      <c r="A1265" s="159">
        <v>1262</v>
      </c>
      <c r="B1265" s="3" t="s">
        <v>3162</v>
      </c>
      <c r="C1265" s="3" t="s">
        <v>2159</v>
      </c>
      <c r="D1265" s="28">
        <v>18000</v>
      </c>
      <c r="E1265" s="25">
        <v>-2.7027030000000001</v>
      </c>
      <c r="F1265" s="25">
        <v>-24.68619</v>
      </c>
      <c r="G1265" s="25">
        <v>-6.493506</v>
      </c>
      <c r="H1265" s="28">
        <v>118800000000</v>
      </c>
      <c r="I1265" s="49">
        <v>6.6</v>
      </c>
      <c r="J1265" s="49">
        <v>84.912729999999996</v>
      </c>
      <c r="K1265" s="28">
        <v>135</v>
      </c>
      <c r="L1265" s="28">
        <v>2433000</v>
      </c>
      <c r="M1265" s="49">
        <v>6.868044515103338</v>
      </c>
      <c r="N1265" s="49">
        <v>1.253388622773717</v>
      </c>
      <c r="O1265" s="49" t="s">
        <v>4501</v>
      </c>
      <c r="P1265" s="30">
        <v>163.881272698</v>
      </c>
      <c r="Q1265" s="27">
        <v>1.18E-2</v>
      </c>
      <c r="R1265" s="30">
        <v>170.58236545099999</v>
      </c>
      <c r="S1265" s="27">
        <v>4.0899999999999999E-2</v>
      </c>
      <c r="T1265" s="30">
        <v>0</v>
      </c>
      <c r="U1265" s="27" t="s">
        <v>1989</v>
      </c>
      <c r="V1265" s="30">
        <v>18.685317764000001</v>
      </c>
      <c r="W1265" s="32">
        <v>1.55E-2</v>
      </c>
      <c r="X1265" s="30">
        <v>17.297598754999999</v>
      </c>
      <c r="Y1265" s="32">
        <v>-7.4300000000000005E-2</v>
      </c>
      <c r="Z1265" s="30">
        <v>0</v>
      </c>
      <c r="AA1265" s="32" t="s">
        <v>1989</v>
      </c>
      <c r="AB1265" s="30">
        <v>3397.3305025455002</v>
      </c>
      <c r="AC1265" s="27">
        <v>0.29459999999999997</v>
      </c>
      <c r="AD1265" s="30">
        <v>3145.0179554545002</v>
      </c>
      <c r="AE1265" s="27">
        <v>-7.3999999999999996E-2</v>
      </c>
      <c r="AF1265" s="30">
        <v>0</v>
      </c>
      <c r="AG1265" s="27" t="s">
        <v>1989</v>
      </c>
      <c r="AH1265" s="25">
        <v>0.1659636773</v>
      </c>
      <c r="AI1265" s="25">
        <v>7.9166424999999999E-2</v>
      </c>
      <c r="AJ1265" s="25">
        <v>0</v>
      </c>
      <c r="AK1265" s="25">
        <v>0.24677890499999999</v>
      </c>
      <c r="AL1265" s="25">
        <v>0.20082136980000001</v>
      </c>
      <c r="AM1265" s="25">
        <v>0</v>
      </c>
      <c r="AN1265" s="47">
        <v>0.40311094990000002</v>
      </c>
      <c r="AO1265" s="47">
        <v>0.4317452517</v>
      </c>
      <c r="AP1265" s="47">
        <v>0</v>
      </c>
      <c r="AQ1265" s="47">
        <v>0.59637267178599196</v>
      </c>
      <c r="AR1265" s="47">
        <v>2.3054183428005</v>
      </c>
      <c r="AS1265" s="47" t="s">
        <v>1989</v>
      </c>
      <c r="AT1265" s="28">
        <v>0</v>
      </c>
      <c r="AU1265" s="28">
        <v>0</v>
      </c>
      <c r="AV1265" s="28">
        <v>0</v>
      </c>
    </row>
    <row r="1266" spans="1:48" x14ac:dyDescent="0.25">
      <c r="A1266" s="159">
        <v>1263</v>
      </c>
      <c r="B1266" s="3" t="s">
        <v>3168</v>
      </c>
      <c r="C1266" s="3" t="s">
        <v>2159</v>
      </c>
      <c r="D1266" s="28">
        <v>400</v>
      </c>
      <c r="E1266" s="25">
        <v>0</v>
      </c>
      <c r="F1266" s="25">
        <v>0</v>
      </c>
      <c r="G1266" s="25">
        <v>0</v>
      </c>
      <c r="H1266" s="28">
        <v>15911830799.999998</v>
      </c>
      <c r="I1266" s="49">
        <v>39.779579999999996</v>
      </c>
      <c r="J1266" s="49">
        <v>80.086979999999997</v>
      </c>
      <c r="K1266" s="28">
        <v>42982.85</v>
      </c>
      <c r="L1266" s="28">
        <v>17248000</v>
      </c>
      <c r="M1266" s="49" t="s">
        <v>4501</v>
      </c>
      <c r="N1266" s="49" t="s">
        <v>4501</v>
      </c>
      <c r="O1266" s="49">
        <v>0.48548350000000001</v>
      </c>
      <c r="P1266" s="30">
        <v>-8.0411797880000009</v>
      </c>
      <c r="Q1266" s="27">
        <v>-1.9035</v>
      </c>
      <c r="R1266" s="30">
        <v>-9.3557391790000004</v>
      </c>
      <c r="S1266" s="27">
        <v>0.16350000000000001</v>
      </c>
      <c r="T1266" s="30">
        <v>3.3904378940000002</v>
      </c>
      <c r="U1266" s="27">
        <v>-0.11260000000000001</v>
      </c>
      <c r="V1266" s="30">
        <v>-338.16860143500003</v>
      </c>
      <c r="W1266" s="32">
        <v>-0.14929999999999999</v>
      </c>
      <c r="X1266" s="30">
        <v>-283.75349469100001</v>
      </c>
      <c r="Y1266" s="32">
        <v>-0.16089999999999999</v>
      </c>
      <c r="Z1266" s="30">
        <v>-135.929123546</v>
      </c>
      <c r="AA1266" s="32">
        <v>-0.54959999999999998</v>
      </c>
      <c r="AB1266" s="30">
        <v>-8501.0607688211003</v>
      </c>
      <c r="AC1266" s="27">
        <v>-0.14929999999999999</v>
      </c>
      <c r="AD1266" s="30">
        <v>-7133.1450983251998</v>
      </c>
      <c r="AE1266" s="27">
        <v>-0.161</v>
      </c>
      <c r="AF1266" s="30">
        <v>0</v>
      </c>
      <c r="AG1266" s="27" t="s">
        <v>1989</v>
      </c>
      <c r="AH1266" s="25">
        <v>-0.1047703869</v>
      </c>
      <c r="AI1266" s="25">
        <v>-0.11630733460000001</v>
      </c>
      <c r="AJ1266" s="25">
        <v>0</v>
      </c>
      <c r="AK1266" s="25">
        <v>0.4026450177</v>
      </c>
      <c r="AL1266" s="25">
        <v>0.24656445239999999</v>
      </c>
      <c r="AM1266" s="25">
        <v>0</v>
      </c>
      <c r="AN1266" s="47">
        <v>-4.2766758999999996E-3</v>
      </c>
      <c r="AO1266" s="47">
        <v>0</v>
      </c>
      <c r="AP1266" s="47">
        <v>0</v>
      </c>
      <c r="AQ1266" s="47">
        <v>-3.9364837669438901</v>
      </c>
      <c r="AR1266" s="47">
        <v>-2.4826286873159602</v>
      </c>
      <c r="AS1266" s="47">
        <v>-2.9201956471061798</v>
      </c>
      <c r="AT1266" s="28">
        <v>0</v>
      </c>
      <c r="AU1266" s="28">
        <v>0</v>
      </c>
      <c r="AV1266" s="28">
        <v>0</v>
      </c>
    </row>
    <row r="1267" spans="1:48" x14ac:dyDescent="0.25">
      <c r="A1267" s="159">
        <v>1264</v>
      </c>
      <c r="B1267" s="3" t="s">
        <v>3171</v>
      </c>
      <c r="C1267" s="3" t="s">
        <v>2159</v>
      </c>
      <c r="D1267" s="28">
        <v>168800</v>
      </c>
      <c r="E1267" s="25">
        <v>0.77611940000000001</v>
      </c>
      <c r="F1267" s="25">
        <v>-9.2473120000000009</v>
      </c>
      <c r="G1267" s="25">
        <v>103.37350000000001</v>
      </c>
      <c r="H1267" s="28">
        <v>2700800000000</v>
      </c>
      <c r="I1267" s="49">
        <v>16</v>
      </c>
      <c r="J1267" s="49">
        <v>43.734630000000003</v>
      </c>
      <c r="K1267" s="28">
        <v>24456.75</v>
      </c>
      <c r="L1267" s="28">
        <v>4159801000</v>
      </c>
      <c r="M1267" s="49">
        <v>5.8136731530910968</v>
      </c>
      <c r="N1267" s="49">
        <v>4.5857608282644637</v>
      </c>
      <c r="O1267" s="49">
        <v>0.69190580000000002</v>
      </c>
      <c r="P1267" s="30">
        <v>146.11366455699999</v>
      </c>
      <c r="Q1267" s="27">
        <v>-7.7999999999999996E-3</v>
      </c>
      <c r="R1267" s="30">
        <v>532.37337493799998</v>
      </c>
      <c r="S1267" s="27">
        <v>2.6436000000000002</v>
      </c>
      <c r="T1267" s="30">
        <v>533.016194025</v>
      </c>
      <c r="U1267" s="27">
        <v>2.3492000000000002</v>
      </c>
      <c r="V1267" s="30">
        <v>142.48096936600001</v>
      </c>
      <c r="W1267" s="32">
        <v>8.5900000000000004E-2</v>
      </c>
      <c r="X1267" s="30">
        <v>469.69114785199997</v>
      </c>
      <c r="Y1267" s="32">
        <v>2.2965</v>
      </c>
      <c r="Z1267" s="30">
        <v>512.45270638099998</v>
      </c>
      <c r="AA1267" s="32">
        <v>2.2946</v>
      </c>
      <c r="AB1267" s="30">
        <v>8639.0838001249995</v>
      </c>
      <c r="AC1267" s="27">
        <v>8.6900000000000005E-2</v>
      </c>
      <c r="AD1267" s="30">
        <v>28737.486834812498</v>
      </c>
      <c r="AE1267" s="27">
        <v>2.3260000000000001</v>
      </c>
      <c r="AF1267" s="30">
        <v>32028.2941488125</v>
      </c>
      <c r="AG1267" s="27">
        <v>3.29</v>
      </c>
      <c r="AH1267" s="25">
        <v>5.7726851199999998E-2</v>
      </c>
      <c r="AI1267" s="25">
        <v>0.1510023687</v>
      </c>
      <c r="AJ1267" s="25">
        <v>0.15389425170000001</v>
      </c>
      <c r="AK1267" s="25">
        <v>0.41800059270000001</v>
      </c>
      <c r="AL1267" s="25">
        <v>0.96996377060000005</v>
      </c>
      <c r="AM1267" s="25">
        <v>0.85918757450000005</v>
      </c>
      <c r="AN1267" s="47">
        <v>0.69076010170000002</v>
      </c>
      <c r="AO1267" s="47">
        <v>0.91466175650000003</v>
      </c>
      <c r="AP1267" s="47">
        <v>0.89052353399999995</v>
      </c>
      <c r="AQ1267" s="47">
        <v>6.4300799240458799</v>
      </c>
      <c r="AR1267" s="47">
        <v>4.7748667290844704</v>
      </c>
      <c r="AS1267" s="47">
        <v>4.5829737958709202</v>
      </c>
      <c r="AT1267" s="28">
        <v>6000</v>
      </c>
      <c r="AU1267" s="28">
        <v>20000</v>
      </c>
      <c r="AV1267" s="28">
        <v>0</v>
      </c>
    </row>
    <row r="1268" spans="1:48" x14ac:dyDescent="0.25">
      <c r="A1268" s="159">
        <v>1265</v>
      </c>
      <c r="B1268" s="3" t="s">
        <v>4088</v>
      </c>
      <c r="C1268" s="3" t="s">
        <v>2159</v>
      </c>
      <c r="D1268" s="28">
        <v>11200</v>
      </c>
      <c r="E1268" s="25">
        <v>12</v>
      </c>
      <c r="F1268" s="25">
        <v>12</v>
      </c>
      <c r="G1268" s="25">
        <v>12</v>
      </c>
      <c r="H1268" s="28">
        <v>207200000000</v>
      </c>
      <c r="I1268" s="49">
        <v>18.5</v>
      </c>
      <c r="J1268" s="49">
        <v>69.652019999999993</v>
      </c>
      <c r="K1268" s="28">
        <v>5</v>
      </c>
      <c r="L1268" s="28">
        <v>56000</v>
      </c>
      <c r="M1268" s="49" t="s">
        <v>4501</v>
      </c>
      <c r="N1268" s="49">
        <v>1.1659304585098942</v>
      </c>
      <c r="O1268" s="49" t="s">
        <v>4501</v>
      </c>
      <c r="P1268" s="30">
        <v>890.59839207499999</v>
      </c>
      <c r="Q1268" s="27">
        <v>-0.15129999999999999</v>
      </c>
      <c r="R1268" s="30">
        <v>885.79634075800004</v>
      </c>
      <c r="S1268" s="27">
        <v>-5.4000000000000003E-3</v>
      </c>
      <c r="T1268" s="30">
        <v>998.23208633299998</v>
      </c>
      <c r="U1268" s="27">
        <v>1.2803</v>
      </c>
      <c r="V1268" s="30">
        <v>2.6672969999999999E-3</v>
      </c>
      <c r="W1268" s="32">
        <v>-0.99990000000000001</v>
      </c>
      <c r="X1268" s="30">
        <v>-32.216402539999997</v>
      </c>
      <c r="Y1268" s="32">
        <v>-12079.295899999999</v>
      </c>
      <c r="Z1268" s="30">
        <v>-42.872374966999999</v>
      </c>
      <c r="AA1268" s="32">
        <v>41.415300000000002</v>
      </c>
      <c r="AB1268" s="30">
        <v>-22.445735243200001</v>
      </c>
      <c r="AC1268" s="27">
        <v>-1.0221</v>
      </c>
      <c r="AD1268" s="30">
        <v>-1741.4271643243001</v>
      </c>
      <c r="AE1268" s="27">
        <v>76.584000000000003</v>
      </c>
      <c r="AF1268" s="30">
        <v>-2317.4256738918998</v>
      </c>
      <c r="AG1268" s="27" t="s">
        <v>1989</v>
      </c>
      <c r="AH1268" s="25">
        <v>3.5909849999999998E-4</v>
      </c>
      <c r="AI1268" s="25">
        <v>-3.8225402700000001E-2</v>
      </c>
      <c r="AJ1268" s="25">
        <v>-5.2433472600000003E-2</v>
      </c>
      <c r="AK1268" s="25">
        <v>1.3521939999999999E-3</v>
      </c>
      <c r="AL1268" s="25">
        <v>-0.16738852679999999</v>
      </c>
      <c r="AM1268" s="25">
        <v>-0.23591380670000001</v>
      </c>
      <c r="AN1268" s="47">
        <v>3.7839189400000001E-2</v>
      </c>
      <c r="AO1268" s="47">
        <v>5.1195030000000005E-4</v>
      </c>
      <c r="AP1268" s="47">
        <v>-1.85805972E-2</v>
      </c>
      <c r="AQ1268" s="47">
        <v>3.0367533235045499</v>
      </c>
      <c r="AR1268" s="47">
        <v>3.7780405294331301</v>
      </c>
      <c r="AS1268" s="47">
        <v>3.4992977796759202</v>
      </c>
      <c r="AT1268" s="28">
        <v>0</v>
      </c>
      <c r="AU1268" s="28">
        <v>0</v>
      </c>
      <c r="AV1268" s="28">
        <v>0</v>
      </c>
    </row>
    <row r="1269" spans="1:48" x14ac:dyDescent="0.25">
      <c r="A1269" s="159">
        <v>1266</v>
      </c>
      <c r="B1269" s="3" t="s">
        <v>3174</v>
      </c>
      <c r="C1269" s="3" t="s">
        <v>2159</v>
      </c>
      <c r="D1269" s="28" t="s">
        <v>4501</v>
      </c>
      <c r="E1269" s="25" t="s">
        <v>4501</v>
      </c>
      <c r="F1269" s="25" t="s">
        <v>4501</v>
      </c>
      <c r="G1269" s="25" t="s">
        <v>4501</v>
      </c>
      <c r="H1269" s="28" t="s">
        <v>4501</v>
      </c>
      <c r="I1269" s="49">
        <v>1.492</v>
      </c>
      <c r="J1269" s="49">
        <v>45.39611</v>
      </c>
      <c r="K1269" s="28" t="s">
        <v>4501</v>
      </c>
      <c r="L1269" s="28" t="s">
        <v>4501</v>
      </c>
      <c r="M1269" s="49" t="s">
        <v>4501</v>
      </c>
      <c r="N1269" s="49" t="s">
        <v>4501</v>
      </c>
      <c r="O1269" s="49" t="s">
        <v>4501</v>
      </c>
      <c r="P1269" s="30">
        <v>102.26780186000001</v>
      </c>
      <c r="Q1269" s="27">
        <v>-4.4699999999999997E-2</v>
      </c>
      <c r="R1269" s="30">
        <v>119.37224137299999</v>
      </c>
      <c r="S1269" s="27">
        <v>0.1673</v>
      </c>
      <c r="T1269" s="30">
        <v>0</v>
      </c>
      <c r="U1269" s="27" t="s">
        <v>1989</v>
      </c>
      <c r="V1269" s="30">
        <v>1.6470409559999999</v>
      </c>
      <c r="W1269" s="32">
        <v>6.2899999999999998E-2</v>
      </c>
      <c r="X1269" s="30">
        <v>2.0386908560000001</v>
      </c>
      <c r="Y1269" s="32">
        <v>0.23780000000000001</v>
      </c>
      <c r="Z1269" s="30">
        <v>0</v>
      </c>
      <c r="AA1269" s="32" t="s">
        <v>1989</v>
      </c>
      <c r="AB1269" s="30">
        <v>989.94638069710004</v>
      </c>
      <c r="AC1269" s="27">
        <v>0.16450000000000001</v>
      </c>
      <c r="AD1269" s="30">
        <v>-1073.7567915550001</v>
      </c>
      <c r="AE1269" s="27">
        <v>-2.085</v>
      </c>
      <c r="AF1269" s="30">
        <v>0</v>
      </c>
      <c r="AG1269" s="27" t="s">
        <v>1989</v>
      </c>
      <c r="AH1269" s="25">
        <v>2.9850910299999998E-2</v>
      </c>
      <c r="AI1269" s="25">
        <v>3.8360275700000002E-2</v>
      </c>
      <c r="AJ1269" s="25">
        <v>0</v>
      </c>
      <c r="AK1269" s="25">
        <v>9.9247484999999996E-2</v>
      </c>
      <c r="AL1269" s="25">
        <v>0.1196996748</v>
      </c>
      <c r="AM1269" s="25">
        <v>0</v>
      </c>
      <c r="AN1269" s="47">
        <v>8.6449386700000005E-2</v>
      </c>
      <c r="AO1269" s="47">
        <v>0.1075662417</v>
      </c>
      <c r="AP1269" s="47">
        <v>0</v>
      </c>
      <c r="AQ1269" s="47">
        <v>2.1605542211794302</v>
      </c>
      <c r="AR1269" s="47">
        <v>2.08169829447188</v>
      </c>
      <c r="AS1269" s="47" t="s">
        <v>1989</v>
      </c>
      <c r="AT1269" s="28">
        <v>800</v>
      </c>
      <c r="AU1269" s="28">
        <v>900</v>
      </c>
      <c r="AV1269" s="28">
        <v>0</v>
      </c>
    </row>
    <row r="1270" spans="1:48" x14ac:dyDescent="0.25">
      <c r="A1270" s="159">
        <v>1267</v>
      </c>
      <c r="B1270" s="3" t="s">
        <v>3180</v>
      </c>
      <c r="C1270" s="3" t="s">
        <v>2159</v>
      </c>
      <c r="D1270" s="28">
        <v>6900</v>
      </c>
      <c r="E1270" s="25">
        <v>-14.81481</v>
      </c>
      <c r="F1270" s="25">
        <v>-9.2105259999999998</v>
      </c>
      <c r="G1270" s="25">
        <v>0</v>
      </c>
      <c r="H1270" s="28">
        <v>41400000000</v>
      </c>
      <c r="I1270" s="49">
        <v>6</v>
      </c>
      <c r="J1270" s="49">
        <v>74.811670000000007</v>
      </c>
      <c r="K1270" s="28">
        <v>95</v>
      </c>
      <c r="L1270" s="28">
        <v>745500</v>
      </c>
      <c r="M1270" s="49">
        <v>6.7580803134182172</v>
      </c>
      <c r="N1270" s="49">
        <v>0.58747495362386826</v>
      </c>
      <c r="O1270" s="49" t="s">
        <v>4501</v>
      </c>
      <c r="P1270" s="30">
        <v>170.26879488399999</v>
      </c>
      <c r="Q1270" s="27">
        <v>8.2199999999999995E-2</v>
      </c>
      <c r="R1270" s="30">
        <v>196.46187708900001</v>
      </c>
      <c r="S1270" s="27">
        <v>0.15379999999999999</v>
      </c>
      <c r="T1270" s="30">
        <v>0</v>
      </c>
      <c r="U1270" s="27" t="s">
        <v>1989</v>
      </c>
      <c r="V1270" s="30">
        <v>7.0139991080000001</v>
      </c>
      <c r="W1270" s="32">
        <v>-7.7399999999999997E-2</v>
      </c>
      <c r="X1270" s="30">
        <v>7.8520709670000004</v>
      </c>
      <c r="Y1270" s="32">
        <v>0.1195</v>
      </c>
      <c r="Z1270" s="30">
        <v>0</v>
      </c>
      <c r="AA1270" s="32" t="s">
        <v>1989</v>
      </c>
      <c r="AB1270" s="30">
        <v>935.19985133329999</v>
      </c>
      <c r="AC1270" s="27">
        <v>-0.13170000000000001</v>
      </c>
      <c r="AD1270" s="30">
        <v>1046.9426611667</v>
      </c>
      <c r="AE1270" s="27">
        <v>0.11899999999999999</v>
      </c>
      <c r="AF1270" s="30">
        <v>0</v>
      </c>
      <c r="AG1270" s="27" t="s">
        <v>1989</v>
      </c>
      <c r="AH1270" s="25">
        <v>5.7838727100000001E-2</v>
      </c>
      <c r="AI1270" s="25">
        <v>6.43438068E-2</v>
      </c>
      <c r="AJ1270" s="25">
        <v>0</v>
      </c>
      <c r="AK1270" s="25">
        <v>0.10197582719999999</v>
      </c>
      <c r="AL1270" s="25">
        <v>0.1126469217</v>
      </c>
      <c r="AM1270" s="25">
        <v>0</v>
      </c>
      <c r="AN1270" s="47">
        <v>0.1097338504</v>
      </c>
      <c r="AO1270" s="47">
        <v>9.6005122700000001E-2</v>
      </c>
      <c r="AP1270" s="47">
        <v>0</v>
      </c>
      <c r="AQ1270" s="47">
        <v>0.705438834895598</v>
      </c>
      <c r="AR1270" s="47">
        <v>0.794984033537526</v>
      </c>
      <c r="AS1270" s="47" t="s">
        <v>1989</v>
      </c>
      <c r="AT1270" s="28">
        <v>794</v>
      </c>
      <c r="AU1270" s="28">
        <v>889</v>
      </c>
      <c r="AV1270" s="28">
        <v>0</v>
      </c>
    </row>
    <row r="1271" spans="1:48" x14ac:dyDescent="0.25">
      <c r="A1271" s="159">
        <v>1268</v>
      </c>
      <c r="B1271" s="3" t="s">
        <v>3177</v>
      </c>
      <c r="C1271" s="3" t="s">
        <v>2159</v>
      </c>
      <c r="D1271" s="28">
        <v>18900</v>
      </c>
      <c r="E1271" s="25">
        <v>-2.0725389999999999</v>
      </c>
      <c r="F1271" s="25">
        <v>-7.3529410000000004</v>
      </c>
      <c r="G1271" s="25">
        <v>-8.6956520000000008</v>
      </c>
      <c r="H1271" s="28">
        <v>189000000000</v>
      </c>
      <c r="I1271" s="49">
        <v>10</v>
      </c>
      <c r="J1271" s="49">
        <v>45.060639999999999</v>
      </c>
      <c r="K1271" s="28">
        <v>678.6</v>
      </c>
      <c r="L1271" s="28">
        <v>12620500</v>
      </c>
      <c r="M1271" s="49">
        <v>12.787550744248986</v>
      </c>
      <c r="N1271" s="49">
        <v>1.0625493880506554</v>
      </c>
      <c r="O1271" s="49" t="s">
        <v>4501</v>
      </c>
      <c r="P1271" s="30">
        <v>153.943895717</v>
      </c>
      <c r="Q1271" s="27">
        <v>0.1724</v>
      </c>
      <c r="R1271" s="30">
        <v>162.29443490599999</v>
      </c>
      <c r="S1271" s="27">
        <v>5.4199999999999998E-2</v>
      </c>
      <c r="T1271" s="30">
        <v>0</v>
      </c>
      <c r="U1271" s="27" t="s">
        <v>1989</v>
      </c>
      <c r="V1271" s="30">
        <v>21.156490243</v>
      </c>
      <c r="W1271" s="32">
        <v>0.10929999999999999</v>
      </c>
      <c r="X1271" s="30">
        <v>16.068630132999999</v>
      </c>
      <c r="Y1271" s="32">
        <v>-0.24049999999999999</v>
      </c>
      <c r="Z1271" s="30">
        <v>0</v>
      </c>
      <c r="AA1271" s="32" t="s">
        <v>1989</v>
      </c>
      <c r="AB1271" s="30">
        <v>2009.8666243</v>
      </c>
      <c r="AC1271" s="27">
        <v>-0.16800000000000001</v>
      </c>
      <c r="AD1271" s="30">
        <v>1542.5884133</v>
      </c>
      <c r="AE1271" s="27">
        <v>-0.23200000000000001</v>
      </c>
      <c r="AF1271" s="30">
        <v>0</v>
      </c>
      <c r="AG1271" s="27" t="s">
        <v>1989</v>
      </c>
      <c r="AH1271" s="25">
        <v>0.1041743153</v>
      </c>
      <c r="AI1271" s="25">
        <v>8.0637903699999999E-2</v>
      </c>
      <c r="AJ1271" s="25">
        <v>0</v>
      </c>
      <c r="AK1271" s="25">
        <v>0.11676887480000001</v>
      </c>
      <c r="AL1271" s="25">
        <v>8.8931226099999997E-2</v>
      </c>
      <c r="AM1271" s="25">
        <v>0</v>
      </c>
      <c r="AN1271" s="47">
        <v>0.22845480160000001</v>
      </c>
      <c r="AO1271" s="47">
        <v>0.17464382519999999</v>
      </c>
      <c r="AP1271" s="47">
        <v>0</v>
      </c>
      <c r="AQ1271" s="47">
        <v>0.110950821837834</v>
      </c>
      <c r="AR1271" s="47">
        <v>9.4485847119518698E-2</v>
      </c>
      <c r="AS1271" s="47" t="s">
        <v>1989</v>
      </c>
      <c r="AT1271" s="28">
        <v>2000</v>
      </c>
      <c r="AU1271" s="28">
        <v>1500</v>
      </c>
      <c r="AV1271" s="28">
        <v>0</v>
      </c>
    </row>
    <row r="1272" spans="1:48" x14ac:dyDescent="0.25">
      <c r="A1272" s="159">
        <v>1269</v>
      </c>
      <c r="B1272" s="3" t="s">
        <v>3186</v>
      </c>
      <c r="C1272" s="3" t="s">
        <v>2159</v>
      </c>
      <c r="D1272" s="28" t="s">
        <v>4501</v>
      </c>
      <c r="E1272" s="25" t="s">
        <v>4501</v>
      </c>
      <c r="F1272" s="25" t="s">
        <v>4501</v>
      </c>
      <c r="G1272" s="25" t="s">
        <v>4501</v>
      </c>
      <c r="H1272" s="28" t="s">
        <v>4501</v>
      </c>
      <c r="I1272" s="49">
        <v>8.5</v>
      </c>
      <c r="J1272" s="49">
        <v>4.9376470000000001</v>
      </c>
      <c r="K1272" s="28" t="s">
        <v>4501</v>
      </c>
      <c r="L1272" s="28" t="s">
        <v>4501</v>
      </c>
      <c r="M1272" s="49" t="s">
        <v>4501</v>
      </c>
      <c r="N1272" s="49" t="s">
        <v>4501</v>
      </c>
      <c r="O1272" s="49" t="s">
        <v>4501</v>
      </c>
      <c r="P1272" s="30">
        <v>121.93983941400001</v>
      </c>
      <c r="Q1272" s="27">
        <v>8.77E-2</v>
      </c>
      <c r="R1272" s="30">
        <v>141.38140449799999</v>
      </c>
      <c r="S1272" s="27">
        <v>0.15939999999999999</v>
      </c>
      <c r="T1272" s="30">
        <v>0</v>
      </c>
      <c r="U1272" s="27" t="s">
        <v>1989</v>
      </c>
      <c r="V1272" s="30">
        <v>1.7592953680000001</v>
      </c>
      <c r="W1272" s="32">
        <v>1.9899</v>
      </c>
      <c r="X1272" s="30">
        <v>2.2390672010000001</v>
      </c>
      <c r="Y1272" s="32">
        <v>0.2727</v>
      </c>
      <c r="Z1272" s="30">
        <v>0</v>
      </c>
      <c r="AA1272" s="32" t="s">
        <v>1989</v>
      </c>
      <c r="AB1272" s="30">
        <v>206.97592564710001</v>
      </c>
      <c r="AC1272" s="27">
        <v>1.9899</v>
      </c>
      <c r="AD1272" s="30">
        <v>263.41967070589999</v>
      </c>
      <c r="AE1272" s="27">
        <v>0.27300000000000002</v>
      </c>
      <c r="AF1272" s="30">
        <v>0</v>
      </c>
      <c r="AG1272" s="27" t="s">
        <v>1989</v>
      </c>
      <c r="AH1272" s="25">
        <v>1.2149982199999999E-2</v>
      </c>
      <c r="AI1272" s="25">
        <v>1.5255127E-2</v>
      </c>
      <c r="AJ1272" s="25">
        <v>0</v>
      </c>
      <c r="AK1272" s="25">
        <v>2.0328157199999999E-2</v>
      </c>
      <c r="AL1272" s="25">
        <v>2.5586307400000001E-2</v>
      </c>
      <c r="AM1272" s="25">
        <v>0</v>
      </c>
      <c r="AN1272" s="47">
        <v>5.8186707300000001E-2</v>
      </c>
      <c r="AO1272" s="47">
        <v>6.1170126900000003E-2</v>
      </c>
      <c r="AP1272" s="47">
        <v>0</v>
      </c>
      <c r="AQ1272" s="47">
        <v>0.58336268924225598</v>
      </c>
      <c r="AR1272" s="47">
        <v>0.770958141669424</v>
      </c>
      <c r="AS1272" s="47" t="s">
        <v>1989</v>
      </c>
      <c r="AT1272" s="28">
        <v>200</v>
      </c>
      <c r="AU1272" s="28">
        <v>220</v>
      </c>
      <c r="AV1272" s="28">
        <v>0</v>
      </c>
    </row>
    <row r="1273" spans="1:48" x14ac:dyDescent="0.25">
      <c r="A1273" s="159">
        <v>1270</v>
      </c>
      <c r="B1273" s="3" t="s">
        <v>4890</v>
      </c>
      <c r="C1273" s="3" t="s">
        <v>2159</v>
      </c>
      <c r="D1273" s="6">
        <v>12700</v>
      </c>
      <c r="E1273" s="168">
        <v>0</v>
      </c>
      <c r="F1273" s="168">
        <v>5.8333329999999997</v>
      </c>
      <c r="G1273" s="168" t="s">
        <v>4501</v>
      </c>
      <c r="H1273" s="6">
        <v>67548760000.000008</v>
      </c>
      <c r="I1273" s="151">
        <v>5.3187999999999995</v>
      </c>
      <c r="J1273" s="151">
        <v>98.335269999999994</v>
      </c>
      <c r="K1273" s="6">
        <v>0</v>
      </c>
      <c r="L1273" s="6" t="s">
        <v>4501</v>
      </c>
      <c r="M1273" s="151">
        <v>4.4876325088339222</v>
      </c>
      <c r="N1273" s="151">
        <v>0.64362039046607922</v>
      </c>
      <c r="O1273" s="151" t="s">
        <v>4501</v>
      </c>
      <c r="P1273" s="169">
        <v>19.455296605000001</v>
      </c>
      <c r="Q1273" s="165" t="s">
        <v>1989</v>
      </c>
      <c r="R1273" s="169">
        <v>50.058503987999998</v>
      </c>
      <c r="S1273" s="165">
        <v>1.573</v>
      </c>
      <c r="T1273" s="169">
        <v>0</v>
      </c>
      <c r="U1273" s="165">
        <v>-1</v>
      </c>
      <c r="V1273" s="169">
        <v>6.3130282190000004</v>
      </c>
      <c r="W1273" s="170" t="s">
        <v>1989</v>
      </c>
      <c r="X1273" s="169">
        <v>15.651695492</v>
      </c>
      <c r="Y1273" s="170">
        <v>1.4793000000000001</v>
      </c>
      <c r="Z1273" s="169">
        <v>0</v>
      </c>
      <c r="AA1273" s="170">
        <v>-1</v>
      </c>
      <c r="AB1273" s="169">
        <v>1186.9271675942</v>
      </c>
      <c r="AC1273" s="165" t="s">
        <v>1989</v>
      </c>
      <c r="AD1273" s="169">
        <v>2554.8258129653</v>
      </c>
      <c r="AE1273" s="165">
        <v>1.1519999999999999</v>
      </c>
      <c r="AF1273" s="169">
        <v>0</v>
      </c>
      <c r="AG1273" s="165" t="s">
        <v>1989</v>
      </c>
      <c r="AH1273" s="168">
        <v>5.0053292100000001E-2</v>
      </c>
      <c r="AI1273" s="168">
        <v>0.11698366339999999</v>
      </c>
      <c r="AJ1273" s="168">
        <v>0</v>
      </c>
      <c r="AK1273" s="168">
        <v>6.7350277E-2</v>
      </c>
      <c r="AL1273" s="168">
        <v>0.1575540171</v>
      </c>
      <c r="AM1273" s="168">
        <v>0</v>
      </c>
      <c r="AN1273" s="167">
        <v>0.46096054409999998</v>
      </c>
      <c r="AO1273" s="167">
        <v>0.471247042</v>
      </c>
      <c r="AP1273" s="167">
        <v>0</v>
      </c>
      <c r="AQ1273" s="167">
        <v>0.34557137310382702</v>
      </c>
      <c r="AR1273" s="167">
        <v>0.34790411870336602</v>
      </c>
      <c r="AS1273" s="167" t="s">
        <v>1989</v>
      </c>
      <c r="AT1273" s="6">
        <v>600</v>
      </c>
      <c r="AU1273" s="6">
        <v>1400</v>
      </c>
      <c r="AV1273" s="6">
        <v>0</v>
      </c>
    </row>
    <row r="1274" spans="1:48" x14ac:dyDescent="0.25">
      <c r="A1274" s="159">
        <v>1271</v>
      </c>
      <c r="B1274" s="3" t="s">
        <v>3189</v>
      </c>
      <c r="C1274" s="3" t="s">
        <v>2159</v>
      </c>
      <c r="D1274" s="28">
        <v>11500</v>
      </c>
      <c r="E1274" s="25">
        <v>0.877193</v>
      </c>
      <c r="F1274" s="25">
        <v>-24.836600000000001</v>
      </c>
      <c r="G1274" s="25">
        <v>-24.342110000000002</v>
      </c>
      <c r="H1274" s="28">
        <v>23000000000</v>
      </c>
      <c r="I1274" s="49">
        <v>2</v>
      </c>
      <c r="J1274" s="49">
        <v>100</v>
      </c>
      <c r="K1274" s="28">
        <v>60</v>
      </c>
      <c r="L1274" s="28">
        <v>656500</v>
      </c>
      <c r="M1274" s="49" t="s">
        <v>4501</v>
      </c>
      <c r="N1274" s="49">
        <v>4.8992253709516227</v>
      </c>
      <c r="O1274" s="49" t="s">
        <v>4501</v>
      </c>
      <c r="P1274" s="30">
        <v>1.6159509489999999</v>
      </c>
      <c r="Q1274" s="27">
        <v>-0.84619999999999995</v>
      </c>
      <c r="R1274" s="30">
        <v>0</v>
      </c>
      <c r="S1274" s="27">
        <v>-1</v>
      </c>
      <c r="T1274" s="30">
        <v>0</v>
      </c>
      <c r="U1274" s="27" t="s">
        <v>1989</v>
      </c>
      <c r="V1274" s="30">
        <v>-3.903056474</v>
      </c>
      <c r="W1274" s="32">
        <v>11.348800000000001</v>
      </c>
      <c r="X1274" s="30">
        <v>0</v>
      </c>
      <c r="Y1274" s="32">
        <v>-1</v>
      </c>
      <c r="Z1274" s="30">
        <v>0</v>
      </c>
      <c r="AA1274" s="32" t="s">
        <v>1989</v>
      </c>
      <c r="AB1274" s="30">
        <v>-1951.528237</v>
      </c>
      <c r="AC1274" s="27">
        <v>11.348800000000001</v>
      </c>
      <c r="AD1274" s="30">
        <v>0</v>
      </c>
      <c r="AE1274" s="27">
        <v>-1</v>
      </c>
      <c r="AF1274" s="30">
        <v>0</v>
      </c>
      <c r="AG1274" s="27" t="s">
        <v>1989</v>
      </c>
      <c r="AH1274" s="25">
        <v>-0.35602113610000002</v>
      </c>
      <c r="AI1274" s="25">
        <v>0</v>
      </c>
      <c r="AJ1274" s="25">
        <v>0</v>
      </c>
      <c r="AK1274" s="25">
        <v>-0.60032833590000001</v>
      </c>
      <c r="AL1274" s="25">
        <v>0</v>
      </c>
      <c r="AM1274" s="25">
        <v>0</v>
      </c>
      <c r="AN1274" s="47">
        <v>-0.87310772079999999</v>
      </c>
      <c r="AO1274" s="47">
        <v>0</v>
      </c>
      <c r="AP1274" s="47">
        <v>0</v>
      </c>
      <c r="AQ1274" s="47">
        <v>1.1585536498509901</v>
      </c>
      <c r="AR1274" s="47" t="s">
        <v>1989</v>
      </c>
      <c r="AS1274" s="47" t="s">
        <v>1989</v>
      </c>
      <c r="AT1274" s="28">
        <v>0</v>
      </c>
      <c r="AU1274" s="28">
        <v>0</v>
      </c>
      <c r="AV1274" s="28">
        <v>0</v>
      </c>
    </row>
    <row r="1275" spans="1:48" x14ac:dyDescent="0.25">
      <c r="A1275" s="159">
        <v>1272</v>
      </c>
      <c r="B1275" s="3" t="s">
        <v>4893</v>
      </c>
      <c r="C1275" s="3" t="s">
        <v>2159</v>
      </c>
      <c r="D1275" s="28">
        <v>44000</v>
      </c>
      <c r="E1275" s="25">
        <v>0</v>
      </c>
      <c r="F1275" s="25">
        <v>25.714289999999998</v>
      </c>
      <c r="G1275" s="25" t="s">
        <v>4501</v>
      </c>
      <c r="H1275" s="28">
        <v>84255600000</v>
      </c>
      <c r="I1275" s="49">
        <v>1.9148999999999998</v>
      </c>
      <c r="J1275" s="49">
        <v>96.883129999999994</v>
      </c>
      <c r="K1275" s="28">
        <v>0</v>
      </c>
      <c r="L1275" s="28" t="s">
        <v>4501</v>
      </c>
      <c r="M1275" s="49">
        <v>21.082894106372784</v>
      </c>
      <c r="N1275" s="49">
        <v>3.5852517636355907</v>
      </c>
      <c r="O1275" s="49" t="s">
        <v>4501</v>
      </c>
      <c r="P1275" s="30">
        <v>45.162893943999997</v>
      </c>
      <c r="Q1275" s="27">
        <v>4.9399999999999999E-2</v>
      </c>
      <c r="R1275" s="30">
        <v>46.249738874999998</v>
      </c>
      <c r="S1275" s="27">
        <v>2.41E-2</v>
      </c>
      <c r="T1275" s="30">
        <v>0</v>
      </c>
      <c r="U1275" s="27" t="s">
        <v>1989</v>
      </c>
      <c r="V1275" s="30">
        <v>5.488867237</v>
      </c>
      <c r="W1275" s="32">
        <v>0.19139999999999999</v>
      </c>
      <c r="X1275" s="30">
        <v>4.621024512</v>
      </c>
      <c r="Y1275" s="32">
        <v>-0.15809999999999999</v>
      </c>
      <c r="Z1275" s="30">
        <v>0</v>
      </c>
      <c r="AA1275" s="32" t="s">
        <v>1989</v>
      </c>
      <c r="AB1275" s="30">
        <v>2866.3988913259</v>
      </c>
      <c r="AC1275" s="27">
        <v>4.7999999999999996E-3</v>
      </c>
      <c r="AD1275" s="30">
        <v>2413.1936456212002</v>
      </c>
      <c r="AE1275" s="27">
        <v>-0.158</v>
      </c>
      <c r="AF1275" s="30">
        <v>0</v>
      </c>
      <c r="AG1275" s="27" t="s">
        <v>1989</v>
      </c>
      <c r="AH1275" s="25">
        <v>0.20095432799999999</v>
      </c>
      <c r="AI1275" s="25">
        <v>0.149118736</v>
      </c>
      <c r="AJ1275" s="25">
        <v>0</v>
      </c>
      <c r="AK1275" s="25">
        <v>0.2669663457</v>
      </c>
      <c r="AL1275" s="25">
        <v>0.19722852539999999</v>
      </c>
      <c r="AM1275" s="25">
        <v>0</v>
      </c>
      <c r="AN1275" s="47">
        <v>0.38068950750000002</v>
      </c>
      <c r="AO1275" s="47">
        <v>0.39977413880000001</v>
      </c>
      <c r="AP1275" s="47">
        <v>0</v>
      </c>
      <c r="AQ1275" s="47">
        <v>0.31806083056236101</v>
      </c>
      <c r="AR1275" s="47">
        <v>0.32716644124276401</v>
      </c>
      <c r="AS1275" s="47" t="s">
        <v>1989</v>
      </c>
      <c r="AT1275" s="28">
        <v>2000</v>
      </c>
      <c r="AU1275" s="28">
        <v>1000</v>
      </c>
      <c r="AV1275" s="28">
        <v>800</v>
      </c>
    </row>
    <row r="1276" spans="1:48" x14ac:dyDescent="0.25">
      <c r="A1276" s="159">
        <v>1273</v>
      </c>
      <c r="B1276" s="3" t="s">
        <v>2232</v>
      </c>
      <c r="C1276" s="3" t="s">
        <v>2159</v>
      </c>
      <c r="D1276" s="28">
        <v>10000</v>
      </c>
      <c r="E1276" s="25">
        <v>0</v>
      </c>
      <c r="F1276" s="25" t="s">
        <v>4501</v>
      </c>
      <c r="G1276" s="25" t="s">
        <v>4501</v>
      </c>
      <c r="H1276" s="28">
        <v>250000000000</v>
      </c>
      <c r="I1276" s="49">
        <v>25</v>
      </c>
      <c r="J1276" s="49">
        <v>2.2664080000000002</v>
      </c>
      <c r="K1276" s="28">
        <v>0</v>
      </c>
      <c r="L1276" s="28" t="s">
        <v>4501</v>
      </c>
      <c r="M1276" s="49" t="s">
        <v>4501</v>
      </c>
      <c r="N1276" s="49">
        <v>3.9720977671371278</v>
      </c>
      <c r="O1276" s="49" t="s">
        <v>4501</v>
      </c>
      <c r="P1276" s="30">
        <v>0</v>
      </c>
      <c r="Q1276" s="27" t="s">
        <v>1989</v>
      </c>
      <c r="R1276" s="30">
        <v>258.654576238</v>
      </c>
      <c r="S1276" s="27" t="s">
        <v>1989</v>
      </c>
      <c r="T1276" s="30">
        <v>339.83519819399999</v>
      </c>
      <c r="U1276" s="27">
        <v>1.8420000000000001</v>
      </c>
      <c r="V1276" s="30">
        <v>-0.33725013100000001</v>
      </c>
      <c r="W1276" s="32" t="s">
        <v>1989</v>
      </c>
      <c r="X1276" s="30">
        <v>-178.467619402</v>
      </c>
      <c r="Y1276" s="32">
        <v>528.18470000000002</v>
      </c>
      <c r="Z1276" s="30">
        <v>-144.92013446199999</v>
      </c>
      <c r="AA1276" s="32">
        <v>0.30380000000000001</v>
      </c>
      <c r="AB1276" s="30">
        <v>-13.49000524</v>
      </c>
      <c r="AC1276" s="27" t="s">
        <v>1989</v>
      </c>
      <c r="AD1276" s="30">
        <v>-7138.7047760799996</v>
      </c>
      <c r="AE1276" s="27">
        <v>528.18499999999995</v>
      </c>
      <c r="AF1276" s="30">
        <v>-5796.8053784800004</v>
      </c>
      <c r="AG1276" s="27" t="s">
        <v>1989</v>
      </c>
      <c r="AH1276" s="25">
        <v>-2.799357E-4</v>
      </c>
      <c r="AI1276" s="25">
        <v>-6.8535074299999998E-2</v>
      </c>
      <c r="AJ1276" s="25">
        <v>-4.6275458300000002E-2</v>
      </c>
      <c r="AK1276" s="25">
        <v>-1.3966511999999999E-3</v>
      </c>
      <c r="AL1276" s="25">
        <v>-1.1727954476</v>
      </c>
      <c r="AM1276" s="25">
        <v>-4.1209892578999998</v>
      </c>
      <c r="AN1276" s="47">
        <v>0</v>
      </c>
      <c r="AO1276" s="47">
        <v>5.2388783899999999E-2</v>
      </c>
      <c r="AP1276" s="47">
        <v>0.27005321230000001</v>
      </c>
      <c r="AQ1276" s="47">
        <v>7.5915029976024702</v>
      </c>
      <c r="AR1276" s="47">
        <v>48.7945467800049</v>
      </c>
      <c r="AS1276" s="47">
        <v>88.053451020597294</v>
      </c>
      <c r="AT1276" s="28">
        <v>0</v>
      </c>
      <c r="AU1276" s="28">
        <v>0</v>
      </c>
      <c r="AV1276" s="28">
        <v>0</v>
      </c>
    </row>
    <row r="1277" spans="1:48" x14ac:dyDescent="0.25">
      <c r="A1277" s="159">
        <v>1274</v>
      </c>
      <c r="B1277" s="3" t="s">
        <v>496</v>
      </c>
      <c r="C1277" s="3" t="s">
        <v>2159</v>
      </c>
      <c r="D1277" s="28">
        <v>6300</v>
      </c>
      <c r="E1277" s="25">
        <v>-7.3529410000000004</v>
      </c>
      <c r="F1277" s="25">
        <v>10.52632</v>
      </c>
      <c r="G1277" s="25">
        <v>85.294120000000007</v>
      </c>
      <c r="H1277" s="28">
        <v>252000000000</v>
      </c>
      <c r="I1277" s="49">
        <v>40</v>
      </c>
      <c r="J1277" s="49">
        <v>89.046009999999995</v>
      </c>
      <c r="K1277" s="28">
        <v>13195</v>
      </c>
      <c r="L1277" s="28">
        <v>86952500</v>
      </c>
      <c r="M1277" s="49" t="s">
        <v>4501</v>
      </c>
      <c r="N1277" s="49">
        <v>2.6580217739348813</v>
      </c>
      <c r="O1277" s="49">
        <v>0.24425949999999999</v>
      </c>
      <c r="P1277" s="30">
        <v>17.859515329000001</v>
      </c>
      <c r="Q1277" s="27">
        <v>0.34610000000000002</v>
      </c>
      <c r="R1277" s="30">
        <v>20.588428322999999</v>
      </c>
      <c r="S1277" s="27">
        <v>0.15279999999999999</v>
      </c>
      <c r="T1277" s="30">
        <v>51.068163617000003</v>
      </c>
      <c r="U1277" s="27">
        <v>2.1865999999999999</v>
      </c>
      <c r="V1277" s="30">
        <v>-2.9928445629999998</v>
      </c>
      <c r="W1277" s="32">
        <v>-0.77839999999999998</v>
      </c>
      <c r="X1277" s="30">
        <v>-10.662244465000001</v>
      </c>
      <c r="Y1277" s="32">
        <v>2.5626000000000002</v>
      </c>
      <c r="Z1277" s="30">
        <v>4.3695007190000004</v>
      </c>
      <c r="AA1277" s="32">
        <v>-1.4319</v>
      </c>
      <c r="AB1277" s="30">
        <v>-124.7018567917</v>
      </c>
      <c r="AC1277" s="27">
        <v>-0.77839999999999998</v>
      </c>
      <c r="AD1277" s="30">
        <v>-444.26018604170002</v>
      </c>
      <c r="AE1277" s="27">
        <v>2.5630000000000002</v>
      </c>
      <c r="AF1277" s="30">
        <v>149.4130185068</v>
      </c>
      <c r="AG1277" s="27">
        <v>-0.35</v>
      </c>
      <c r="AH1277" s="25">
        <v>-6.5866398000000003E-3</v>
      </c>
      <c r="AI1277" s="25">
        <v>-4.0605847100000002E-2</v>
      </c>
      <c r="AJ1277" s="25">
        <v>1.8015817E-2</v>
      </c>
      <c r="AK1277" s="25">
        <v>-4.2699581799999997E-2</v>
      </c>
      <c r="AL1277" s="25">
        <v>-0.1699450753</v>
      </c>
      <c r="AM1277" s="25">
        <v>3.1556830299999998E-2</v>
      </c>
      <c r="AN1277" s="47">
        <v>0.23571230949999999</v>
      </c>
      <c r="AO1277" s="47">
        <v>-18.331741640499999</v>
      </c>
      <c r="AP1277" s="47">
        <v>-7.0799828032000001</v>
      </c>
      <c r="AQ1277" s="47">
        <v>5.6116866865812201</v>
      </c>
      <c r="AR1277" s="47">
        <v>0.25929160265210499</v>
      </c>
      <c r="AS1277" s="47">
        <v>0.75161805365860801</v>
      </c>
      <c r="AT1277" s="28">
        <v>0</v>
      </c>
      <c r="AU1277" s="28">
        <v>0</v>
      </c>
      <c r="AV1277" s="28">
        <v>0</v>
      </c>
    </row>
    <row r="1278" spans="1:48" x14ac:dyDescent="0.25">
      <c r="A1278" s="159">
        <v>1275</v>
      </c>
      <c r="B1278" s="3" t="s">
        <v>3192</v>
      </c>
      <c r="C1278" s="3" t="s">
        <v>2159</v>
      </c>
      <c r="D1278" s="6" t="s">
        <v>4501</v>
      </c>
      <c r="E1278" s="168" t="s">
        <v>4501</v>
      </c>
      <c r="F1278" s="168" t="s">
        <v>4501</v>
      </c>
      <c r="G1278" s="168" t="s">
        <v>4501</v>
      </c>
      <c r="H1278" s="6" t="s">
        <v>4501</v>
      </c>
      <c r="I1278" s="151">
        <v>4.23529</v>
      </c>
      <c r="J1278" s="151">
        <v>100</v>
      </c>
      <c r="K1278" s="6" t="s">
        <v>4501</v>
      </c>
      <c r="L1278" s="6" t="s">
        <v>4501</v>
      </c>
      <c r="M1278" s="151" t="s">
        <v>4501</v>
      </c>
      <c r="N1278" s="151" t="s">
        <v>4501</v>
      </c>
      <c r="O1278" s="151" t="s">
        <v>4501</v>
      </c>
      <c r="P1278" s="169">
        <v>74.615979671999995</v>
      </c>
      <c r="Q1278" s="165">
        <v>-6.7799999999999999E-2</v>
      </c>
      <c r="R1278" s="169">
        <v>94.038867287000002</v>
      </c>
      <c r="S1278" s="165">
        <v>0.26029999999999998</v>
      </c>
      <c r="T1278" s="169">
        <v>0</v>
      </c>
      <c r="U1278" s="165" t="s">
        <v>1989</v>
      </c>
      <c r="V1278" s="169">
        <v>1.497150008</v>
      </c>
      <c r="W1278" s="170">
        <v>-0.57930000000000004</v>
      </c>
      <c r="X1278" s="169">
        <v>0.87611768199999995</v>
      </c>
      <c r="Y1278" s="170">
        <v>-0.4148</v>
      </c>
      <c r="Z1278" s="169">
        <v>0</v>
      </c>
      <c r="AA1278" s="170" t="s">
        <v>1989</v>
      </c>
      <c r="AB1278" s="169">
        <v>318.13618595179997</v>
      </c>
      <c r="AC1278" s="165">
        <v>-0.57930000000000004</v>
      </c>
      <c r="AD1278" s="169">
        <v>186.1751884759</v>
      </c>
      <c r="AE1278" s="165">
        <v>-0.41499999999999998</v>
      </c>
      <c r="AF1278" s="169">
        <v>0</v>
      </c>
      <c r="AG1278" s="165" t="s">
        <v>1989</v>
      </c>
      <c r="AH1278" s="168">
        <v>2.5213986899999999E-2</v>
      </c>
      <c r="AI1278" s="168">
        <v>1.13810136E-2</v>
      </c>
      <c r="AJ1278" s="168">
        <v>0</v>
      </c>
      <c r="AK1278" s="168">
        <v>3.36018945E-2</v>
      </c>
      <c r="AL1278" s="168">
        <v>1.95326228E-2</v>
      </c>
      <c r="AM1278" s="168">
        <v>0</v>
      </c>
      <c r="AN1278" s="167">
        <v>0.23182739059999999</v>
      </c>
      <c r="AO1278" s="167">
        <v>0.18315251199999999</v>
      </c>
      <c r="AP1278" s="167">
        <v>0</v>
      </c>
      <c r="AQ1278" s="167">
        <v>0.36875061193018799</v>
      </c>
      <c r="AR1278" s="167">
        <v>1.06798369880251</v>
      </c>
      <c r="AS1278" s="167" t="s">
        <v>1989</v>
      </c>
      <c r="AT1278" s="6">
        <v>300</v>
      </c>
      <c r="AU1278" s="6">
        <v>0</v>
      </c>
      <c r="AV1278" s="6">
        <v>0</v>
      </c>
    </row>
    <row r="1279" spans="1:48" x14ac:dyDescent="0.25">
      <c r="A1279" s="159">
        <v>1276</v>
      </c>
      <c r="B1279" s="3" t="s">
        <v>4016</v>
      </c>
      <c r="C1279" s="3" t="s">
        <v>2159</v>
      </c>
      <c r="D1279" s="28">
        <v>12200</v>
      </c>
      <c r="E1279" s="25">
        <v>-0.81300810000000001</v>
      </c>
      <c r="F1279" s="25">
        <v>-3.9370080000000001</v>
      </c>
      <c r="G1279" s="25">
        <v>-35.449739999999998</v>
      </c>
      <c r="H1279" s="28">
        <v>140300000000</v>
      </c>
      <c r="I1279" s="49">
        <v>11.5</v>
      </c>
      <c r="J1279" s="49">
        <v>69.998249999999999</v>
      </c>
      <c r="K1279" s="28">
        <v>480</v>
      </c>
      <c r="L1279" s="28">
        <v>5546500</v>
      </c>
      <c r="M1279" s="49">
        <v>3.5047400172364265</v>
      </c>
      <c r="N1279" s="49">
        <v>0.6080651396601765</v>
      </c>
      <c r="O1279" s="49" t="s">
        <v>4501</v>
      </c>
      <c r="P1279" s="30">
        <v>925.03716997699996</v>
      </c>
      <c r="Q1279" s="27">
        <v>2.5700000000000001E-2</v>
      </c>
      <c r="R1279" s="30">
        <v>857.91435927400005</v>
      </c>
      <c r="S1279" s="27">
        <v>-7.2599999999999998E-2</v>
      </c>
      <c r="T1279" s="30">
        <v>0</v>
      </c>
      <c r="U1279" s="27" t="s">
        <v>1989</v>
      </c>
      <c r="V1279" s="30">
        <v>40.045532981000001</v>
      </c>
      <c r="W1279" s="32">
        <v>6.4000000000000001E-2</v>
      </c>
      <c r="X1279" s="30">
        <v>41.117101007000002</v>
      </c>
      <c r="Y1279" s="32">
        <v>2.6800000000000001E-2</v>
      </c>
      <c r="Z1279" s="30">
        <v>0</v>
      </c>
      <c r="AA1279" s="32" t="s">
        <v>1989</v>
      </c>
      <c r="AB1279" s="30">
        <v>3204.0040906087002</v>
      </c>
      <c r="AC1279" s="27">
        <v>-0.27489999999999998</v>
      </c>
      <c r="AD1279" s="30">
        <v>3100.0696392174</v>
      </c>
      <c r="AE1279" s="27">
        <v>-3.2000000000000001E-2</v>
      </c>
      <c r="AF1279" s="30">
        <v>0</v>
      </c>
      <c r="AG1279" s="27" t="s">
        <v>1989</v>
      </c>
      <c r="AH1279" s="25">
        <v>5.8747719099999998E-2</v>
      </c>
      <c r="AI1279" s="25">
        <v>5.7329102799999997E-2</v>
      </c>
      <c r="AJ1279" s="25">
        <v>0</v>
      </c>
      <c r="AK1279" s="25">
        <v>0.2057806633</v>
      </c>
      <c r="AL1279" s="25">
        <v>0.17519565149999999</v>
      </c>
      <c r="AM1279" s="25">
        <v>0</v>
      </c>
      <c r="AN1279" s="47">
        <v>0.1069524095</v>
      </c>
      <c r="AO1279" s="47">
        <v>0.1507638708</v>
      </c>
      <c r="AP1279" s="47">
        <v>0</v>
      </c>
      <c r="AQ1279" s="47">
        <v>2.07535061814125</v>
      </c>
      <c r="AR1279" s="47">
        <v>2.0381558986258801</v>
      </c>
      <c r="AS1279" s="47" t="s">
        <v>1989</v>
      </c>
      <c r="AT1279" s="28">
        <v>1500</v>
      </c>
      <c r="AU1279" s="28">
        <v>1500</v>
      </c>
      <c r="AV1279" s="28">
        <v>0</v>
      </c>
    </row>
    <row r="1280" spans="1:48" x14ac:dyDescent="0.25">
      <c r="A1280" s="159">
        <v>1277</v>
      </c>
      <c r="B1280" s="3" t="s">
        <v>3198</v>
      </c>
      <c r="C1280" s="3" t="s">
        <v>2159</v>
      </c>
      <c r="D1280" s="28">
        <v>11000</v>
      </c>
      <c r="E1280" s="25">
        <v>5.7692310000000004</v>
      </c>
      <c r="F1280" s="25">
        <v>57.142859999999999</v>
      </c>
      <c r="G1280" s="25">
        <v>124.4898</v>
      </c>
      <c r="H1280" s="28">
        <v>44000000000</v>
      </c>
      <c r="I1280" s="49">
        <v>4</v>
      </c>
      <c r="J1280" s="49">
        <v>99.411869999999993</v>
      </c>
      <c r="K1280" s="28">
        <v>3010</v>
      </c>
      <c r="L1280" s="28">
        <v>31439000</v>
      </c>
      <c r="M1280" s="49">
        <v>87.301587301587304</v>
      </c>
      <c r="N1280" s="49">
        <v>0.68194509941828829</v>
      </c>
      <c r="O1280" s="49" t="s">
        <v>4501</v>
      </c>
      <c r="P1280" s="30">
        <v>125.74754852</v>
      </c>
      <c r="Q1280" s="27">
        <v>5.2900000000000003E-2</v>
      </c>
      <c r="R1280" s="30">
        <v>110.489311528</v>
      </c>
      <c r="S1280" s="27">
        <v>-0.12130000000000001</v>
      </c>
      <c r="T1280" s="30">
        <v>26.444032502999999</v>
      </c>
      <c r="U1280" s="27">
        <v>-0.79820000000000002</v>
      </c>
      <c r="V1280" s="30">
        <v>2.4962458170000001</v>
      </c>
      <c r="W1280" s="32">
        <v>0.68220000000000003</v>
      </c>
      <c r="X1280" s="30">
        <v>0.49464999300000001</v>
      </c>
      <c r="Y1280" s="32">
        <v>-0.80179999999999996</v>
      </c>
      <c r="Z1280" s="30">
        <v>0.122297184</v>
      </c>
      <c r="AA1280" s="32">
        <v>-0.93520000000000003</v>
      </c>
      <c r="AB1280" s="30">
        <v>624.06145425</v>
      </c>
      <c r="AC1280" s="27">
        <v>0.68220000000000003</v>
      </c>
      <c r="AD1280" s="30">
        <v>110.18945325</v>
      </c>
      <c r="AE1280" s="27">
        <v>-0.82299999999999995</v>
      </c>
      <c r="AF1280" s="30">
        <v>0</v>
      </c>
      <c r="AG1280" s="27">
        <v>0</v>
      </c>
      <c r="AH1280" s="25">
        <v>2.2981888700000001E-2</v>
      </c>
      <c r="AI1280" s="25">
        <v>4.7520962999999996E-3</v>
      </c>
      <c r="AJ1280" s="25">
        <v>0</v>
      </c>
      <c r="AK1280" s="25">
        <v>4.06070262E-2</v>
      </c>
      <c r="AL1280" s="25">
        <v>7.8545717000000001E-3</v>
      </c>
      <c r="AM1280" s="25">
        <v>0</v>
      </c>
      <c r="AN1280" s="47">
        <v>0.22419705340000001</v>
      </c>
      <c r="AO1280" s="47">
        <v>0.21784935489999999</v>
      </c>
      <c r="AP1280" s="47">
        <v>0</v>
      </c>
      <c r="AQ1280" s="47">
        <v>0.75930383651483702</v>
      </c>
      <c r="AR1280" s="47">
        <v>0.547283262747983</v>
      </c>
      <c r="AS1280" s="47">
        <v>0.35426334845448898</v>
      </c>
      <c r="AT1280" s="28">
        <v>0</v>
      </c>
      <c r="AU1280" s="28">
        <v>124</v>
      </c>
      <c r="AV1280" s="28">
        <v>0</v>
      </c>
    </row>
    <row r="1281" spans="1:48" x14ac:dyDescent="0.25">
      <c r="A1281" s="159">
        <v>1278</v>
      </c>
      <c r="B1281" s="3" t="s">
        <v>4896</v>
      </c>
      <c r="C1281" s="3" t="s">
        <v>2159</v>
      </c>
      <c r="D1281" s="28">
        <v>13700</v>
      </c>
      <c r="E1281" s="25">
        <v>10.48387</v>
      </c>
      <c r="F1281" s="25">
        <v>-23.88889</v>
      </c>
      <c r="G1281" s="25" t="s">
        <v>4501</v>
      </c>
      <c r="H1281" s="28">
        <v>230160000000</v>
      </c>
      <c r="I1281" s="49">
        <v>16.8</v>
      </c>
      <c r="J1281" s="49">
        <v>100</v>
      </c>
      <c r="K1281" s="28">
        <v>4570</v>
      </c>
      <c r="L1281" s="28">
        <v>46851000</v>
      </c>
      <c r="M1281" s="49">
        <v>43.636486548213739</v>
      </c>
      <c r="N1281" s="49">
        <v>1.4608970933032872</v>
      </c>
      <c r="O1281" s="49" t="s">
        <v>4501</v>
      </c>
      <c r="P1281" s="30">
        <v>2.3773217459999998</v>
      </c>
      <c r="Q1281" s="27">
        <v>2.4943</v>
      </c>
      <c r="R1281" s="30">
        <v>17.520549937999998</v>
      </c>
      <c r="S1281" s="27">
        <v>6.3699000000000003</v>
      </c>
      <c r="T1281" s="30">
        <v>22.820739482</v>
      </c>
      <c r="U1281" s="27">
        <v>8.984</v>
      </c>
      <c r="V1281" s="30">
        <v>-6.8464700389999997</v>
      </c>
      <c r="W1281" s="32">
        <v>0.32150000000000001</v>
      </c>
      <c r="X1281" s="30">
        <v>5.2744851390000003</v>
      </c>
      <c r="Y1281" s="32">
        <v>-1.7704</v>
      </c>
      <c r="Z1281" s="30">
        <v>5.3752063400000001</v>
      </c>
      <c r="AA1281" s="32">
        <v>-1.6426000000000001</v>
      </c>
      <c r="AB1281" s="30">
        <v>-1141.0783398333001</v>
      </c>
      <c r="AC1281" s="27">
        <v>-0.2291</v>
      </c>
      <c r="AD1281" s="30">
        <v>313.95744875000003</v>
      </c>
      <c r="AE1281" s="27">
        <v>-1.2749999999999999</v>
      </c>
      <c r="AF1281" s="30">
        <v>349.2661689409</v>
      </c>
      <c r="AG1281" s="27">
        <v>-0.15</v>
      </c>
      <c r="AH1281" s="25">
        <v>-0.19181052979999999</v>
      </c>
      <c r="AI1281" s="25">
        <v>5.1948082800000003E-2</v>
      </c>
      <c r="AJ1281" s="25">
        <v>3.4417372799999998E-2</v>
      </c>
      <c r="AK1281" s="25">
        <v>-0.1945253045</v>
      </c>
      <c r="AL1281" s="25">
        <v>5.22693111E-2</v>
      </c>
      <c r="AM1281" s="25">
        <v>3.4909021499999998E-2</v>
      </c>
      <c r="AN1281" s="47">
        <v>0.62171158380000002</v>
      </c>
      <c r="AO1281" s="47">
        <v>0.91291165529999996</v>
      </c>
      <c r="AP1281" s="47">
        <v>0.89298939379999998</v>
      </c>
      <c r="AQ1281" s="47">
        <v>1.5473711776282499E-2</v>
      </c>
      <c r="AR1281" s="47">
        <v>3.57302440777401E-3</v>
      </c>
      <c r="AS1281" s="47">
        <v>1.4284900008725799E-2</v>
      </c>
      <c r="AT1281" s="28">
        <v>0</v>
      </c>
      <c r="AU1281" s="28">
        <v>0</v>
      </c>
      <c r="AV1281" s="28">
        <v>0</v>
      </c>
    </row>
    <row r="1282" spans="1:48" x14ac:dyDescent="0.25">
      <c r="A1282" s="159">
        <v>1279</v>
      </c>
      <c r="B1282" s="3" t="s">
        <v>4179</v>
      </c>
      <c r="C1282" s="3" t="s">
        <v>2159</v>
      </c>
      <c r="D1282" s="28">
        <v>3800</v>
      </c>
      <c r="E1282" s="25">
        <v>0</v>
      </c>
      <c r="F1282" s="25">
        <v>-11.62791</v>
      </c>
      <c r="G1282" s="25">
        <v>18.75</v>
      </c>
      <c r="H1282" s="28">
        <v>23391952599.999996</v>
      </c>
      <c r="I1282" s="49">
        <v>6.1557699999999995</v>
      </c>
      <c r="J1282" s="49">
        <v>55.462809999999998</v>
      </c>
      <c r="K1282" s="28">
        <v>0</v>
      </c>
      <c r="L1282" s="28" t="s">
        <v>4501</v>
      </c>
      <c r="M1282" s="49">
        <v>0.24347342489454193</v>
      </c>
      <c r="N1282" s="49" t="s">
        <v>4501</v>
      </c>
      <c r="O1282" s="49" t="s">
        <v>4501</v>
      </c>
      <c r="P1282" s="30">
        <v>235.660373752</v>
      </c>
      <c r="Q1282" s="27">
        <v>-0.27589999999999998</v>
      </c>
      <c r="R1282" s="30">
        <v>312.87174618300003</v>
      </c>
      <c r="S1282" s="27">
        <v>0.3276</v>
      </c>
      <c r="T1282" s="30">
        <v>158.841637268</v>
      </c>
      <c r="U1282" s="27">
        <v>-0.44519999999999998</v>
      </c>
      <c r="V1282" s="30">
        <v>-86.978969262000007</v>
      </c>
      <c r="W1282" s="32">
        <v>2.2498</v>
      </c>
      <c r="X1282" s="30">
        <v>64.861093593999996</v>
      </c>
      <c r="Y1282" s="32">
        <v>-1.7457</v>
      </c>
      <c r="Z1282" s="30">
        <v>108.45979973999999</v>
      </c>
      <c r="AA1282" s="32">
        <v>-1.9426000000000001</v>
      </c>
      <c r="AB1282" s="30">
        <v>-20929.652688775201</v>
      </c>
      <c r="AC1282" s="27">
        <v>2.2498</v>
      </c>
      <c r="AD1282" s="30">
        <v>15607.4528527397</v>
      </c>
      <c r="AE1282" s="27">
        <v>-1.746</v>
      </c>
      <c r="AF1282" s="30">
        <v>0</v>
      </c>
      <c r="AG1282" s="27">
        <v>0</v>
      </c>
      <c r="AH1282" s="25">
        <v>-0.1226326318</v>
      </c>
      <c r="AI1282" s="25">
        <v>9.0396506299999999E-2</v>
      </c>
      <c r="AJ1282" s="25">
        <v>0</v>
      </c>
      <c r="AK1282" s="25">
        <v>2.2688096719000002</v>
      </c>
      <c r="AL1282" s="25">
        <v>-1.3130901142</v>
      </c>
      <c r="AM1282" s="25">
        <v>0</v>
      </c>
      <c r="AN1282" s="47">
        <v>-5.0578432600000001E-2</v>
      </c>
      <c r="AO1282" s="47">
        <v>1.5407449E-3</v>
      </c>
      <c r="AP1282" s="47">
        <v>0</v>
      </c>
      <c r="AQ1282" s="47">
        <v>-9.5864319039787897</v>
      </c>
      <c r="AR1282" s="47">
        <v>-44.172992526117397</v>
      </c>
      <c r="AS1282" s="47">
        <v>-9.7348792088095895</v>
      </c>
      <c r="AT1282" s="28">
        <v>0</v>
      </c>
      <c r="AU1282" s="28">
        <v>0</v>
      </c>
      <c r="AV1282" s="28">
        <v>0</v>
      </c>
    </row>
    <row r="1283" spans="1:48" x14ac:dyDescent="0.25">
      <c r="A1283" s="159">
        <v>1280</v>
      </c>
      <c r="B1283" s="3" t="s">
        <v>3201</v>
      </c>
      <c r="C1283" s="3" t="s">
        <v>2159</v>
      </c>
      <c r="D1283" s="28">
        <v>3900</v>
      </c>
      <c r="E1283" s="25">
        <v>0</v>
      </c>
      <c r="F1283" s="25">
        <v>-9.3023260000000008</v>
      </c>
      <c r="G1283" s="25">
        <v>-9.3023260000000008</v>
      </c>
      <c r="H1283" s="28">
        <v>103740000000</v>
      </c>
      <c r="I1283" s="49">
        <v>26.599999999999998</v>
      </c>
      <c r="J1283" s="49">
        <v>99.893990000000002</v>
      </c>
      <c r="K1283" s="28">
        <v>0</v>
      </c>
      <c r="L1283" s="28" t="s">
        <v>4501</v>
      </c>
      <c r="M1283" s="49">
        <v>63.871952130756036</v>
      </c>
      <c r="N1283" s="49">
        <v>0.36958801363282767</v>
      </c>
      <c r="O1283" s="49" t="s">
        <v>4501</v>
      </c>
      <c r="P1283" s="30">
        <v>709.53169443499996</v>
      </c>
      <c r="Q1283" s="27">
        <v>4.65E-2</v>
      </c>
      <c r="R1283" s="30">
        <v>870.53802095000003</v>
      </c>
      <c r="S1283" s="27">
        <v>0.22689999999999999</v>
      </c>
      <c r="T1283" s="30">
        <v>819.50729380999996</v>
      </c>
      <c r="U1283" s="27">
        <v>-2.41E-2</v>
      </c>
      <c r="V1283" s="30">
        <v>14.981884869</v>
      </c>
      <c r="W1283" s="32">
        <v>-0.5242</v>
      </c>
      <c r="X1283" s="30">
        <v>1.2211932969999999</v>
      </c>
      <c r="Y1283" s="32">
        <v>-0.91849999999999998</v>
      </c>
      <c r="Z1283" s="30">
        <v>3.8073040159999998</v>
      </c>
      <c r="AA1283" s="32">
        <v>-0.56020000000000003</v>
      </c>
      <c r="AB1283" s="30">
        <v>749.09424345000002</v>
      </c>
      <c r="AC1283" s="27">
        <v>-0.5242</v>
      </c>
      <c r="AD1283" s="30">
        <v>25.667009350000001</v>
      </c>
      <c r="AE1283" s="27">
        <v>-0.96599999999999997</v>
      </c>
      <c r="AF1283" s="30">
        <v>132.8979236488</v>
      </c>
      <c r="AG1283" s="27">
        <v>0.31</v>
      </c>
      <c r="AH1283" s="25">
        <v>3.3610971699999999E-2</v>
      </c>
      <c r="AI1283" s="25">
        <v>2.6665858999999998E-3</v>
      </c>
      <c r="AJ1283" s="25">
        <v>6.9192626999999996E-3</v>
      </c>
      <c r="AK1283" s="25">
        <v>7.7412194700000006E-2</v>
      </c>
      <c r="AL1283" s="25">
        <v>5.9335005000000001E-3</v>
      </c>
      <c r="AM1283" s="25">
        <v>1.56311386E-2</v>
      </c>
      <c r="AN1283" s="47">
        <v>5.5537883900000001E-2</v>
      </c>
      <c r="AO1283" s="47">
        <v>2.8694320299999999E-2</v>
      </c>
      <c r="AP1283" s="47">
        <v>4.0845587099999997E-2</v>
      </c>
      <c r="AQ1283" s="47">
        <v>1.1556418535019699</v>
      </c>
      <c r="AR1283" s="47">
        <v>1.29117266820419</v>
      </c>
      <c r="AS1283" s="47">
        <v>1.25907573783025</v>
      </c>
      <c r="AT1283" s="28">
        <v>0</v>
      </c>
      <c r="AU1283" s="28">
        <v>0</v>
      </c>
      <c r="AV1283" s="28">
        <v>0</v>
      </c>
    </row>
    <row r="1284" spans="1:48" x14ac:dyDescent="0.25">
      <c r="A1284" s="159">
        <v>1281</v>
      </c>
      <c r="B1284" s="3" t="s">
        <v>3204</v>
      </c>
      <c r="C1284" s="3" t="s">
        <v>2159</v>
      </c>
      <c r="D1284" s="28" t="s">
        <v>4501</v>
      </c>
      <c r="E1284" s="25" t="s">
        <v>4501</v>
      </c>
      <c r="F1284" s="25" t="s">
        <v>4501</v>
      </c>
      <c r="G1284" s="25" t="s">
        <v>4501</v>
      </c>
      <c r="H1284" s="28" t="s">
        <v>4501</v>
      </c>
      <c r="I1284" s="49">
        <v>3.1153999999999997</v>
      </c>
      <c r="J1284" s="49">
        <v>31.281929999999999</v>
      </c>
      <c r="K1284" s="28">
        <v>0</v>
      </c>
      <c r="L1284" s="28" t="s">
        <v>4501</v>
      </c>
      <c r="M1284" s="49" t="s">
        <v>4501</v>
      </c>
      <c r="N1284" s="49" t="s">
        <v>4501</v>
      </c>
      <c r="O1284" s="49" t="s">
        <v>4501</v>
      </c>
      <c r="P1284" s="30">
        <v>228.840708519</v>
      </c>
      <c r="Q1284" s="27">
        <v>0.1188</v>
      </c>
      <c r="R1284" s="30">
        <v>0</v>
      </c>
      <c r="S1284" s="27">
        <v>-1</v>
      </c>
      <c r="T1284" s="30">
        <v>0</v>
      </c>
      <c r="U1284" s="27" t="s">
        <v>1989</v>
      </c>
      <c r="V1284" s="30">
        <v>-7.2310917689999998</v>
      </c>
      <c r="W1284" s="32">
        <v>6.8494000000000002</v>
      </c>
      <c r="X1284" s="30">
        <v>0</v>
      </c>
      <c r="Y1284" s="32">
        <v>-1</v>
      </c>
      <c r="Z1284" s="30">
        <v>0</v>
      </c>
      <c r="AA1284" s="32" t="s">
        <v>1989</v>
      </c>
      <c r="AB1284" s="30">
        <v>-2415.8366702414</v>
      </c>
      <c r="AC1284" s="27">
        <v>6.2504999999999997</v>
      </c>
      <c r="AD1284" s="30">
        <v>0</v>
      </c>
      <c r="AE1284" s="27">
        <v>-1</v>
      </c>
      <c r="AF1284" s="30">
        <v>0</v>
      </c>
      <c r="AG1284" s="27" t="s">
        <v>1989</v>
      </c>
      <c r="AH1284" s="25">
        <v>-1.98438664E-2</v>
      </c>
      <c r="AI1284" s="25">
        <v>0</v>
      </c>
      <c r="AJ1284" s="25">
        <v>0</v>
      </c>
      <c r="AK1284" s="25">
        <v>-0.1582340596</v>
      </c>
      <c r="AL1284" s="25">
        <v>0</v>
      </c>
      <c r="AM1284" s="25">
        <v>0</v>
      </c>
      <c r="AN1284" s="47">
        <v>0.1041706756</v>
      </c>
      <c r="AO1284" s="47">
        <v>0</v>
      </c>
      <c r="AP1284" s="47">
        <v>0</v>
      </c>
      <c r="AQ1284" s="47">
        <v>7.4970141814690496</v>
      </c>
      <c r="AR1284" s="47">
        <v>4.0680748684116201</v>
      </c>
      <c r="AS1284" s="47" t="s">
        <v>1989</v>
      </c>
      <c r="AT1284" s="28">
        <v>0</v>
      </c>
      <c r="AU1284" s="28">
        <v>0</v>
      </c>
      <c r="AV1284" s="28">
        <v>0</v>
      </c>
    </row>
    <row r="1285" spans="1:48" x14ac:dyDescent="0.25">
      <c r="A1285" s="159">
        <v>1282</v>
      </c>
      <c r="B1285" s="3" t="s">
        <v>3207</v>
      </c>
      <c r="C1285" s="3" t="s">
        <v>2159</v>
      </c>
      <c r="D1285" s="28">
        <v>35400</v>
      </c>
      <c r="E1285" s="25">
        <v>0</v>
      </c>
      <c r="F1285" s="25">
        <v>12.38095</v>
      </c>
      <c r="G1285" s="25">
        <v>6.9486400000000001</v>
      </c>
      <c r="H1285" s="28">
        <v>175779195599.99997</v>
      </c>
      <c r="I1285" s="49">
        <v>4.9655100000000001</v>
      </c>
      <c r="J1285" s="49">
        <v>49.536659999999998</v>
      </c>
      <c r="K1285" s="28">
        <v>0</v>
      </c>
      <c r="L1285" s="28" t="s">
        <v>4501</v>
      </c>
      <c r="M1285" s="49">
        <v>4.7714702619709106</v>
      </c>
      <c r="N1285" s="49">
        <v>1.7694578795689309</v>
      </c>
      <c r="O1285" s="49" t="s">
        <v>4501</v>
      </c>
      <c r="P1285" s="30">
        <v>573.71438269400005</v>
      </c>
      <c r="Q1285" s="27">
        <v>0.20910000000000001</v>
      </c>
      <c r="R1285" s="30">
        <v>848.42434181299996</v>
      </c>
      <c r="S1285" s="27">
        <v>0.4788</v>
      </c>
      <c r="T1285" s="30">
        <v>0</v>
      </c>
      <c r="U1285" s="27" t="s">
        <v>1989</v>
      </c>
      <c r="V1285" s="30">
        <v>13.66983961</v>
      </c>
      <c r="W1285" s="32">
        <v>0.2203</v>
      </c>
      <c r="X1285" s="30">
        <v>28.778647568</v>
      </c>
      <c r="Y1285" s="32">
        <v>1.1052999999999999</v>
      </c>
      <c r="Z1285" s="30">
        <v>0</v>
      </c>
      <c r="AA1285" s="32" t="s">
        <v>1989</v>
      </c>
      <c r="AB1285" s="30">
        <v>4510.3817899859996</v>
      </c>
      <c r="AC1285" s="27">
        <v>-2.3699999999999999E-2</v>
      </c>
      <c r="AD1285" s="30">
        <v>7418.4008619979004</v>
      </c>
      <c r="AE1285" s="27">
        <v>0.64500000000000002</v>
      </c>
      <c r="AF1285" s="30">
        <v>0</v>
      </c>
      <c r="AG1285" s="27" t="s">
        <v>1989</v>
      </c>
      <c r="AH1285" s="25">
        <v>9.8658493700000002E-2</v>
      </c>
      <c r="AI1285" s="25">
        <v>0.18506137110000001</v>
      </c>
      <c r="AJ1285" s="25">
        <v>0</v>
      </c>
      <c r="AK1285" s="25">
        <v>0.27392741409999999</v>
      </c>
      <c r="AL1285" s="25">
        <v>0.43763201219999998</v>
      </c>
      <c r="AM1285" s="25">
        <v>0</v>
      </c>
      <c r="AN1285" s="47">
        <v>0.1540866813</v>
      </c>
      <c r="AO1285" s="47">
        <v>0.1401449706</v>
      </c>
      <c r="AP1285" s="47">
        <v>0</v>
      </c>
      <c r="AQ1285" s="47">
        <v>1.8938212871031801</v>
      </c>
      <c r="AR1285" s="47">
        <v>0.99732956109688398</v>
      </c>
      <c r="AS1285" s="47" t="s">
        <v>1989</v>
      </c>
      <c r="AT1285" s="28">
        <v>1200</v>
      </c>
      <c r="AU1285" s="28">
        <v>1800</v>
      </c>
      <c r="AV1285" s="28">
        <v>0</v>
      </c>
    </row>
    <row r="1286" spans="1:48" x14ac:dyDescent="0.25">
      <c r="A1286" s="159">
        <v>1283</v>
      </c>
      <c r="B1286" s="3" t="s">
        <v>3195</v>
      </c>
      <c r="C1286" s="3" t="s">
        <v>2159</v>
      </c>
      <c r="D1286" s="28" t="s">
        <v>4501</v>
      </c>
      <c r="E1286" s="25" t="s">
        <v>4501</v>
      </c>
      <c r="F1286" s="25" t="s">
        <v>4501</v>
      </c>
      <c r="G1286" s="25" t="s">
        <v>4501</v>
      </c>
      <c r="H1286" s="28" t="s">
        <v>4501</v>
      </c>
      <c r="I1286" s="49">
        <v>3</v>
      </c>
      <c r="J1286" s="49">
        <v>41.251139999999999</v>
      </c>
      <c r="K1286" s="28" t="s">
        <v>4501</v>
      </c>
      <c r="L1286" s="28" t="s">
        <v>4501</v>
      </c>
      <c r="M1286" s="49" t="s">
        <v>4501</v>
      </c>
      <c r="N1286" s="49" t="s">
        <v>4501</v>
      </c>
      <c r="O1286" s="49" t="s">
        <v>4501</v>
      </c>
      <c r="P1286" s="30">
        <v>394.63368126900002</v>
      </c>
      <c r="Q1286" s="27">
        <v>0.30759999999999998</v>
      </c>
      <c r="R1286" s="30">
        <v>288.89449669499999</v>
      </c>
      <c r="S1286" s="27">
        <v>-0.26790000000000003</v>
      </c>
      <c r="T1286" s="30">
        <v>390.69053747200002</v>
      </c>
      <c r="U1286" s="27">
        <v>0.25440000000000002</v>
      </c>
      <c r="V1286" s="30">
        <v>-0.48115467299999998</v>
      </c>
      <c r="W1286" s="32">
        <v>-0.49170000000000003</v>
      </c>
      <c r="X1286" s="30">
        <v>0.417938064</v>
      </c>
      <c r="Y1286" s="32">
        <v>-1.8686</v>
      </c>
      <c r="Z1286" s="30">
        <v>0.400590591</v>
      </c>
      <c r="AA1286" s="32">
        <v>-2.1</v>
      </c>
      <c r="AB1286" s="30">
        <v>-160.38489100000001</v>
      </c>
      <c r="AC1286" s="27">
        <v>-0.49170000000000003</v>
      </c>
      <c r="AD1286" s="30">
        <v>139.31268800000001</v>
      </c>
      <c r="AE1286" s="27">
        <v>-1.869</v>
      </c>
      <c r="AF1286" s="30">
        <v>133.53019699999999</v>
      </c>
      <c r="AG1286" s="27">
        <v>-1.1000000000000001</v>
      </c>
      <c r="AH1286" s="25">
        <v>-5.5786621000000003E-3</v>
      </c>
      <c r="AI1286" s="25">
        <v>5.2119324E-3</v>
      </c>
      <c r="AJ1286" s="25">
        <v>5.2063001999999997E-3</v>
      </c>
      <c r="AK1286" s="25">
        <v>-2.13811504E-2</v>
      </c>
      <c r="AL1286" s="25">
        <v>1.8598106E-2</v>
      </c>
      <c r="AM1286" s="25">
        <v>1.7529748299999998E-2</v>
      </c>
      <c r="AN1286" s="47">
        <v>3.7901858599999998E-2</v>
      </c>
      <c r="AO1286" s="47">
        <v>3.76602038E-2</v>
      </c>
      <c r="AP1286" s="47">
        <v>3.71846817E-2</v>
      </c>
      <c r="AQ1286" s="47">
        <v>2.9674600359391601</v>
      </c>
      <c r="AR1286" s="47">
        <v>2.1766349476352702</v>
      </c>
      <c r="AS1286" s="47">
        <v>2.3670260291707401</v>
      </c>
      <c r="AT1286" s="28">
        <v>0</v>
      </c>
      <c r="AU1286" s="28">
        <v>0</v>
      </c>
      <c r="AV1286" s="28">
        <v>0</v>
      </c>
    </row>
    <row r="1287" spans="1:48" x14ac:dyDescent="0.25">
      <c r="A1287" s="159">
        <v>1284</v>
      </c>
      <c r="B1287" s="3" t="s">
        <v>4582</v>
      </c>
      <c r="C1287" s="3" t="s">
        <v>2159</v>
      </c>
      <c r="D1287" s="28" t="s">
        <v>4501</v>
      </c>
      <c r="E1287" s="25" t="s">
        <v>4501</v>
      </c>
      <c r="F1287" s="25" t="s">
        <v>4501</v>
      </c>
      <c r="G1287" s="25" t="s">
        <v>4501</v>
      </c>
      <c r="H1287" s="28" t="s">
        <v>4501</v>
      </c>
      <c r="I1287" s="49">
        <v>231.8989</v>
      </c>
      <c r="J1287" s="49" t="s">
        <v>4501</v>
      </c>
      <c r="K1287" s="28" t="s">
        <v>4501</v>
      </c>
      <c r="L1287" s="28" t="s">
        <v>4501</v>
      </c>
      <c r="M1287" s="49" t="s">
        <v>4501</v>
      </c>
      <c r="N1287" s="49" t="s">
        <v>4501</v>
      </c>
      <c r="O1287" s="49" t="s">
        <v>4501</v>
      </c>
      <c r="P1287" s="30">
        <v>4069.28292384</v>
      </c>
      <c r="Q1287" s="27">
        <v>0.18440000000000001</v>
      </c>
      <c r="R1287" s="30">
        <v>4364.9941780830004</v>
      </c>
      <c r="S1287" s="27">
        <v>7.2700000000000001E-2</v>
      </c>
      <c r="T1287" s="30">
        <v>2141.849622831</v>
      </c>
      <c r="U1287" s="27">
        <v>1.0274000000000001</v>
      </c>
      <c r="V1287" s="30">
        <v>-21.828619006</v>
      </c>
      <c r="W1287" s="32">
        <v>-3.27E-2</v>
      </c>
      <c r="X1287" s="30">
        <v>-9.8957826400000002</v>
      </c>
      <c r="Y1287" s="32">
        <v>-0.54669999999999996</v>
      </c>
      <c r="Z1287" s="30">
        <v>0.94240638600000004</v>
      </c>
      <c r="AA1287" s="32">
        <v>-1.1747000000000001</v>
      </c>
      <c r="AB1287" s="30">
        <v>-82.861257999499998</v>
      </c>
      <c r="AC1287" s="27">
        <v>-6.0699999999999997E-2</v>
      </c>
      <c r="AD1287" s="30">
        <v>-38.964442749</v>
      </c>
      <c r="AE1287" s="27">
        <v>-0.53</v>
      </c>
      <c r="AF1287" s="30">
        <v>0</v>
      </c>
      <c r="AG1287" s="27" t="s">
        <v>1989</v>
      </c>
      <c r="AH1287" s="25">
        <v>-1.36060395E-2</v>
      </c>
      <c r="AI1287" s="25">
        <v>-6.6348073999999996E-3</v>
      </c>
      <c r="AJ1287" s="25">
        <v>0</v>
      </c>
      <c r="AK1287" s="25">
        <v>-2.5109667799999999E-2</v>
      </c>
      <c r="AL1287" s="25">
        <v>-1.20407689E-2</v>
      </c>
      <c r="AM1287" s="25">
        <v>0</v>
      </c>
      <c r="AN1287" s="47">
        <v>4.0538408999999997E-2</v>
      </c>
      <c r="AO1287" s="47">
        <v>3.9794477100000003E-2</v>
      </c>
      <c r="AP1287" s="47">
        <v>0</v>
      </c>
      <c r="AQ1287" s="47">
        <v>0.81909110377843197</v>
      </c>
      <c r="AR1287" s="47">
        <v>0.81043232479824201</v>
      </c>
      <c r="AS1287" s="47">
        <v>0.83725550686538297</v>
      </c>
      <c r="AT1287" s="28">
        <v>0</v>
      </c>
      <c r="AU1287" s="28">
        <v>0</v>
      </c>
      <c r="AV1287" s="28">
        <v>0</v>
      </c>
    </row>
    <row r="1288" spans="1:48" x14ac:dyDescent="0.25">
      <c r="A1288" s="159">
        <v>1285</v>
      </c>
      <c r="B1288" s="3" t="s">
        <v>4899</v>
      </c>
      <c r="C1288" s="3" t="s">
        <v>2159</v>
      </c>
      <c r="D1288" s="28">
        <v>9500</v>
      </c>
      <c r="E1288" s="25">
        <v>58.333329999999997</v>
      </c>
      <c r="F1288" s="25">
        <v>63.793100000000003</v>
      </c>
      <c r="G1288" s="25">
        <v>21.79487</v>
      </c>
      <c r="H1288" s="28">
        <v>1287464566999.9998</v>
      </c>
      <c r="I1288" s="49">
        <v>135.52259999999998</v>
      </c>
      <c r="J1288" s="49">
        <v>100</v>
      </c>
      <c r="K1288" s="28">
        <v>75</v>
      </c>
      <c r="L1288" s="28">
        <v>685000</v>
      </c>
      <c r="M1288" s="49" t="s">
        <v>4501</v>
      </c>
      <c r="N1288" s="49" t="s">
        <v>4501</v>
      </c>
      <c r="O1288" s="49" t="s">
        <v>4501</v>
      </c>
      <c r="P1288" s="30">
        <v>11958.542740381001</v>
      </c>
      <c r="Q1288" s="27">
        <v>0</v>
      </c>
      <c r="R1288" s="30">
        <v>0</v>
      </c>
      <c r="S1288" s="27">
        <v>-1</v>
      </c>
      <c r="T1288" s="30">
        <v>0</v>
      </c>
      <c r="U1288" s="27" t="s">
        <v>1989</v>
      </c>
      <c r="V1288" s="30">
        <v>95.642650649000004</v>
      </c>
      <c r="W1288" s="32">
        <v>0</v>
      </c>
      <c r="X1288" s="30">
        <v>0</v>
      </c>
      <c r="Y1288" s="32">
        <v>-1</v>
      </c>
      <c r="Z1288" s="30">
        <v>0</v>
      </c>
      <c r="AA1288" s="32" t="s">
        <v>1989</v>
      </c>
      <c r="AB1288" s="30">
        <v>6039.6112931473999</v>
      </c>
      <c r="AC1288" s="27">
        <v>0</v>
      </c>
      <c r="AD1288" s="30">
        <v>0</v>
      </c>
      <c r="AE1288" s="27">
        <v>-1</v>
      </c>
      <c r="AF1288" s="30">
        <v>0</v>
      </c>
      <c r="AG1288" s="27" t="s">
        <v>1989</v>
      </c>
      <c r="AH1288" s="25">
        <v>1.15210287E-2</v>
      </c>
      <c r="AI1288" s="25">
        <v>0</v>
      </c>
      <c r="AJ1288" s="25">
        <v>0</v>
      </c>
      <c r="AK1288" s="25">
        <v>8.0337728100000005E-2</v>
      </c>
      <c r="AL1288" s="25">
        <v>0</v>
      </c>
      <c r="AM1288" s="25">
        <v>0</v>
      </c>
      <c r="AN1288" s="47">
        <v>3.3318619399999999E-2</v>
      </c>
      <c r="AO1288" s="47">
        <v>0</v>
      </c>
      <c r="AP1288" s="47">
        <v>0</v>
      </c>
      <c r="AQ1288" s="47">
        <v>6.0261105156785701</v>
      </c>
      <c r="AR1288" s="47" t="s">
        <v>1989</v>
      </c>
      <c r="AS1288" s="47" t="s">
        <v>1989</v>
      </c>
      <c r="AT1288" s="28">
        <v>0</v>
      </c>
      <c r="AU1288" s="28">
        <v>0</v>
      </c>
      <c r="AV1288" s="28">
        <v>0</v>
      </c>
    </row>
    <row r="1289" spans="1:48" x14ac:dyDescent="0.25">
      <c r="A1289" s="159">
        <v>1286</v>
      </c>
      <c r="B1289" s="3" t="s">
        <v>3210</v>
      </c>
      <c r="C1289" s="3" t="s">
        <v>2159</v>
      </c>
      <c r="D1289" s="28">
        <v>1000</v>
      </c>
      <c r="E1289" s="25">
        <v>0</v>
      </c>
      <c r="F1289" s="25">
        <v>-9.0909089999999999</v>
      </c>
      <c r="G1289" s="25">
        <v>25</v>
      </c>
      <c r="H1289" s="28">
        <v>50000000000</v>
      </c>
      <c r="I1289" s="49">
        <v>50</v>
      </c>
      <c r="J1289" s="49">
        <v>58.319049999999997</v>
      </c>
      <c r="K1289" s="28">
        <v>52520</v>
      </c>
      <c r="L1289" s="28">
        <v>50102000</v>
      </c>
      <c r="M1289" s="49" t="s">
        <v>4501</v>
      </c>
      <c r="N1289" s="49">
        <v>0.1532308969051118</v>
      </c>
      <c r="O1289" s="49">
        <v>0.69064309999999995</v>
      </c>
      <c r="P1289" s="30">
        <v>77.017149541999999</v>
      </c>
      <c r="Q1289" s="27">
        <v>2.92E-2</v>
      </c>
      <c r="R1289" s="30">
        <v>81.718543728</v>
      </c>
      <c r="S1289" s="27">
        <v>6.0999999999999999E-2</v>
      </c>
      <c r="T1289" s="30">
        <v>51.634127771000003</v>
      </c>
      <c r="U1289" s="27">
        <v>-0.38529999999999998</v>
      </c>
      <c r="V1289" s="30">
        <v>-18.259180774000001</v>
      </c>
      <c r="W1289" s="32">
        <v>-19.713999999999999</v>
      </c>
      <c r="X1289" s="30">
        <v>-20.329219553000001</v>
      </c>
      <c r="Y1289" s="32">
        <v>0.1134</v>
      </c>
      <c r="Z1289" s="30">
        <v>-24.512001202</v>
      </c>
      <c r="AA1289" s="32">
        <v>0.39560000000000001</v>
      </c>
      <c r="AB1289" s="30">
        <v>-365.18361548000001</v>
      </c>
      <c r="AC1289" s="27">
        <v>-19.713999999999999</v>
      </c>
      <c r="AD1289" s="30">
        <v>-406.58439105999997</v>
      </c>
      <c r="AE1289" s="27">
        <v>0.113</v>
      </c>
      <c r="AF1289" s="30">
        <v>-490.24002403999998</v>
      </c>
      <c r="AG1289" s="27">
        <v>1.39</v>
      </c>
      <c r="AH1289" s="25">
        <v>-3.2719020100000003E-2</v>
      </c>
      <c r="AI1289" s="25">
        <v>-3.7531546200000002E-2</v>
      </c>
      <c r="AJ1289" s="25">
        <v>-4.58440866E-2</v>
      </c>
      <c r="AK1289" s="25">
        <v>-5.12223396E-2</v>
      </c>
      <c r="AL1289" s="25">
        <v>-6.0358818000000002E-2</v>
      </c>
      <c r="AM1289" s="25">
        <v>-7.5714187899999993E-2</v>
      </c>
      <c r="AN1289" s="47">
        <v>9.7646648000000003E-2</v>
      </c>
      <c r="AO1289" s="47">
        <v>-1.9350119999999998E-2</v>
      </c>
      <c r="AP1289" s="47">
        <v>-0.106479939</v>
      </c>
      <c r="AQ1289" s="47">
        <v>0.56843068801179297</v>
      </c>
      <c r="AR1289" s="47">
        <v>0.65056122723516996</v>
      </c>
      <c r="AS1289" s="47">
        <v>0.65155843534327895</v>
      </c>
      <c r="AT1289" s="28">
        <v>0</v>
      </c>
      <c r="AU1289" s="28">
        <v>0</v>
      </c>
      <c r="AV1289" s="28">
        <v>0</v>
      </c>
    </row>
    <row r="1290" spans="1:48" x14ac:dyDescent="0.25">
      <c r="A1290" s="159">
        <v>1287</v>
      </c>
      <c r="B1290" s="3" t="s">
        <v>3213</v>
      </c>
      <c r="C1290" s="3" t="s">
        <v>2159</v>
      </c>
      <c r="D1290" s="28">
        <v>8500</v>
      </c>
      <c r="E1290" s="25">
        <v>0</v>
      </c>
      <c r="F1290" s="25">
        <v>-16.66667</v>
      </c>
      <c r="G1290" s="25">
        <v>-11.45833</v>
      </c>
      <c r="H1290" s="28">
        <v>153850000000</v>
      </c>
      <c r="I1290" s="49">
        <v>18.099999999999998</v>
      </c>
      <c r="J1290" s="49">
        <v>49.800350000000002</v>
      </c>
      <c r="K1290" s="28">
        <v>0</v>
      </c>
      <c r="L1290" s="28" t="s">
        <v>4501</v>
      </c>
      <c r="M1290" s="49" t="s">
        <v>4501</v>
      </c>
      <c r="N1290" s="49">
        <v>0.81818782318634187</v>
      </c>
      <c r="O1290" s="49" t="s">
        <v>4501</v>
      </c>
      <c r="P1290" s="30">
        <v>256.30513944400002</v>
      </c>
      <c r="Q1290" s="27">
        <v>-0.66180000000000005</v>
      </c>
      <c r="R1290" s="30">
        <v>110.026718171</v>
      </c>
      <c r="S1290" s="27">
        <v>-0.57069999999999999</v>
      </c>
      <c r="T1290" s="30">
        <v>264.15486117699999</v>
      </c>
      <c r="U1290" s="27">
        <v>0.24560000000000001</v>
      </c>
      <c r="V1290" s="30">
        <v>-18.144579520000001</v>
      </c>
      <c r="W1290" s="32">
        <v>-1.8474999999999999</v>
      </c>
      <c r="X1290" s="30">
        <v>-45.976954110999998</v>
      </c>
      <c r="Y1290" s="32">
        <v>1.5339</v>
      </c>
      <c r="Z1290" s="30">
        <v>-12.388361646</v>
      </c>
      <c r="AA1290" s="32">
        <v>-0.53180000000000005</v>
      </c>
      <c r="AB1290" s="30">
        <v>-926.80273575000001</v>
      </c>
      <c r="AC1290" s="27">
        <v>-2.3008000000000002</v>
      </c>
      <c r="AD1290" s="30">
        <v>-2300.3045587500001</v>
      </c>
      <c r="AE1290" s="27">
        <v>1.482</v>
      </c>
      <c r="AF1290" s="30">
        <v>-837.78090430939994</v>
      </c>
      <c r="AG1290" s="27">
        <v>0.57999999999999996</v>
      </c>
      <c r="AH1290" s="25">
        <v>-2.06416315E-2</v>
      </c>
      <c r="AI1290" s="25">
        <v>-4.2151147299999997E-2</v>
      </c>
      <c r="AJ1290" s="25">
        <v>-1.30297166E-2</v>
      </c>
      <c r="AK1290" s="25">
        <v>-5.41491448E-2</v>
      </c>
      <c r="AL1290" s="25">
        <v>-0.1582020951</v>
      </c>
      <c r="AM1290" s="25">
        <v>-5.2455241899999998E-2</v>
      </c>
      <c r="AN1290" s="47">
        <v>4.5191909000000002E-2</v>
      </c>
      <c r="AO1290" s="47">
        <v>2.6372513699999999E-2</v>
      </c>
      <c r="AP1290" s="47">
        <v>0.11473004219999999</v>
      </c>
      <c r="AQ1290" s="47">
        <v>2.13972846039827</v>
      </c>
      <c r="AR1290" s="47">
        <v>3.4583588339526101</v>
      </c>
      <c r="AS1290" s="47">
        <v>3.0258160165722399</v>
      </c>
      <c r="AT1290" s="28">
        <v>0</v>
      </c>
      <c r="AU1290" s="28">
        <v>0</v>
      </c>
      <c r="AV1290" s="28">
        <v>0</v>
      </c>
    </row>
    <row r="1291" spans="1:48" x14ac:dyDescent="0.25">
      <c r="A1291" s="159">
        <v>1288</v>
      </c>
      <c r="B1291" s="3" t="s">
        <v>4902</v>
      </c>
      <c r="C1291" s="3" t="s">
        <v>2159</v>
      </c>
      <c r="D1291" s="28">
        <v>10000</v>
      </c>
      <c r="E1291" s="25">
        <v>-13.043480000000001</v>
      </c>
      <c r="F1291" s="25">
        <v>-12.2807</v>
      </c>
      <c r="G1291" s="25" t="s">
        <v>4501</v>
      </c>
      <c r="H1291" s="28">
        <v>700000000000</v>
      </c>
      <c r="I1291" s="49">
        <v>70</v>
      </c>
      <c r="J1291" s="49">
        <v>65.634379999999993</v>
      </c>
      <c r="K1291" s="28">
        <v>285</v>
      </c>
      <c r="L1291" s="28">
        <v>2832000</v>
      </c>
      <c r="M1291" s="49" t="s">
        <v>4501</v>
      </c>
      <c r="N1291" s="49">
        <v>1.8580285846411391</v>
      </c>
      <c r="O1291" s="49" t="s">
        <v>4501</v>
      </c>
      <c r="P1291" s="30">
        <v>128.45473251499999</v>
      </c>
      <c r="Q1291" s="27">
        <v>0.2218</v>
      </c>
      <c r="R1291" s="30">
        <v>174.91588716999999</v>
      </c>
      <c r="S1291" s="27">
        <v>0.36170000000000002</v>
      </c>
      <c r="T1291" s="30">
        <v>189.11251237799999</v>
      </c>
      <c r="U1291" s="27">
        <v>0.25729999999999997</v>
      </c>
      <c r="V1291" s="30">
        <v>17.325788879000001</v>
      </c>
      <c r="W1291" s="32">
        <v>-3.4134000000000002</v>
      </c>
      <c r="X1291" s="30">
        <v>37.44998313</v>
      </c>
      <c r="Y1291" s="32">
        <v>1.1615</v>
      </c>
      <c r="Z1291" s="30">
        <v>43.585675176999999</v>
      </c>
      <c r="AA1291" s="32">
        <v>0.56010000000000004</v>
      </c>
      <c r="AB1291" s="30">
        <v>541.43090246880001</v>
      </c>
      <c r="AC1291" s="27">
        <v>-3.4134000000000002</v>
      </c>
      <c r="AD1291" s="30">
        <v>534.99975900000004</v>
      </c>
      <c r="AE1291" s="27">
        <v>-1.2E-2</v>
      </c>
      <c r="AF1291" s="30">
        <v>709.3566091422</v>
      </c>
      <c r="AG1291" s="27">
        <v>0.81</v>
      </c>
      <c r="AH1291" s="25">
        <v>1.8042223999999999E-2</v>
      </c>
      <c r="AI1291" s="25">
        <v>2.8101653800000001E-2</v>
      </c>
      <c r="AJ1291" s="25">
        <v>3.0458056099999999E-2</v>
      </c>
      <c r="AK1291" s="25">
        <v>4.2283715999999999E-2</v>
      </c>
      <c r="AL1291" s="25">
        <v>5.9715626799999998E-2</v>
      </c>
      <c r="AM1291" s="25">
        <v>6.2547794200000006E-2</v>
      </c>
      <c r="AN1291" s="47">
        <v>0.58637956339999997</v>
      </c>
      <c r="AO1291" s="47">
        <v>0.6129891502</v>
      </c>
      <c r="AP1291" s="47">
        <v>0.64093585630000005</v>
      </c>
      <c r="AQ1291" s="47">
        <v>1.26765411831535</v>
      </c>
      <c r="AR1291" s="47">
        <v>1.0277374439515301</v>
      </c>
      <c r="AS1291" s="47">
        <v>1.05357144308342</v>
      </c>
      <c r="AT1291" s="28">
        <v>0</v>
      </c>
      <c r="AU1291" s="28">
        <v>0</v>
      </c>
      <c r="AV1291" s="28">
        <v>0</v>
      </c>
    </row>
    <row r="1292" spans="1:48" x14ac:dyDescent="0.25">
      <c r="A1292" s="159">
        <v>1289</v>
      </c>
      <c r="B1292" s="3" t="s">
        <v>3219</v>
      </c>
      <c r="C1292" s="3" t="s">
        <v>2159</v>
      </c>
      <c r="D1292" s="28" t="s">
        <v>4501</v>
      </c>
      <c r="E1292" s="25" t="s">
        <v>4501</v>
      </c>
      <c r="F1292" s="25" t="s">
        <v>4501</v>
      </c>
      <c r="G1292" s="25" t="s">
        <v>4501</v>
      </c>
      <c r="H1292" s="28" t="s">
        <v>4501</v>
      </c>
      <c r="I1292" s="49">
        <v>4</v>
      </c>
      <c r="J1292" s="49">
        <v>37.648299999999999</v>
      </c>
      <c r="K1292" s="28" t="s">
        <v>4501</v>
      </c>
      <c r="L1292" s="28" t="s">
        <v>4501</v>
      </c>
      <c r="M1292" s="49" t="s">
        <v>4501</v>
      </c>
      <c r="N1292" s="49" t="s">
        <v>4501</v>
      </c>
      <c r="O1292" s="49" t="s">
        <v>4501</v>
      </c>
      <c r="P1292" s="30">
        <v>6.2520606689999996</v>
      </c>
      <c r="Q1292" s="27">
        <v>0.91359999999999997</v>
      </c>
      <c r="R1292" s="30">
        <v>1.0560549749999999</v>
      </c>
      <c r="S1292" s="27">
        <v>-0.83109999999999995</v>
      </c>
      <c r="T1292" s="30">
        <v>0</v>
      </c>
      <c r="U1292" s="27" t="s">
        <v>1989</v>
      </c>
      <c r="V1292" s="30">
        <v>-4.1324395799999998</v>
      </c>
      <c r="W1292" s="32">
        <v>-4.2999999999999997E-2</v>
      </c>
      <c r="X1292" s="30">
        <v>-6.4654223650000002</v>
      </c>
      <c r="Y1292" s="32">
        <v>0.56459999999999999</v>
      </c>
      <c r="Z1292" s="30">
        <v>0</v>
      </c>
      <c r="AA1292" s="32" t="s">
        <v>1989</v>
      </c>
      <c r="AB1292" s="30">
        <v>-1033.1098950000001</v>
      </c>
      <c r="AC1292" s="27">
        <v>-4.2999999999999997E-2</v>
      </c>
      <c r="AD1292" s="30">
        <v>-1616.3555912500001</v>
      </c>
      <c r="AE1292" s="27">
        <v>0.56499999999999995</v>
      </c>
      <c r="AF1292" s="30">
        <v>0</v>
      </c>
      <c r="AG1292" s="27" t="s">
        <v>1989</v>
      </c>
      <c r="AH1292" s="25">
        <v>-0.29090087380000001</v>
      </c>
      <c r="AI1292" s="25">
        <v>-0.73525992269999996</v>
      </c>
      <c r="AJ1292" s="25">
        <v>0</v>
      </c>
      <c r="AK1292" s="25">
        <v>2.2214313841000002</v>
      </c>
      <c r="AL1292" s="25">
        <v>0.90309401420000002</v>
      </c>
      <c r="AM1292" s="25">
        <v>0</v>
      </c>
      <c r="AN1292" s="47">
        <v>8.5587270399999998E-2</v>
      </c>
      <c r="AO1292" s="47">
        <v>0.155592808</v>
      </c>
      <c r="AP1292" s="47">
        <v>0</v>
      </c>
      <c r="AQ1292" s="47">
        <v>-3.8431953612900802</v>
      </c>
      <c r="AR1292" s="47">
        <v>-1.61807915982857</v>
      </c>
      <c r="AS1292" s="47" t="s">
        <v>1989</v>
      </c>
      <c r="AT1292" s="28">
        <v>0</v>
      </c>
      <c r="AU1292" s="28">
        <v>0</v>
      </c>
      <c r="AV1292" s="28">
        <v>0</v>
      </c>
    </row>
    <row r="1293" spans="1:48" x14ac:dyDescent="0.25">
      <c r="A1293" s="159">
        <v>1290</v>
      </c>
      <c r="B1293" s="3" t="s">
        <v>3222</v>
      </c>
      <c r="C1293" s="3" t="s">
        <v>2159</v>
      </c>
      <c r="D1293" s="28">
        <v>7000</v>
      </c>
      <c r="E1293" s="25">
        <v>40</v>
      </c>
      <c r="F1293" s="25">
        <v>-46.969700000000003</v>
      </c>
      <c r="G1293" s="25">
        <v>-37.5</v>
      </c>
      <c r="H1293" s="28">
        <v>192500000000</v>
      </c>
      <c r="I1293" s="49">
        <v>27.5</v>
      </c>
      <c r="J1293" s="49">
        <v>2.9414549999999999</v>
      </c>
      <c r="K1293" s="28">
        <v>5</v>
      </c>
      <c r="L1293" s="28">
        <v>35000</v>
      </c>
      <c r="M1293" s="49">
        <v>5.5161544523246651</v>
      </c>
      <c r="N1293" s="49">
        <v>0.5421258216134448</v>
      </c>
      <c r="O1293" s="49" t="s">
        <v>4501</v>
      </c>
      <c r="P1293" s="30">
        <v>427.18594731100001</v>
      </c>
      <c r="Q1293" s="27">
        <v>1.9699999999999999E-2</v>
      </c>
      <c r="R1293" s="30">
        <v>571.57992024700002</v>
      </c>
      <c r="S1293" s="27">
        <v>0.33800000000000002</v>
      </c>
      <c r="T1293" s="30">
        <v>697.79221287500002</v>
      </c>
      <c r="U1293" s="27">
        <v>0.70979999999999999</v>
      </c>
      <c r="V1293" s="30">
        <v>26.63688093</v>
      </c>
      <c r="W1293" s="32">
        <v>-0.31159999999999999</v>
      </c>
      <c r="X1293" s="30">
        <v>38.350309404000001</v>
      </c>
      <c r="Y1293" s="32">
        <v>0.43969999999999998</v>
      </c>
      <c r="Z1293" s="30">
        <v>38.838554682000002</v>
      </c>
      <c r="AA1293" s="32">
        <v>0.48680000000000001</v>
      </c>
      <c r="AB1293" s="30">
        <v>824.88876367269995</v>
      </c>
      <c r="AC1293" s="27">
        <v>-0.33729999999999999</v>
      </c>
      <c r="AD1293" s="30">
        <v>1226.2262626545</v>
      </c>
      <c r="AE1293" s="27">
        <v>0.48699999999999999</v>
      </c>
      <c r="AF1293" s="30">
        <v>1200.8603018545</v>
      </c>
      <c r="AG1293" s="27">
        <v>1.35</v>
      </c>
      <c r="AH1293" s="25">
        <v>4.8984923200000002E-2</v>
      </c>
      <c r="AI1293" s="25">
        <v>6.1217736699999997E-2</v>
      </c>
      <c r="AJ1293" s="25">
        <v>5.6007492999999998E-2</v>
      </c>
      <c r="AK1293" s="25">
        <v>7.0594267000000002E-2</v>
      </c>
      <c r="AL1293" s="25">
        <v>9.6395194099999998E-2</v>
      </c>
      <c r="AM1293" s="25">
        <v>9.1161426000000004E-2</v>
      </c>
      <c r="AN1293" s="47">
        <v>0.16454316820000001</v>
      </c>
      <c r="AO1293" s="47">
        <v>0.1869929588</v>
      </c>
      <c r="AP1293" s="47">
        <v>0.16361435969999999</v>
      </c>
      <c r="AQ1293" s="47">
        <v>0.48459160014845998</v>
      </c>
      <c r="AR1293" s="47">
        <v>0.65892082470636104</v>
      </c>
      <c r="AS1293" s="47">
        <v>0.62766482097819398</v>
      </c>
      <c r="AT1293" s="28">
        <v>800</v>
      </c>
      <c r="AU1293" s="28">
        <v>830</v>
      </c>
      <c r="AV1293" s="28">
        <v>0</v>
      </c>
    </row>
    <row r="1294" spans="1:48" x14ac:dyDescent="0.25">
      <c r="A1294" s="159">
        <v>1291</v>
      </c>
      <c r="B1294" s="3" t="s">
        <v>2632</v>
      </c>
      <c r="C1294" s="3" t="s">
        <v>2159</v>
      </c>
      <c r="D1294" s="28">
        <v>3800</v>
      </c>
      <c r="E1294" s="25">
        <v>-15.55556</v>
      </c>
      <c r="F1294" s="25">
        <v>-29.629629999999999</v>
      </c>
      <c r="G1294" s="25">
        <v>5.5555560000000002</v>
      </c>
      <c r="H1294" s="28">
        <v>115547211799.99998</v>
      </c>
      <c r="I1294" s="49">
        <v>30.407159999999998</v>
      </c>
      <c r="J1294" s="49">
        <v>69.70429</v>
      </c>
      <c r="K1294" s="28">
        <v>3515</v>
      </c>
      <c r="L1294" s="28">
        <v>1633000</v>
      </c>
      <c r="M1294" s="49">
        <v>38.383838383838381</v>
      </c>
      <c r="N1294" s="49">
        <v>0.37123061752394249</v>
      </c>
      <c r="O1294" s="49">
        <v>0.8152393</v>
      </c>
      <c r="P1294" s="30">
        <v>156.42810210299999</v>
      </c>
      <c r="Q1294" s="27">
        <v>-0.1007</v>
      </c>
      <c r="R1294" s="30">
        <v>49.610965471999997</v>
      </c>
      <c r="S1294" s="27">
        <v>-0.68289999999999995</v>
      </c>
      <c r="T1294" s="30">
        <v>88.785677532999998</v>
      </c>
      <c r="U1294" s="27">
        <v>-0.2954</v>
      </c>
      <c r="V1294" s="30">
        <v>0.114690684</v>
      </c>
      <c r="W1294" s="32">
        <v>-0.98970000000000002</v>
      </c>
      <c r="X1294" s="30">
        <v>3.0164251499999999</v>
      </c>
      <c r="Y1294" s="32">
        <v>25.3005</v>
      </c>
      <c r="Z1294" s="30">
        <v>6.1651877549999998</v>
      </c>
      <c r="AA1294" s="32">
        <v>0.45939999999999998</v>
      </c>
      <c r="AB1294" s="30">
        <v>3.7718313788</v>
      </c>
      <c r="AC1294" s="27">
        <v>-0.98970000000000002</v>
      </c>
      <c r="AD1294" s="30">
        <v>99.201143770000002</v>
      </c>
      <c r="AE1294" s="27">
        <v>25.300999999999998</v>
      </c>
      <c r="AF1294" s="30">
        <v>202.75446810049999</v>
      </c>
      <c r="AG1294" s="27">
        <v>1.25</v>
      </c>
      <c r="AH1294" s="25">
        <v>1.887836E-4</v>
      </c>
      <c r="AI1294" s="25">
        <v>4.8308798E-3</v>
      </c>
      <c r="AJ1294" s="25">
        <v>8.9825674000000005E-3</v>
      </c>
      <c r="AK1294" s="25">
        <v>3.6145490000000002E-4</v>
      </c>
      <c r="AL1294" s="25">
        <v>9.5970544000000008E-3</v>
      </c>
      <c r="AM1294" s="25">
        <v>1.9800687399999999E-2</v>
      </c>
      <c r="AN1294" s="47">
        <v>0.1031685777</v>
      </c>
      <c r="AO1294" s="47">
        <v>0.1847226739</v>
      </c>
      <c r="AP1294" s="47">
        <v>0.10439283539999999</v>
      </c>
      <c r="AQ1294" s="47">
        <v>0.79653936798205005</v>
      </c>
      <c r="AR1294" s="47">
        <v>1.1804009441900301</v>
      </c>
      <c r="AS1294" s="47">
        <v>1.2043461113545</v>
      </c>
      <c r="AT1294" s="28">
        <v>0</v>
      </c>
      <c r="AU1294" s="28">
        <v>0</v>
      </c>
      <c r="AV1294" s="28">
        <v>0</v>
      </c>
    </row>
    <row r="1295" spans="1:48" x14ac:dyDescent="0.25">
      <c r="A1295" s="159">
        <v>1292</v>
      </c>
      <c r="B1295" s="3" t="s">
        <v>508</v>
      </c>
      <c r="C1295" s="3" t="s">
        <v>2159</v>
      </c>
      <c r="D1295" s="28">
        <v>500</v>
      </c>
      <c r="E1295" s="25">
        <v>-16.66667</v>
      </c>
      <c r="F1295" s="25">
        <v>-28.571429999999999</v>
      </c>
      <c r="G1295" s="25">
        <v>-66.666669999999996</v>
      </c>
      <c r="H1295" s="28">
        <v>8662471000</v>
      </c>
      <c r="I1295" s="49">
        <v>17.324939999999998</v>
      </c>
      <c r="J1295" s="49">
        <v>90.542540000000002</v>
      </c>
      <c r="K1295" s="28">
        <v>3540</v>
      </c>
      <c r="L1295" s="28">
        <v>1770000</v>
      </c>
      <c r="M1295" s="49" t="s">
        <v>4501</v>
      </c>
      <c r="N1295" s="49">
        <v>5.4740896007070598E-2</v>
      </c>
      <c r="O1295" s="49">
        <v>0.13219230000000001</v>
      </c>
      <c r="P1295" s="30">
        <v>317.80195941900001</v>
      </c>
      <c r="Q1295" s="27">
        <v>0.17699999999999999</v>
      </c>
      <c r="R1295" s="30">
        <v>10.012508802999999</v>
      </c>
      <c r="S1295" s="27">
        <v>-0.96850000000000003</v>
      </c>
      <c r="T1295" s="30">
        <v>0</v>
      </c>
      <c r="U1295" s="27">
        <v>-1</v>
      </c>
      <c r="V1295" s="30">
        <v>5.0771494419999996</v>
      </c>
      <c r="W1295" s="32">
        <v>-0.59079999999999999</v>
      </c>
      <c r="X1295" s="30">
        <v>-24.522340446000001</v>
      </c>
      <c r="Y1295" s="32">
        <v>-5.8299000000000003</v>
      </c>
      <c r="Z1295" s="30">
        <v>-25.922638627000001</v>
      </c>
      <c r="AA1295" s="32">
        <v>-8.7565000000000008</v>
      </c>
      <c r="AB1295" s="30">
        <v>293.05433992219997</v>
      </c>
      <c r="AC1295" s="27">
        <v>-0.628</v>
      </c>
      <c r="AD1295" s="30">
        <v>-1415.4356445175999</v>
      </c>
      <c r="AE1295" s="27">
        <v>-5.83</v>
      </c>
      <c r="AF1295" s="30">
        <v>0</v>
      </c>
      <c r="AG1295" s="27">
        <v>0</v>
      </c>
      <c r="AH1295" s="25">
        <v>1.3079884700000001E-2</v>
      </c>
      <c r="AI1295" s="25">
        <v>-7.23770257E-2</v>
      </c>
      <c r="AJ1295" s="25">
        <v>0</v>
      </c>
      <c r="AK1295" s="25">
        <v>2.8746585599999999E-2</v>
      </c>
      <c r="AL1295" s="25">
        <v>-0.1438208711</v>
      </c>
      <c r="AM1295" s="25">
        <v>0</v>
      </c>
      <c r="AN1295" s="47">
        <v>1.7998589499999999E-2</v>
      </c>
      <c r="AO1295" s="47">
        <v>0.1112264712</v>
      </c>
      <c r="AP1295" s="47">
        <v>0</v>
      </c>
      <c r="AQ1295" s="47">
        <v>1.79821474034081</v>
      </c>
      <c r="AR1295" s="47">
        <v>5.0305714755060502E-2</v>
      </c>
      <c r="AS1295" s="47">
        <v>0.43448097362683402</v>
      </c>
      <c r="AT1295" s="28">
        <v>0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3225</v>
      </c>
      <c r="C1296" s="3" t="s">
        <v>2159</v>
      </c>
      <c r="D1296" s="28">
        <v>10900</v>
      </c>
      <c r="E1296" s="25">
        <v>32.926830000000002</v>
      </c>
      <c r="F1296" s="25">
        <v>11.224489999999999</v>
      </c>
      <c r="G1296" s="25">
        <v>-9.1666670000000003</v>
      </c>
      <c r="H1296" s="28">
        <v>98100000000</v>
      </c>
      <c r="I1296" s="49">
        <v>9</v>
      </c>
      <c r="J1296" s="49">
        <v>29.59778</v>
      </c>
      <c r="K1296" s="28">
        <v>30</v>
      </c>
      <c r="L1296" s="28">
        <v>305000</v>
      </c>
      <c r="M1296" s="49">
        <v>18.69639794168096</v>
      </c>
      <c r="N1296" s="49">
        <v>0.78557622865711241</v>
      </c>
      <c r="O1296" s="49" t="s">
        <v>4501</v>
      </c>
      <c r="P1296" s="30">
        <v>311.96755966400002</v>
      </c>
      <c r="Q1296" s="27">
        <v>2.3199999999999998E-2</v>
      </c>
      <c r="R1296" s="30">
        <v>317.74177362299997</v>
      </c>
      <c r="S1296" s="27">
        <v>1.8499999999999999E-2</v>
      </c>
      <c r="T1296" s="30">
        <v>0</v>
      </c>
      <c r="U1296" s="27" t="s">
        <v>1989</v>
      </c>
      <c r="V1296" s="30">
        <v>5.8205067619999999</v>
      </c>
      <c r="W1296" s="32">
        <v>-0.2893</v>
      </c>
      <c r="X1296" s="30">
        <v>6.5708122470000001</v>
      </c>
      <c r="Y1296" s="32">
        <v>0.12889999999999999</v>
      </c>
      <c r="Z1296" s="30">
        <v>0</v>
      </c>
      <c r="AA1296" s="32" t="s">
        <v>1989</v>
      </c>
      <c r="AB1296" s="30">
        <v>528.66666666670005</v>
      </c>
      <c r="AC1296" s="27">
        <v>-0.29089999999999999</v>
      </c>
      <c r="AD1296" s="30">
        <v>613.42358300000001</v>
      </c>
      <c r="AE1296" s="27">
        <v>0.16</v>
      </c>
      <c r="AF1296" s="30">
        <v>0</v>
      </c>
      <c r="AG1296" s="27" t="s">
        <v>1989</v>
      </c>
      <c r="AH1296" s="25">
        <v>2.9635752800000002E-2</v>
      </c>
      <c r="AI1296" s="25">
        <v>3.4938263499999997E-2</v>
      </c>
      <c r="AJ1296" s="25">
        <v>0</v>
      </c>
      <c r="AK1296" s="25">
        <v>4.6739126200000002E-2</v>
      </c>
      <c r="AL1296" s="25">
        <v>5.2942688299999999E-2</v>
      </c>
      <c r="AM1296" s="25">
        <v>0</v>
      </c>
      <c r="AN1296" s="47">
        <v>0.34206287320000001</v>
      </c>
      <c r="AO1296" s="47">
        <v>0.34234894380000003</v>
      </c>
      <c r="AP1296" s="47">
        <v>0</v>
      </c>
      <c r="AQ1296" s="47">
        <v>0.49722227800889701</v>
      </c>
      <c r="AR1296" s="47">
        <v>0.53319828354116505</v>
      </c>
      <c r="AS1296" s="47" t="s">
        <v>1989</v>
      </c>
      <c r="AT1296" s="28">
        <v>500</v>
      </c>
      <c r="AU1296" s="28">
        <v>500</v>
      </c>
      <c r="AV1296" s="28">
        <v>0</v>
      </c>
    </row>
    <row r="1297" spans="1:48" x14ac:dyDescent="0.25">
      <c r="A1297" s="159">
        <v>1294</v>
      </c>
      <c r="B1297" s="3" t="s">
        <v>3228</v>
      </c>
      <c r="C1297" s="3" t="s">
        <v>2159</v>
      </c>
      <c r="D1297" s="28">
        <v>4600</v>
      </c>
      <c r="E1297" s="25">
        <v>58.620690000000003</v>
      </c>
      <c r="F1297" s="25">
        <v>58.620690000000003</v>
      </c>
      <c r="G1297" s="25">
        <v>-20.68966</v>
      </c>
      <c r="H1297" s="28">
        <v>9200000000</v>
      </c>
      <c r="I1297" s="49">
        <v>2</v>
      </c>
      <c r="J1297" s="49">
        <v>100</v>
      </c>
      <c r="K1297" s="28">
        <v>13.4</v>
      </c>
      <c r="L1297" s="28">
        <v>43000</v>
      </c>
      <c r="M1297" s="49">
        <v>2.2136669874879691</v>
      </c>
      <c r="N1297" s="49">
        <v>0.37342111521431959</v>
      </c>
      <c r="O1297" s="49" t="s">
        <v>4501</v>
      </c>
      <c r="P1297" s="30">
        <v>161.01786237900001</v>
      </c>
      <c r="Q1297" s="27">
        <v>0.12720000000000001</v>
      </c>
      <c r="R1297" s="30">
        <v>305.21856083099999</v>
      </c>
      <c r="S1297" s="27">
        <v>0.89559999999999995</v>
      </c>
      <c r="T1297" s="30">
        <v>0</v>
      </c>
      <c r="U1297" s="27" t="s">
        <v>1989</v>
      </c>
      <c r="V1297" s="30">
        <v>2.7238869389999998</v>
      </c>
      <c r="W1297" s="32">
        <v>0.30309999999999998</v>
      </c>
      <c r="X1297" s="30">
        <v>4.1556493400000001</v>
      </c>
      <c r="Y1297" s="32">
        <v>0.52559999999999996</v>
      </c>
      <c r="Z1297" s="30">
        <v>0</v>
      </c>
      <c r="AA1297" s="32" t="s">
        <v>1989</v>
      </c>
      <c r="AB1297" s="30">
        <v>1089.1943475</v>
      </c>
      <c r="AC1297" s="27">
        <v>0.30270000000000002</v>
      </c>
      <c r="AD1297" s="30">
        <v>1661.7825</v>
      </c>
      <c r="AE1297" s="27">
        <v>0.52600000000000002</v>
      </c>
      <c r="AF1297" s="30">
        <v>0</v>
      </c>
      <c r="AG1297" s="27" t="s">
        <v>1989</v>
      </c>
      <c r="AH1297" s="25">
        <v>1.4061871300000001E-2</v>
      </c>
      <c r="AI1297" s="25">
        <v>2.5957176700000001E-2</v>
      </c>
      <c r="AJ1297" s="25">
        <v>0</v>
      </c>
      <c r="AK1297" s="25">
        <v>0.1209993269</v>
      </c>
      <c r="AL1297" s="25">
        <v>0.1747173142</v>
      </c>
      <c r="AM1297" s="25">
        <v>0</v>
      </c>
      <c r="AN1297" s="47">
        <v>0.14770649320000001</v>
      </c>
      <c r="AO1297" s="47">
        <v>0.13254320780000001</v>
      </c>
      <c r="AP1297" s="47">
        <v>0</v>
      </c>
      <c r="AQ1297" s="47">
        <v>8.8963037328398507</v>
      </c>
      <c r="AR1297" s="47">
        <v>2.78460810424995</v>
      </c>
      <c r="AS1297" s="47" t="s">
        <v>1989</v>
      </c>
      <c r="AT1297" s="28">
        <v>953</v>
      </c>
      <c r="AU1297" s="28">
        <v>1454</v>
      </c>
      <c r="AV1297" s="28">
        <v>0</v>
      </c>
    </row>
    <row r="1298" spans="1:48" x14ac:dyDescent="0.25">
      <c r="A1298" s="159">
        <v>1295</v>
      </c>
      <c r="B1298" s="3" t="s">
        <v>4019</v>
      </c>
      <c r="C1298" s="3" t="s">
        <v>2159</v>
      </c>
      <c r="D1298" s="28" t="s">
        <v>4501</v>
      </c>
      <c r="E1298" s="25" t="s">
        <v>4501</v>
      </c>
      <c r="F1298" s="25" t="s">
        <v>4501</v>
      </c>
      <c r="G1298" s="25" t="s">
        <v>4501</v>
      </c>
      <c r="H1298" s="28" t="s">
        <v>4501</v>
      </c>
      <c r="I1298" s="49">
        <v>10</v>
      </c>
      <c r="J1298" s="49">
        <v>49</v>
      </c>
      <c r="K1298" s="28" t="s">
        <v>4501</v>
      </c>
      <c r="L1298" s="28" t="s">
        <v>4501</v>
      </c>
      <c r="M1298" s="49" t="s">
        <v>4501</v>
      </c>
      <c r="N1298" s="49" t="s">
        <v>4501</v>
      </c>
      <c r="O1298" s="49" t="s">
        <v>4501</v>
      </c>
      <c r="P1298" s="30">
        <v>22.337065720999998</v>
      </c>
      <c r="Q1298" s="27">
        <v>0.60050000000000003</v>
      </c>
      <c r="R1298" s="30">
        <v>19.361259532999998</v>
      </c>
      <c r="S1298" s="27">
        <v>-0.13320000000000001</v>
      </c>
      <c r="T1298" s="30">
        <v>0</v>
      </c>
      <c r="U1298" s="27">
        <v>-1</v>
      </c>
      <c r="V1298" s="30">
        <v>-1.5117581330000001</v>
      </c>
      <c r="W1298" s="32">
        <v>2.3509000000000002</v>
      </c>
      <c r="X1298" s="30">
        <v>1.919040512</v>
      </c>
      <c r="Y1298" s="32">
        <v>-2.2694000000000001</v>
      </c>
      <c r="Z1298" s="30">
        <v>0</v>
      </c>
      <c r="AA1298" s="32">
        <v>-1</v>
      </c>
      <c r="AB1298" s="30">
        <v>-181.8033054</v>
      </c>
      <c r="AC1298" s="27">
        <v>3.4605000000000001</v>
      </c>
      <c r="AD1298" s="30">
        <v>165.61458500000001</v>
      </c>
      <c r="AE1298" s="27">
        <v>-1.911</v>
      </c>
      <c r="AF1298" s="30">
        <v>0</v>
      </c>
      <c r="AG1298" s="27" t="s">
        <v>1989</v>
      </c>
      <c r="AH1298" s="25">
        <v>-1.1195863699999999E-2</v>
      </c>
      <c r="AI1298" s="25">
        <v>1.2928709E-2</v>
      </c>
      <c r="AJ1298" s="25">
        <v>0</v>
      </c>
      <c r="AK1298" s="25">
        <v>-1.8760716699999999E-2</v>
      </c>
      <c r="AL1298" s="25">
        <v>1.8085776200000001E-2</v>
      </c>
      <c r="AM1298" s="25">
        <v>0</v>
      </c>
      <c r="AN1298" s="47">
        <v>0.19178864109999999</v>
      </c>
      <c r="AO1298" s="47">
        <v>0.27943245</v>
      </c>
      <c r="AP1298" s="47">
        <v>0</v>
      </c>
      <c r="AQ1298" s="47">
        <v>0.320541400612119</v>
      </c>
      <c r="AR1298" s="47">
        <v>0.47598043486076302</v>
      </c>
      <c r="AS1298" s="47" t="s">
        <v>1989</v>
      </c>
      <c r="AT1298" s="28">
        <v>0</v>
      </c>
      <c r="AU1298" s="28">
        <v>0</v>
      </c>
      <c r="AV1298" s="28">
        <v>0</v>
      </c>
    </row>
    <row r="1299" spans="1:48" x14ac:dyDescent="0.25">
      <c r="A1299" s="159">
        <v>1296</v>
      </c>
      <c r="B1299" s="3" t="s">
        <v>3231</v>
      </c>
      <c r="C1299" s="3" t="s">
        <v>2159</v>
      </c>
      <c r="D1299" s="28">
        <v>11900</v>
      </c>
      <c r="E1299" s="25">
        <v>10.18519</v>
      </c>
      <c r="F1299" s="25">
        <v>8.1818179999999998</v>
      </c>
      <c r="G1299" s="25">
        <v>14.423080000000001</v>
      </c>
      <c r="H1299" s="28">
        <v>21420000000</v>
      </c>
      <c r="I1299" s="49">
        <v>1.7999999999999998</v>
      </c>
      <c r="J1299" s="49">
        <v>97.283330000000007</v>
      </c>
      <c r="K1299" s="28">
        <v>630</v>
      </c>
      <c r="L1299" s="28">
        <v>8152500</v>
      </c>
      <c r="M1299" s="49">
        <v>5.2888888888888888</v>
      </c>
      <c r="N1299" s="49">
        <v>0.46376864676663043</v>
      </c>
      <c r="O1299" s="49" t="s">
        <v>4501</v>
      </c>
      <c r="P1299" s="30">
        <v>131.92114407599999</v>
      </c>
      <c r="Q1299" s="27">
        <v>0.30769999999999997</v>
      </c>
      <c r="R1299" s="30">
        <v>97.712403515999995</v>
      </c>
      <c r="S1299" s="27">
        <v>-0.25929999999999997</v>
      </c>
      <c r="T1299" s="30">
        <v>0</v>
      </c>
      <c r="U1299" s="27" t="s">
        <v>1989</v>
      </c>
      <c r="V1299" s="30">
        <v>3.4540862539999999</v>
      </c>
      <c r="W1299" s="32">
        <v>0.27879999999999999</v>
      </c>
      <c r="X1299" s="30">
        <v>4.0502232879999998</v>
      </c>
      <c r="Y1299" s="32">
        <v>0.1726</v>
      </c>
      <c r="Z1299" s="30">
        <v>0</v>
      </c>
      <c r="AA1299" s="32" t="s">
        <v>1989</v>
      </c>
      <c r="AB1299" s="30">
        <v>1535.1494461110999</v>
      </c>
      <c r="AC1299" s="27">
        <v>0.27750000000000002</v>
      </c>
      <c r="AD1299" s="30">
        <v>2250.1240488888998</v>
      </c>
      <c r="AE1299" s="27">
        <v>0.46600000000000003</v>
      </c>
      <c r="AF1299" s="30">
        <v>0</v>
      </c>
      <c r="AG1299" s="27" t="s">
        <v>1989</v>
      </c>
      <c r="AH1299" s="25">
        <v>3.7775406300000001E-2</v>
      </c>
      <c r="AI1299" s="25">
        <v>4.4581753199999997E-2</v>
      </c>
      <c r="AJ1299" s="25">
        <v>0</v>
      </c>
      <c r="AK1299" s="25">
        <v>7.7323074800000002E-2</v>
      </c>
      <c r="AL1299" s="25">
        <v>8.85834551E-2</v>
      </c>
      <c r="AM1299" s="25">
        <v>0</v>
      </c>
      <c r="AN1299" s="47">
        <v>0.18562471210000001</v>
      </c>
      <c r="AO1299" s="47">
        <v>0.20895048460000001</v>
      </c>
      <c r="AP1299" s="47">
        <v>0</v>
      </c>
      <c r="AQ1299" s="47">
        <v>1.1479925014609</v>
      </c>
      <c r="AR1299" s="47">
        <v>0.82922541929935301</v>
      </c>
      <c r="AS1299" s="47" t="s">
        <v>1989</v>
      </c>
      <c r="AT1299" s="28">
        <v>1350</v>
      </c>
      <c r="AU1299" s="28">
        <v>1650</v>
      </c>
      <c r="AV1299" s="28">
        <v>0</v>
      </c>
    </row>
    <row r="1300" spans="1:48" x14ac:dyDescent="0.25">
      <c r="A1300" s="159">
        <v>1297</v>
      </c>
      <c r="B1300" s="3" t="s">
        <v>3234</v>
      </c>
      <c r="C1300" s="3" t="s">
        <v>2159</v>
      </c>
      <c r="D1300" s="28">
        <v>5000</v>
      </c>
      <c r="E1300" s="25">
        <v>8.6956520000000008</v>
      </c>
      <c r="F1300" s="25">
        <v>6.3829789999999997</v>
      </c>
      <c r="G1300" s="25">
        <v>2.040816</v>
      </c>
      <c r="H1300" s="28">
        <v>24700000000.000004</v>
      </c>
      <c r="I1300" s="49">
        <v>4.9399999999999995</v>
      </c>
      <c r="J1300" s="49">
        <v>25.74512</v>
      </c>
      <c r="K1300" s="28">
        <v>80</v>
      </c>
      <c r="L1300" s="28">
        <v>389000</v>
      </c>
      <c r="M1300" s="49">
        <v>22.421524663677129</v>
      </c>
      <c r="N1300" s="49">
        <v>0.31163678294294628</v>
      </c>
      <c r="O1300" s="49" t="s">
        <v>4501</v>
      </c>
      <c r="P1300" s="30">
        <v>242.077271177</v>
      </c>
      <c r="Q1300" s="27">
        <v>0.17249999999999999</v>
      </c>
      <c r="R1300" s="30">
        <v>261.08690795500002</v>
      </c>
      <c r="S1300" s="27">
        <v>7.85E-2</v>
      </c>
      <c r="T1300" s="30">
        <v>130.58118135999999</v>
      </c>
      <c r="U1300" s="27">
        <v>1.9199999999999998E-2</v>
      </c>
      <c r="V1300" s="30">
        <v>3.0617491229999998</v>
      </c>
      <c r="W1300" s="32">
        <v>0.94569999999999999</v>
      </c>
      <c r="X1300" s="30">
        <v>1.102798146</v>
      </c>
      <c r="Y1300" s="32">
        <v>-0.63980000000000004</v>
      </c>
      <c r="Z1300" s="30">
        <v>-0.19712006500000001</v>
      </c>
      <c r="AA1300" s="32">
        <v>-1.1233</v>
      </c>
      <c r="AB1300" s="30">
        <v>612.34982460000003</v>
      </c>
      <c r="AC1300" s="27">
        <v>0.94569999999999999</v>
      </c>
      <c r="AD1300" s="30">
        <v>220.55962919999999</v>
      </c>
      <c r="AE1300" s="27">
        <v>-0.64</v>
      </c>
      <c r="AF1300" s="30">
        <v>0</v>
      </c>
      <c r="AG1300" s="27" t="s">
        <v>1989</v>
      </c>
      <c r="AH1300" s="25">
        <v>1.91223887E-2</v>
      </c>
      <c r="AI1300" s="25">
        <v>6.1780766000000004E-3</v>
      </c>
      <c r="AJ1300" s="25">
        <v>0</v>
      </c>
      <c r="AK1300" s="25">
        <v>3.99574366E-2</v>
      </c>
      <c r="AL1300" s="25">
        <v>1.4011341E-2</v>
      </c>
      <c r="AM1300" s="25">
        <v>0</v>
      </c>
      <c r="AN1300" s="47">
        <v>0.1360926546</v>
      </c>
      <c r="AO1300" s="47">
        <v>9.4316688600000004E-2</v>
      </c>
      <c r="AP1300" s="47">
        <v>0</v>
      </c>
      <c r="AQ1300" s="47">
        <v>1.1485456257806601</v>
      </c>
      <c r="AR1300" s="47">
        <v>1.3856197820424401</v>
      </c>
      <c r="AS1300" s="47">
        <v>1.42397258510228</v>
      </c>
      <c r="AT1300" s="28">
        <v>0</v>
      </c>
      <c r="AU1300" s="28">
        <v>0</v>
      </c>
      <c r="AV1300" s="28">
        <v>0</v>
      </c>
    </row>
    <row r="1301" spans="1:48" x14ac:dyDescent="0.25">
      <c r="A1301" s="159">
        <v>1298</v>
      </c>
      <c r="B1301" s="3" t="s">
        <v>4905</v>
      </c>
      <c r="C1301" s="3" t="s">
        <v>2159</v>
      </c>
      <c r="D1301" s="28">
        <v>24200</v>
      </c>
      <c r="E1301" s="25">
        <v>-33.698630000000001</v>
      </c>
      <c r="F1301" s="25">
        <v>0.41493780000000002</v>
      </c>
      <c r="G1301" s="25" t="s">
        <v>4501</v>
      </c>
      <c r="H1301" s="28">
        <v>968000000000</v>
      </c>
      <c r="I1301" s="49">
        <v>40</v>
      </c>
      <c r="J1301" s="49">
        <v>100</v>
      </c>
      <c r="K1301" s="28">
        <v>105</v>
      </c>
      <c r="L1301" s="28">
        <v>3467500</v>
      </c>
      <c r="M1301" s="49">
        <v>7.8317152103559868</v>
      </c>
      <c r="N1301" s="49">
        <v>1.8031205615848771</v>
      </c>
      <c r="O1301" s="49" t="s">
        <v>4501</v>
      </c>
      <c r="P1301" s="30">
        <v>228.97683302799999</v>
      </c>
      <c r="Q1301" s="27">
        <v>0.17949999999999999</v>
      </c>
      <c r="R1301" s="30">
        <v>262.94684043900003</v>
      </c>
      <c r="S1301" s="27">
        <v>0.1484</v>
      </c>
      <c r="T1301" s="30">
        <v>267.14350356300002</v>
      </c>
      <c r="U1301" s="27">
        <v>9.2899999999999996E-2</v>
      </c>
      <c r="V1301" s="30">
        <v>72.423371138999997</v>
      </c>
      <c r="W1301" s="32">
        <v>0.2099</v>
      </c>
      <c r="X1301" s="30">
        <v>89.250254744000003</v>
      </c>
      <c r="Y1301" s="32">
        <v>0.23230000000000001</v>
      </c>
      <c r="Z1301" s="30">
        <v>81.920472911000005</v>
      </c>
      <c r="AA1301" s="32">
        <v>-9.7500000000000003E-2</v>
      </c>
      <c r="AB1301" s="30">
        <v>2785.5142745768999</v>
      </c>
      <c r="AC1301" s="27">
        <v>-6.93E-2</v>
      </c>
      <c r="AD1301" s="30">
        <v>3432.7021055384998</v>
      </c>
      <c r="AE1301" s="27">
        <v>0.23200000000000001</v>
      </c>
      <c r="AF1301" s="30">
        <v>2476.6014652301001</v>
      </c>
      <c r="AG1301" s="27">
        <v>0.71</v>
      </c>
      <c r="AH1301" s="25">
        <v>0.21716181139999999</v>
      </c>
      <c r="AI1301" s="25">
        <v>0.2297364559</v>
      </c>
      <c r="AJ1301" s="25">
        <v>0.1875976188</v>
      </c>
      <c r="AK1301" s="25">
        <v>0.2873713417</v>
      </c>
      <c r="AL1301" s="25">
        <v>0.27736250820000002</v>
      </c>
      <c r="AM1301" s="25">
        <v>0.2147527233</v>
      </c>
      <c r="AN1301" s="47">
        <v>0.3795395781</v>
      </c>
      <c r="AO1301" s="47">
        <v>0.3932090466</v>
      </c>
      <c r="AP1301" s="47">
        <v>0.37772244760000001</v>
      </c>
      <c r="AQ1301" s="47">
        <v>0.236179365901449</v>
      </c>
      <c r="AR1301" s="47">
        <v>0.182931145426908</v>
      </c>
      <c r="AS1301" s="47">
        <v>0.14475186167133999</v>
      </c>
      <c r="AT1301" s="28">
        <v>2000</v>
      </c>
      <c r="AU1301" s="28">
        <v>1000</v>
      </c>
      <c r="AV1301" s="28">
        <v>800</v>
      </c>
    </row>
    <row r="1302" spans="1:48" x14ac:dyDescent="0.25">
      <c r="A1302" s="159">
        <v>1299</v>
      </c>
      <c r="B1302" s="3" t="s">
        <v>3240</v>
      </c>
      <c r="C1302" s="3" t="s">
        <v>2159</v>
      </c>
      <c r="D1302" s="28">
        <v>12100</v>
      </c>
      <c r="E1302" s="25">
        <v>-6.9230770000000001</v>
      </c>
      <c r="F1302" s="25">
        <v>-14.1844</v>
      </c>
      <c r="G1302" s="25">
        <v>-13.571429999999999</v>
      </c>
      <c r="H1302" s="28">
        <v>108900000000</v>
      </c>
      <c r="I1302" s="49">
        <v>9</v>
      </c>
      <c r="J1302" s="49">
        <v>64.060680000000005</v>
      </c>
      <c r="K1302" s="28">
        <v>5285</v>
      </c>
      <c r="L1302" s="28">
        <v>73950500</v>
      </c>
      <c r="M1302" s="49" t="s">
        <v>4501</v>
      </c>
      <c r="N1302" s="49">
        <v>2.527282784370827</v>
      </c>
      <c r="O1302" s="49" t="s">
        <v>4501</v>
      </c>
      <c r="P1302" s="30">
        <v>190.42466321399999</v>
      </c>
      <c r="Q1302" s="27">
        <v>-0.2162</v>
      </c>
      <c r="R1302" s="30">
        <v>192.175778665</v>
      </c>
      <c r="S1302" s="27">
        <v>9.1999999999999998E-3</v>
      </c>
      <c r="T1302" s="30">
        <v>0</v>
      </c>
      <c r="U1302" s="27" t="s">
        <v>1989</v>
      </c>
      <c r="V1302" s="30">
        <v>0.23520327199999999</v>
      </c>
      <c r="W1302" s="32">
        <v>-0.98270000000000002</v>
      </c>
      <c r="X1302" s="30">
        <v>-76.740962859999996</v>
      </c>
      <c r="Y1302" s="32">
        <v>-327.27510000000001</v>
      </c>
      <c r="Z1302" s="30">
        <v>0</v>
      </c>
      <c r="AA1302" s="32" t="s">
        <v>1989</v>
      </c>
      <c r="AB1302" s="30">
        <v>99.703800222200002</v>
      </c>
      <c r="AC1302" s="27">
        <v>-0.93500000000000005</v>
      </c>
      <c r="AD1302" s="30">
        <v>-7914.0412681111002</v>
      </c>
      <c r="AE1302" s="27">
        <v>-80.376000000000005</v>
      </c>
      <c r="AF1302" s="30">
        <v>0</v>
      </c>
      <c r="AG1302" s="27" t="s">
        <v>1989</v>
      </c>
      <c r="AH1302" s="25">
        <v>3.7240627E-3</v>
      </c>
      <c r="AI1302" s="25">
        <v>-0.3971491767</v>
      </c>
      <c r="AJ1302" s="25">
        <v>0</v>
      </c>
      <c r="AK1302" s="25">
        <v>7.2153490999999998E-3</v>
      </c>
      <c r="AL1302" s="25">
        <v>-0.9047990118</v>
      </c>
      <c r="AM1302" s="25">
        <v>0</v>
      </c>
      <c r="AN1302" s="47">
        <v>0.25822705579999999</v>
      </c>
      <c r="AO1302" s="47">
        <v>0.2639223524</v>
      </c>
      <c r="AP1302" s="47">
        <v>0</v>
      </c>
      <c r="AQ1302" s="47">
        <v>0.90664557486552999</v>
      </c>
      <c r="AR1302" s="47">
        <v>2.3682439425064499</v>
      </c>
      <c r="AS1302" s="47" t="s">
        <v>1989</v>
      </c>
      <c r="AT1302" s="28">
        <v>0</v>
      </c>
      <c r="AU1302" s="28">
        <v>0</v>
      </c>
      <c r="AV1302" s="28">
        <v>0</v>
      </c>
    </row>
    <row r="1303" spans="1:48" x14ac:dyDescent="0.25">
      <c r="A1303" s="159">
        <v>1300</v>
      </c>
      <c r="B1303" s="3" t="s">
        <v>3237</v>
      </c>
      <c r="C1303" s="3" t="s">
        <v>2159</v>
      </c>
      <c r="D1303" s="28" t="s">
        <v>4501</v>
      </c>
      <c r="E1303" s="25" t="s">
        <v>4501</v>
      </c>
      <c r="F1303" s="25" t="s">
        <v>4501</v>
      </c>
      <c r="G1303" s="25" t="s">
        <v>4501</v>
      </c>
      <c r="H1303" s="28" t="s">
        <v>4501</v>
      </c>
      <c r="I1303" s="49">
        <v>6.6666599999999994</v>
      </c>
      <c r="J1303" s="49">
        <v>100</v>
      </c>
      <c r="K1303" s="28">
        <v>0</v>
      </c>
      <c r="L1303" s="28" t="s">
        <v>4501</v>
      </c>
      <c r="M1303" s="49" t="s">
        <v>4501</v>
      </c>
      <c r="N1303" s="49" t="s">
        <v>4501</v>
      </c>
      <c r="O1303" s="49" t="s">
        <v>4501</v>
      </c>
      <c r="P1303" s="30">
        <v>1376.0022755580001</v>
      </c>
      <c r="Q1303" s="27">
        <v>0.23499999999999999</v>
      </c>
      <c r="R1303" s="30">
        <v>1690.257743313</v>
      </c>
      <c r="S1303" s="27">
        <v>0.22839999999999999</v>
      </c>
      <c r="T1303" s="30">
        <v>0</v>
      </c>
      <c r="U1303" s="27" t="s">
        <v>1989</v>
      </c>
      <c r="V1303" s="30">
        <v>5.5424698619999999</v>
      </c>
      <c r="W1303" s="32">
        <v>0.33400000000000002</v>
      </c>
      <c r="X1303" s="30">
        <v>3.0426561009999999</v>
      </c>
      <c r="Y1303" s="32">
        <v>-0.45100000000000001</v>
      </c>
      <c r="Z1303" s="30">
        <v>0</v>
      </c>
      <c r="AA1303" s="32" t="s">
        <v>1989</v>
      </c>
      <c r="AB1303" s="30">
        <v>736.24736712469996</v>
      </c>
      <c r="AC1303" s="27">
        <v>0.46300000000000002</v>
      </c>
      <c r="AD1303" s="30">
        <v>365.15861016589997</v>
      </c>
      <c r="AE1303" s="27">
        <v>-0.504</v>
      </c>
      <c r="AF1303" s="30">
        <v>0</v>
      </c>
      <c r="AG1303" s="27" t="s">
        <v>1989</v>
      </c>
      <c r="AH1303" s="25">
        <v>2.4825564599999999E-2</v>
      </c>
      <c r="AI1303" s="25">
        <v>1.6940958799999999E-2</v>
      </c>
      <c r="AJ1303" s="25">
        <v>0</v>
      </c>
      <c r="AK1303" s="25">
        <v>7.2767106100000006E-2</v>
      </c>
      <c r="AL1303" s="25">
        <v>3.9871090099999999E-2</v>
      </c>
      <c r="AM1303" s="25">
        <v>0</v>
      </c>
      <c r="AN1303" s="47">
        <v>4.3876076399999998E-2</v>
      </c>
      <c r="AO1303" s="47">
        <v>3.5887160500000001E-2</v>
      </c>
      <c r="AP1303" s="47">
        <v>0</v>
      </c>
      <c r="AQ1303" s="47">
        <v>1.66784621744877</v>
      </c>
      <c r="AR1303" s="47">
        <v>1.0408959826067301</v>
      </c>
      <c r="AS1303" s="47" t="s">
        <v>1989</v>
      </c>
      <c r="AT1303" s="28">
        <v>300</v>
      </c>
      <c r="AU1303" s="28">
        <v>0</v>
      </c>
      <c r="AV1303" s="28">
        <v>0</v>
      </c>
    </row>
    <row r="1304" spans="1:48" x14ac:dyDescent="0.25">
      <c r="A1304" s="159">
        <v>1301</v>
      </c>
      <c r="B1304" s="3" t="s">
        <v>4908</v>
      </c>
      <c r="C1304" s="3" t="s">
        <v>2159</v>
      </c>
      <c r="D1304" s="28" t="s">
        <v>4501</v>
      </c>
      <c r="E1304" s="25" t="s">
        <v>4501</v>
      </c>
      <c r="F1304" s="25" t="s">
        <v>4501</v>
      </c>
      <c r="G1304" s="25" t="s">
        <v>4501</v>
      </c>
      <c r="H1304" s="28" t="s">
        <v>4501</v>
      </c>
      <c r="I1304" s="49">
        <v>16.099999999999998</v>
      </c>
      <c r="J1304" s="49">
        <v>100</v>
      </c>
      <c r="K1304" s="28">
        <v>0</v>
      </c>
      <c r="L1304" s="28" t="s">
        <v>4501</v>
      </c>
      <c r="M1304" s="49" t="s">
        <v>4501</v>
      </c>
      <c r="N1304" s="49" t="s">
        <v>4501</v>
      </c>
      <c r="O1304" s="49" t="s">
        <v>4501</v>
      </c>
      <c r="P1304" s="30">
        <v>218.13445146399999</v>
      </c>
      <c r="Q1304" s="27">
        <v>3.1349999999999998</v>
      </c>
      <c r="R1304" s="30">
        <v>321.97161259400002</v>
      </c>
      <c r="S1304" s="27">
        <v>0.47599999999999998</v>
      </c>
      <c r="T1304" s="30">
        <v>327.789504373</v>
      </c>
      <c r="U1304" s="27">
        <v>0.15179999999999999</v>
      </c>
      <c r="V1304" s="30">
        <v>30.186128054000001</v>
      </c>
      <c r="W1304" s="32">
        <v>1.7065999999999999</v>
      </c>
      <c r="X1304" s="30">
        <v>43.553707766999999</v>
      </c>
      <c r="Y1304" s="32">
        <v>0.44280000000000003</v>
      </c>
      <c r="Z1304" s="30">
        <v>40.471109638999998</v>
      </c>
      <c r="AA1304" s="32">
        <v>-0.156</v>
      </c>
      <c r="AB1304" s="30">
        <v>1874.9147859627001</v>
      </c>
      <c r="AC1304" s="27">
        <v>1.7065999999999999</v>
      </c>
      <c r="AD1304" s="30">
        <v>2705.1992401862999</v>
      </c>
      <c r="AE1304" s="27">
        <v>0.443</v>
      </c>
      <c r="AF1304" s="30">
        <v>2513.7335179503002</v>
      </c>
      <c r="AG1304" s="27" t="s">
        <v>1989</v>
      </c>
      <c r="AH1304" s="25">
        <v>8.5194007000000002E-2</v>
      </c>
      <c r="AI1304" s="25">
        <v>0.1012293168</v>
      </c>
      <c r="AJ1304" s="25">
        <v>9.3593963299999999E-2</v>
      </c>
      <c r="AK1304" s="25">
        <v>0.1654854838</v>
      </c>
      <c r="AL1304" s="25">
        <v>0.2177931776</v>
      </c>
      <c r="AM1304" s="25">
        <v>0.19815534130000001</v>
      </c>
      <c r="AN1304" s="47">
        <v>0.26842414530000003</v>
      </c>
      <c r="AO1304" s="47">
        <v>0.26797402110000001</v>
      </c>
      <c r="AP1304" s="47">
        <v>0.25635114489999999</v>
      </c>
      <c r="AQ1304" s="47">
        <v>1.1578838351801899</v>
      </c>
      <c r="AR1304" s="47">
        <v>1.1454791943190401</v>
      </c>
      <c r="AS1304" s="47">
        <v>1.11718079195708</v>
      </c>
      <c r="AT1304" s="28">
        <v>1563</v>
      </c>
      <c r="AU1304" s="28">
        <v>2000</v>
      </c>
      <c r="AV1304" s="28">
        <v>0</v>
      </c>
    </row>
    <row r="1305" spans="1:48" x14ac:dyDescent="0.25">
      <c r="A1305" s="159">
        <v>1302</v>
      </c>
      <c r="B1305" s="3" t="s">
        <v>3243</v>
      </c>
      <c r="C1305" s="3" t="s">
        <v>2159</v>
      </c>
      <c r="D1305" s="28">
        <v>7500</v>
      </c>
      <c r="E1305" s="25">
        <v>-19.354839999999999</v>
      </c>
      <c r="F1305" s="25">
        <v>-16.66667</v>
      </c>
      <c r="G1305" s="25">
        <v>25</v>
      </c>
      <c r="H1305" s="28">
        <v>69621015000</v>
      </c>
      <c r="I1305" s="49">
        <v>9.2827999999999999</v>
      </c>
      <c r="J1305" s="49">
        <v>98.18047</v>
      </c>
      <c r="K1305" s="28">
        <v>325</v>
      </c>
      <c r="L1305" s="28">
        <v>2199000</v>
      </c>
      <c r="M1305" s="49">
        <v>6.3237774030354128</v>
      </c>
      <c r="N1305" s="49">
        <v>0.49411421077470868</v>
      </c>
      <c r="O1305" s="49" t="s">
        <v>4501</v>
      </c>
      <c r="P1305" s="30">
        <v>18.151670579000001</v>
      </c>
      <c r="Q1305" s="27">
        <v>0.31409999999999999</v>
      </c>
      <c r="R1305" s="30">
        <v>58.035796306999998</v>
      </c>
      <c r="S1305" s="27">
        <v>2.1972999999999998</v>
      </c>
      <c r="T1305" s="30">
        <v>0</v>
      </c>
      <c r="U1305" s="27" t="s">
        <v>1989</v>
      </c>
      <c r="V1305" s="30">
        <v>20.688103864999999</v>
      </c>
      <c r="W1305" s="32">
        <v>-4.6776999999999997</v>
      </c>
      <c r="X1305" s="30">
        <v>11.008287498</v>
      </c>
      <c r="Y1305" s="32">
        <v>-0.46789999999999998</v>
      </c>
      <c r="Z1305" s="30">
        <v>0</v>
      </c>
      <c r="AA1305" s="32" t="s">
        <v>1989</v>
      </c>
      <c r="AB1305" s="30">
        <v>2228.648619781</v>
      </c>
      <c r="AC1305" s="27">
        <v>-4.6776999999999997</v>
      </c>
      <c r="AD1305" s="30">
        <v>1067.2918314966</v>
      </c>
      <c r="AE1305" s="27">
        <v>-0.52100000000000002</v>
      </c>
      <c r="AF1305" s="30">
        <v>0</v>
      </c>
      <c r="AG1305" s="27" t="s">
        <v>1989</v>
      </c>
      <c r="AH1305" s="25">
        <v>7.2790234699999998E-2</v>
      </c>
      <c r="AI1305" s="25">
        <v>3.8524060200000002E-2</v>
      </c>
      <c r="AJ1305" s="25">
        <v>0</v>
      </c>
      <c r="AK1305" s="25">
        <v>0.1546388115</v>
      </c>
      <c r="AL1305" s="25">
        <v>7.8618519999999997E-2</v>
      </c>
      <c r="AM1305" s="25">
        <v>0</v>
      </c>
      <c r="AN1305" s="47">
        <v>0.47457187229999998</v>
      </c>
      <c r="AO1305" s="47">
        <v>0.48093424379999999</v>
      </c>
      <c r="AP1305" s="47">
        <v>0</v>
      </c>
      <c r="AQ1305" s="47">
        <v>1.0750065471888799</v>
      </c>
      <c r="AR1305" s="47">
        <v>1.0069412191042</v>
      </c>
      <c r="AS1305" s="47" t="s">
        <v>1989</v>
      </c>
      <c r="AT1305" s="28">
        <v>1000</v>
      </c>
      <c r="AU1305" s="28">
        <v>900</v>
      </c>
      <c r="AV1305" s="28">
        <v>0</v>
      </c>
    </row>
    <row r="1306" spans="1:48" x14ac:dyDescent="0.25">
      <c r="A1306" s="159">
        <v>1303</v>
      </c>
      <c r="B1306" s="3" t="s">
        <v>3246</v>
      </c>
      <c r="C1306" s="3" t="s">
        <v>2159</v>
      </c>
      <c r="D1306" s="28" t="s">
        <v>4501</v>
      </c>
      <c r="E1306" s="25" t="s">
        <v>4501</v>
      </c>
      <c r="F1306" s="25" t="s">
        <v>4501</v>
      </c>
      <c r="G1306" s="25" t="s">
        <v>4501</v>
      </c>
      <c r="H1306" s="28" t="s">
        <v>4501</v>
      </c>
      <c r="I1306" s="49">
        <v>10.9</v>
      </c>
      <c r="J1306" s="49">
        <v>100</v>
      </c>
      <c r="K1306" s="28">
        <v>0</v>
      </c>
      <c r="L1306" s="28" t="s">
        <v>4501</v>
      </c>
      <c r="M1306" s="49" t="s">
        <v>4501</v>
      </c>
      <c r="N1306" s="49" t="s">
        <v>4501</v>
      </c>
      <c r="O1306" s="49" t="s">
        <v>4501</v>
      </c>
      <c r="P1306" s="30">
        <v>629.48985909299995</v>
      </c>
      <c r="Q1306" s="27">
        <v>0.2114</v>
      </c>
      <c r="R1306" s="30">
        <v>761.05155705499999</v>
      </c>
      <c r="S1306" s="27">
        <v>0.20899999999999999</v>
      </c>
      <c r="T1306" s="30">
        <v>0</v>
      </c>
      <c r="U1306" s="27" t="s">
        <v>1989</v>
      </c>
      <c r="V1306" s="30">
        <v>1.3593406379999999</v>
      </c>
      <c r="W1306" s="32">
        <v>4.0800000000000003E-2</v>
      </c>
      <c r="X1306" s="30">
        <v>1.9176012950000001</v>
      </c>
      <c r="Y1306" s="32">
        <v>0.41070000000000001</v>
      </c>
      <c r="Z1306" s="30">
        <v>0</v>
      </c>
      <c r="AA1306" s="32" t="s">
        <v>1989</v>
      </c>
      <c r="AB1306" s="30">
        <v>118.2881319266</v>
      </c>
      <c r="AC1306" s="27">
        <v>-1.2800000000000001E-2</v>
      </c>
      <c r="AD1306" s="30">
        <v>123.1744307339</v>
      </c>
      <c r="AE1306" s="27">
        <v>4.1000000000000002E-2</v>
      </c>
      <c r="AF1306" s="30">
        <v>0</v>
      </c>
      <c r="AG1306" s="27" t="s">
        <v>1989</v>
      </c>
      <c r="AH1306" s="25">
        <v>1.03049891E-2</v>
      </c>
      <c r="AI1306" s="25">
        <v>1.3909214099999999E-2</v>
      </c>
      <c r="AJ1306" s="25">
        <v>0</v>
      </c>
      <c r="AK1306" s="25">
        <v>1.2221398600000001E-2</v>
      </c>
      <c r="AL1306" s="25">
        <v>1.7115092299999999E-2</v>
      </c>
      <c r="AM1306" s="25">
        <v>0</v>
      </c>
      <c r="AN1306" s="47">
        <v>4.4682436800000003E-2</v>
      </c>
      <c r="AO1306" s="47">
        <v>4.7136454699999997E-2</v>
      </c>
      <c r="AP1306" s="47">
        <v>0</v>
      </c>
      <c r="AQ1306" s="47">
        <v>0.25557659654944298</v>
      </c>
      <c r="AR1306" s="47">
        <v>0.20579908874285799</v>
      </c>
      <c r="AS1306" s="47" t="s">
        <v>1989</v>
      </c>
      <c r="AT1306" s="28">
        <v>0</v>
      </c>
      <c r="AU1306" s="28">
        <v>180</v>
      </c>
      <c r="AV1306" s="28">
        <v>0</v>
      </c>
    </row>
    <row r="1307" spans="1:48" x14ac:dyDescent="0.25">
      <c r="A1307" s="159">
        <v>1304</v>
      </c>
      <c r="B1307" s="3" t="s">
        <v>3150</v>
      </c>
      <c r="C1307" s="3" t="s">
        <v>2159</v>
      </c>
      <c r="D1307" s="28" t="s">
        <v>4501</v>
      </c>
      <c r="E1307" s="25" t="s">
        <v>4501</v>
      </c>
      <c r="F1307" s="25" t="s">
        <v>4501</v>
      </c>
      <c r="G1307" s="25" t="s">
        <v>4501</v>
      </c>
      <c r="H1307" s="28" t="s">
        <v>4501</v>
      </c>
      <c r="I1307" s="49">
        <v>2</v>
      </c>
      <c r="J1307" s="49">
        <v>66.405000000000001</v>
      </c>
      <c r="K1307" s="28" t="s">
        <v>4501</v>
      </c>
      <c r="L1307" s="28" t="s">
        <v>4501</v>
      </c>
      <c r="M1307" s="49" t="s">
        <v>4501</v>
      </c>
      <c r="N1307" s="49" t="s">
        <v>4501</v>
      </c>
      <c r="O1307" s="49" t="s">
        <v>4501</v>
      </c>
      <c r="P1307" s="30">
        <v>0.88750179699999998</v>
      </c>
      <c r="Q1307" s="27">
        <v>0.13950000000000001</v>
      </c>
      <c r="R1307" s="30">
        <v>1.681818182</v>
      </c>
      <c r="S1307" s="27">
        <v>0.89500000000000002</v>
      </c>
      <c r="T1307" s="30">
        <v>0</v>
      </c>
      <c r="U1307" s="27" t="s">
        <v>1989</v>
      </c>
      <c r="V1307" s="30">
        <v>0.33092674999999999</v>
      </c>
      <c r="W1307" s="32">
        <v>-6.9000000000000006E-2</v>
      </c>
      <c r="X1307" s="30">
        <v>0.62487974999999996</v>
      </c>
      <c r="Y1307" s="32">
        <v>0.88829999999999998</v>
      </c>
      <c r="Z1307" s="30">
        <v>0</v>
      </c>
      <c r="AA1307" s="32" t="s">
        <v>1989</v>
      </c>
      <c r="AB1307" s="30">
        <v>148.91703749999999</v>
      </c>
      <c r="AC1307" s="27">
        <v>-0.1268</v>
      </c>
      <c r="AD1307" s="30">
        <v>281.19588750000003</v>
      </c>
      <c r="AE1307" s="27">
        <v>0.88800000000000001</v>
      </c>
      <c r="AF1307" s="30">
        <v>0</v>
      </c>
      <c r="AG1307" s="27" t="s">
        <v>1989</v>
      </c>
      <c r="AH1307" s="25">
        <v>1.23423765E-2</v>
      </c>
      <c r="AI1307" s="25">
        <v>2.29365677E-2</v>
      </c>
      <c r="AJ1307" s="25">
        <v>0</v>
      </c>
      <c r="AK1307" s="25">
        <v>1.2716707000000001E-2</v>
      </c>
      <c r="AL1307" s="25">
        <v>2.3721094099999999E-2</v>
      </c>
      <c r="AM1307" s="25">
        <v>0</v>
      </c>
      <c r="AN1307" s="47">
        <v>3.6857626800000001E-2</v>
      </c>
      <c r="AO1307" s="47">
        <v>0.51824393349999998</v>
      </c>
      <c r="AP1307" s="47">
        <v>0</v>
      </c>
      <c r="AQ1307" s="47">
        <v>5.2789648327581297E-2</v>
      </c>
      <c r="AR1307" s="47">
        <v>1.6011299048080099E-2</v>
      </c>
      <c r="AS1307" s="47" t="s">
        <v>1989</v>
      </c>
      <c r="AT1307" s="28">
        <v>0</v>
      </c>
      <c r="AU1307" s="28">
        <v>0</v>
      </c>
      <c r="AV1307" s="28">
        <v>0</v>
      </c>
    </row>
    <row r="1308" spans="1:48" x14ac:dyDescent="0.25">
      <c r="A1308" s="159">
        <v>1305</v>
      </c>
      <c r="B1308" s="3" t="s">
        <v>3252</v>
      </c>
      <c r="C1308" s="3" t="s">
        <v>2159</v>
      </c>
      <c r="D1308" s="28">
        <v>7000</v>
      </c>
      <c r="E1308" s="25">
        <v>7.6923079999999997</v>
      </c>
      <c r="F1308" s="25">
        <v>-17.64706</v>
      </c>
      <c r="G1308" s="25">
        <v>9.375</v>
      </c>
      <c r="H1308" s="28">
        <v>87497284000</v>
      </c>
      <c r="I1308" s="49">
        <v>12.499609999999999</v>
      </c>
      <c r="J1308" s="49">
        <v>21.266919999999999</v>
      </c>
      <c r="K1308" s="28">
        <v>125</v>
      </c>
      <c r="L1308" s="28">
        <v>1012500</v>
      </c>
      <c r="M1308" s="49">
        <v>5.2426602756141403</v>
      </c>
      <c r="N1308" s="49">
        <v>0.52699243337957113</v>
      </c>
      <c r="O1308" s="49" t="s">
        <v>4501</v>
      </c>
      <c r="P1308" s="30">
        <v>1736.081312646</v>
      </c>
      <c r="Q1308" s="27">
        <v>0.3967</v>
      </c>
      <c r="R1308" s="30">
        <v>2271.799736899</v>
      </c>
      <c r="S1308" s="27">
        <v>0.30859999999999999</v>
      </c>
      <c r="T1308" s="30">
        <v>2125.0074513509999</v>
      </c>
      <c r="U1308" s="27">
        <v>1.9300000000000001E-2</v>
      </c>
      <c r="V1308" s="30">
        <v>7.8988107430000003</v>
      </c>
      <c r="W1308" s="32">
        <v>2.2000000000000001E-3</v>
      </c>
      <c r="X1308" s="30">
        <v>16.687062926999999</v>
      </c>
      <c r="Y1308" s="32">
        <v>1.1126</v>
      </c>
      <c r="Z1308" s="30">
        <v>15.624770905</v>
      </c>
      <c r="AA1308" s="32">
        <v>0.48899999999999999</v>
      </c>
      <c r="AB1308" s="30">
        <v>542.4</v>
      </c>
      <c r="AC1308" s="27">
        <v>1.2999999999999999E-3</v>
      </c>
      <c r="AD1308" s="30">
        <v>1338.7062926999999</v>
      </c>
      <c r="AE1308" s="27">
        <v>1.468</v>
      </c>
      <c r="AF1308" s="30">
        <v>1250.0204730354999</v>
      </c>
      <c r="AG1308" s="27">
        <v>1.19</v>
      </c>
      <c r="AH1308" s="25">
        <v>2.5240290499999998E-2</v>
      </c>
      <c r="AI1308" s="25">
        <v>5.4582718299999999E-2</v>
      </c>
      <c r="AJ1308" s="25">
        <v>4.6429911099999999E-2</v>
      </c>
      <c r="AK1308" s="25">
        <v>5.02846443E-2</v>
      </c>
      <c r="AL1308" s="25">
        <v>0.1032344332</v>
      </c>
      <c r="AM1308" s="25">
        <v>9.61883553E-2</v>
      </c>
      <c r="AN1308" s="47">
        <v>3.5155970299999999E-2</v>
      </c>
      <c r="AO1308" s="47">
        <v>3.1047270500000002E-2</v>
      </c>
      <c r="AP1308" s="47">
        <v>3.1651683100000001E-2</v>
      </c>
      <c r="AQ1308" s="47">
        <v>1.0799445020018501</v>
      </c>
      <c r="AR1308" s="47">
        <v>0.712716646803773</v>
      </c>
      <c r="AS1308" s="47">
        <v>1.0716894125079699</v>
      </c>
      <c r="AT1308" s="28">
        <v>500</v>
      </c>
      <c r="AU1308" s="28">
        <v>800</v>
      </c>
      <c r="AV1308" s="28">
        <v>0</v>
      </c>
    </row>
    <row r="1309" spans="1:48" x14ac:dyDescent="0.25">
      <c r="A1309" s="159">
        <v>1306</v>
      </c>
      <c r="B1309" s="3" t="s">
        <v>3916</v>
      </c>
      <c r="C1309" s="3" t="s">
        <v>2159</v>
      </c>
      <c r="D1309" s="6">
        <v>22500</v>
      </c>
      <c r="E1309" s="168">
        <v>-9.6385539999999992</v>
      </c>
      <c r="F1309" s="168">
        <v>6.6350709999999999</v>
      </c>
      <c r="G1309" s="168">
        <v>23.046869999999998</v>
      </c>
      <c r="H1309" s="6">
        <v>1149592477500</v>
      </c>
      <c r="I1309" s="151">
        <v>51.092999999999996</v>
      </c>
      <c r="J1309" s="151">
        <v>99.650220000000004</v>
      </c>
      <c r="K1309" s="6">
        <v>3910</v>
      </c>
      <c r="L1309" s="6">
        <v>95317000</v>
      </c>
      <c r="M1309" s="151">
        <v>12.916894477856752</v>
      </c>
      <c r="N1309" s="151">
        <v>0.59014503321195866</v>
      </c>
      <c r="O1309" s="151" t="s">
        <v>4501</v>
      </c>
      <c r="P1309" s="169">
        <v>1401.4991581740001</v>
      </c>
      <c r="Q1309" s="165">
        <v>5.9499999999999997E-2</v>
      </c>
      <c r="R1309" s="169">
        <v>1532.0236459759999</v>
      </c>
      <c r="S1309" s="165">
        <v>9.3100000000000002E-2</v>
      </c>
      <c r="T1309" s="169">
        <v>1655.6611164030001</v>
      </c>
      <c r="U1309" s="165">
        <v>0.1166</v>
      </c>
      <c r="V1309" s="169">
        <v>91.564447321000003</v>
      </c>
      <c r="W1309" s="170">
        <v>-0.1075</v>
      </c>
      <c r="X1309" s="169">
        <v>110.27747349400001</v>
      </c>
      <c r="Y1309" s="170">
        <v>0.2044</v>
      </c>
      <c r="Z1309" s="169">
        <v>134.91159427599999</v>
      </c>
      <c r="AA1309" s="170">
        <v>0.23089999999999999</v>
      </c>
      <c r="AB1309" s="169">
        <v>1562.3902864776001</v>
      </c>
      <c r="AC1309" s="165">
        <v>-0.25890000000000002</v>
      </c>
      <c r="AD1309" s="169">
        <v>1837.0422008631001</v>
      </c>
      <c r="AE1309" s="165">
        <v>0.17599999999999999</v>
      </c>
      <c r="AF1309" s="169">
        <v>2640.510381393</v>
      </c>
      <c r="AG1309" s="165">
        <v>1.17</v>
      </c>
      <c r="AH1309" s="168">
        <v>4.3249217200000002E-2</v>
      </c>
      <c r="AI1309" s="168">
        <v>4.4996762400000001E-2</v>
      </c>
      <c r="AJ1309" s="168">
        <v>5.5290686700000001E-2</v>
      </c>
      <c r="AK1309" s="168">
        <v>5.8057174699999999E-2</v>
      </c>
      <c r="AL1309" s="168">
        <v>6.0746290600000002E-2</v>
      </c>
      <c r="AM1309" s="168">
        <v>7.4487203000000002E-2</v>
      </c>
      <c r="AN1309" s="167">
        <v>0.21236387470000001</v>
      </c>
      <c r="AO1309" s="167">
        <v>0.2063791744</v>
      </c>
      <c r="AP1309" s="167">
        <v>0.20986585190000001</v>
      </c>
      <c r="AQ1309" s="167">
        <v>0.37269354910595498</v>
      </c>
      <c r="AR1309" s="167">
        <v>0.33042348211576</v>
      </c>
      <c r="AS1309" s="167">
        <v>0.34719258306640199</v>
      </c>
      <c r="AT1309" s="6">
        <v>1500</v>
      </c>
      <c r="AU1309" s="6">
        <v>1000</v>
      </c>
      <c r="AV1309" s="6">
        <v>0</v>
      </c>
    </row>
    <row r="1310" spans="1:48" x14ac:dyDescent="0.25">
      <c r="A1310" s="159">
        <v>1307</v>
      </c>
      <c r="B1310" s="3" t="s">
        <v>3255</v>
      </c>
      <c r="C1310" s="3" t="s">
        <v>2159</v>
      </c>
      <c r="D1310" s="28">
        <v>16000</v>
      </c>
      <c r="E1310" s="25">
        <v>1.910828</v>
      </c>
      <c r="F1310" s="25">
        <v>1.2658229999999999</v>
      </c>
      <c r="G1310" s="25">
        <v>3.225806</v>
      </c>
      <c r="H1310" s="28">
        <v>1194734256000</v>
      </c>
      <c r="I1310" s="49">
        <v>74.67089</v>
      </c>
      <c r="J1310" s="49">
        <v>99.366470000000007</v>
      </c>
      <c r="K1310" s="28">
        <v>815</v>
      </c>
      <c r="L1310" s="28">
        <v>12962000</v>
      </c>
      <c r="M1310" s="49">
        <v>5.7450628366247756</v>
      </c>
      <c r="N1310" s="49">
        <v>0.77779754114760069</v>
      </c>
      <c r="O1310" s="49">
        <v>0.47036149999999999</v>
      </c>
      <c r="P1310" s="30">
        <v>3024.1854558700002</v>
      </c>
      <c r="Q1310" s="27">
        <v>-6.6199999999999995E-2</v>
      </c>
      <c r="R1310" s="30">
        <v>3509.9677584279998</v>
      </c>
      <c r="S1310" s="27">
        <v>0.16059999999999999</v>
      </c>
      <c r="T1310" s="30">
        <v>3644.1863571230001</v>
      </c>
      <c r="U1310" s="27">
        <v>0.10009999999999999</v>
      </c>
      <c r="V1310" s="30">
        <v>187.218918156</v>
      </c>
      <c r="W1310" s="32">
        <v>-0.31240000000000001</v>
      </c>
      <c r="X1310" s="30">
        <v>217.613042568</v>
      </c>
      <c r="Y1310" s="32">
        <v>0.1623</v>
      </c>
      <c r="Z1310" s="30">
        <v>199.020804433</v>
      </c>
      <c r="AA1310" s="32">
        <v>3.5499999999999997E-2</v>
      </c>
      <c r="AB1310" s="30">
        <v>2331.8624601117999</v>
      </c>
      <c r="AC1310" s="27">
        <v>-0.43059999999999998</v>
      </c>
      <c r="AD1310" s="30">
        <v>2791.5510832595</v>
      </c>
      <c r="AE1310" s="27">
        <v>0.19700000000000001</v>
      </c>
      <c r="AF1310" s="30">
        <v>2886.3923152195998</v>
      </c>
      <c r="AG1310" s="27">
        <v>1.1100000000000001</v>
      </c>
      <c r="AH1310" s="25">
        <v>3.6992118800000001E-2</v>
      </c>
      <c r="AI1310" s="25">
        <v>4.2766990099999999E-2</v>
      </c>
      <c r="AJ1310" s="25">
        <v>3.9451213200000002E-2</v>
      </c>
      <c r="AK1310" s="25">
        <v>0.1146241571</v>
      </c>
      <c r="AL1310" s="25">
        <v>0.1378486055</v>
      </c>
      <c r="AM1310" s="25">
        <v>0.12987549549999999</v>
      </c>
      <c r="AN1310" s="47">
        <v>9.4764876200000001E-2</v>
      </c>
      <c r="AO1310" s="47">
        <v>8.4181704499999996E-2</v>
      </c>
      <c r="AP1310" s="47">
        <v>7.9116149600000005E-2</v>
      </c>
      <c r="AQ1310" s="47">
        <v>2.2181900592347099</v>
      </c>
      <c r="AR1310" s="47">
        <v>2.2282126996542</v>
      </c>
      <c r="AS1310" s="47">
        <v>2.2920532679265699</v>
      </c>
      <c r="AT1310" s="28">
        <v>2200</v>
      </c>
      <c r="AU1310" s="28">
        <v>2500</v>
      </c>
      <c r="AV1310" s="28">
        <v>0</v>
      </c>
    </row>
    <row r="1311" spans="1:48" x14ac:dyDescent="0.25">
      <c r="A1311" s="159">
        <v>1308</v>
      </c>
      <c r="B1311" s="3" t="s">
        <v>210</v>
      </c>
      <c r="C1311" s="3" t="s">
        <v>2159</v>
      </c>
      <c r="D1311" s="28">
        <v>400</v>
      </c>
      <c r="E1311" s="25">
        <v>0</v>
      </c>
      <c r="F1311" s="25">
        <v>-42.857140000000001</v>
      </c>
      <c r="G1311" s="25">
        <v>-61.165050000000001</v>
      </c>
      <c r="H1311" s="28">
        <v>19316251600</v>
      </c>
      <c r="I1311" s="49">
        <v>48.29063</v>
      </c>
      <c r="J1311" s="49">
        <v>89.289670000000001</v>
      </c>
      <c r="K1311" s="28">
        <v>20820</v>
      </c>
      <c r="L1311" s="28">
        <v>7740500</v>
      </c>
      <c r="M1311" s="49" t="s">
        <v>4501</v>
      </c>
      <c r="N1311" s="49">
        <v>7.7896116311099467E-2</v>
      </c>
      <c r="O1311" s="49">
        <v>0.54091299999999998</v>
      </c>
      <c r="P1311" s="30">
        <v>39.224701097000001</v>
      </c>
      <c r="Q1311" s="27">
        <v>-0.8427</v>
      </c>
      <c r="R1311" s="30">
        <v>48.318056368000001</v>
      </c>
      <c r="S1311" s="27">
        <v>0.23180000000000001</v>
      </c>
      <c r="T1311" s="30">
        <v>11.274752435</v>
      </c>
      <c r="U1311" s="27">
        <v>-0.8145</v>
      </c>
      <c r="V1311" s="30">
        <v>-84.661855935999995</v>
      </c>
      <c r="W1311" s="32">
        <v>1.2713000000000001</v>
      </c>
      <c r="X1311" s="30">
        <v>-152.93540509900001</v>
      </c>
      <c r="Y1311" s="32">
        <v>0.80640000000000001</v>
      </c>
      <c r="Z1311" s="30">
        <v>-98.389085635000001</v>
      </c>
      <c r="AA1311" s="32">
        <v>0.80279999999999996</v>
      </c>
      <c r="AB1311" s="30">
        <v>-1753.1736009485001</v>
      </c>
      <c r="AC1311" s="27">
        <v>1.2713000000000001</v>
      </c>
      <c r="AD1311" s="30">
        <v>-3166.9789411729998</v>
      </c>
      <c r="AE1311" s="27">
        <v>0.80600000000000005</v>
      </c>
      <c r="AF1311" s="30">
        <v>0</v>
      </c>
      <c r="AG1311" s="27">
        <v>0</v>
      </c>
      <c r="AH1311" s="25">
        <v>-9.2457899999999996E-2</v>
      </c>
      <c r="AI1311" s="25">
        <v>-0.21010049629999999</v>
      </c>
      <c r="AJ1311" s="25">
        <v>0</v>
      </c>
      <c r="AK1311" s="25">
        <v>-0.18244508549999999</v>
      </c>
      <c r="AL1311" s="25">
        <v>-0.44284644610000001</v>
      </c>
      <c r="AM1311" s="25">
        <v>0</v>
      </c>
      <c r="AN1311" s="47">
        <v>-0.29371777040000002</v>
      </c>
      <c r="AO1311" s="47">
        <v>-0.42104383979999999</v>
      </c>
      <c r="AP1311" s="47">
        <v>0</v>
      </c>
      <c r="AQ1311" s="47">
        <v>0.95238803548406503</v>
      </c>
      <c r="AR1311" s="47">
        <v>1.3514118761082601</v>
      </c>
      <c r="AS1311" s="47">
        <v>1.1224228774879199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3258</v>
      </c>
      <c r="C1312" s="3" t="s">
        <v>2159</v>
      </c>
      <c r="D1312" s="28">
        <v>4800</v>
      </c>
      <c r="E1312" s="25">
        <v>20</v>
      </c>
      <c r="F1312" s="25">
        <v>41.176470000000002</v>
      </c>
      <c r="G1312" s="25">
        <v>-44.186050000000002</v>
      </c>
      <c r="H1312" s="28">
        <v>14400000000</v>
      </c>
      <c r="I1312" s="49">
        <v>3</v>
      </c>
      <c r="J1312" s="49">
        <v>52.99333</v>
      </c>
      <c r="K1312" s="28">
        <v>550</v>
      </c>
      <c r="L1312" s="28">
        <v>3181500</v>
      </c>
      <c r="M1312" s="49">
        <v>3.7296037296037294</v>
      </c>
      <c r="N1312" s="49">
        <v>0.45404776104207745</v>
      </c>
      <c r="O1312" s="49" t="s">
        <v>4501</v>
      </c>
      <c r="P1312" s="30">
        <v>32.788266532000002</v>
      </c>
      <c r="Q1312" s="27">
        <v>0.55830000000000002</v>
      </c>
      <c r="R1312" s="30">
        <v>39.809253204000001</v>
      </c>
      <c r="S1312" s="27">
        <v>0.21410000000000001</v>
      </c>
      <c r="T1312" s="30">
        <v>0</v>
      </c>
      <c r="U1312" s="27" t="s">
        <v>1989</v>
      </c>
      <c r="V1312" s="30">
        <v>0.70722236500000002</v>
      </c>
      <c r="W1312" s="32">
        <v>-0.80720000000000003</v>
      </c>
      <c r="X1312" s="30">
        <v>3.8600788349999999</v>
      </c>
      <c r="Y1312" s="32">
        <v>4.4581</v>
      </c>
      <c r="Z1312" s="30">
        <v>0</v>
      </c>
      <c r="AA1312" s="32" t="s">
        <v>1989</v>
      </c>
      <c r="AB1312" s="30">
        <v>235.7407883333</v>
      </c>
      <c r="AC1312" s="27">
        <v>-0.80720000000000003</v>
      </c>
      <c r="AD1312" s="30">
        <v>1281.028538</v>
      </c>
      <c r="AE1312" s="27">
        <v>4.4340000000000002</v>
      </c>
      <c r="AF1312" s="30">
        <v>0</v>
      </c>
      <c r="AG1312" s="27" t="s">
        <v>1989</v>
      </c>
      <c r="AH1312" s="25">
        <v>1.6032058599999999E-2</v>
      </c>
      <c r="AI1312" s="25">
        <v>8.4569112299999999E-2</v>
      </c>
      <c r="AJ1312" s="25">
        <v>0</v>
      </c>
      <c r="AK1312" s="25">
        <v>1.9100918000000001E-2</v>
      </c>
      <c r="AL1312" s="25">
        <v>0.1295794096</v>
      </c>
      <c r="AM1312" s="25">
        <v>0</v>
      </c>
      <c r="AN1312" s="47">
        <v>0.18176344229999999</v>
      </c>
      <c r="AO1312" s="47">
        <v>0.24290582250000001</v>
      </c>
      <c r="AP1312" s="47">
        <v>0</v>
      </c>
      <c r="AQ1312" s="47">
        <v>0.336551685524421</v>
      </c>
      <c r="AR1312" s="47">
        <v>0.70415040151171204</v>
      </c>
      <c r="AS1312" s="47" t="s">
        <v>1989</v>
      </c>
      <c r="AT1312" s="28">
        <v>0</v>
      </c>
      <c r="AU1312" s="28">
        <v>0</v>
      </c>
      <c r="AV1312" s="28">
        <v>0</v>
      </c>
    </row>
    <row r="1313" spans="1:48" x14ac:dyDescent="0.25">
      <c r="A1313" s="159">
        <v>1310</v>
      </c>
      <c r="B1313" s="3" t="s">
        <v>3261</v>
      </c>
      <c r="C1313" s="3" t="s">
        <v>2159</v>
      </c>
      <c r="D1313" s="28">
        <v>2900</v>
      </c>
      <c r="E1313" s="25">
        <v>-3.3333330000000001</v>
      </c>
      <c r="F1313" s="25">
        <v>-6.451613</v>
      </c>
      <c r="G1313" s="25">
        <v>-17.142859999999999</v>
      </c>
      <c r="H1313" s="28">
        <v>145000000000</v>
      </c>
      <c r="I1313" s="49">
        <v>50</v>
      </c>
      <c r="J1313" s="49">
        <v>48.990369999999999</v>
      </c>
      <c r="K1313" s="28">
        <v>1899.25</v>
      </c>
      <c r="L1313" s="28">
        <v>5572000</v>
      </c>
      <c r="M1313" s="49">
        <v>181.25</v>
      </c>
      <c r="N1313" s="49">
        <v>0.25852981714009265</v>
      </c>
      <c r="O1313" s="49">
        <v>0.27883649999999999</v>
      </c>
      <c r="P1313" s="30">
        <v>124.07915468100001</v>
      </c>
      <c r="Q1313" s="27">
        <v>-0.22550000000000001</v>
      </c>
      <c r="R1313" s="30">
        <v>198.882664592</v>
      </c>
      <c r="S1313" s="27">
        <v>0.60289999999999999</v>
      </c>
      <c r="T1313" s="30">
        <v>230.161798089</v>
      </c>
      <c r="U1313" s="27">
        <v>0.43669999999999998</v>
      </c>
      <c r="V1313" s="30">
        <v>0.45574544</v>
      </c>
      <c r="W1313" s="32">
        <v>-0.52980000000000005</v>
      </c>
      <c r="X1313" s="30">
        <v>0.78134968900000001</v>
      </c>
      <c r="Y1313" s="32">
        <v>0.71440000000000003</v>
      </c>
      <c r="Z1313" s="30">
        <v>0.96472345500000001</v>
      </c>
      <c r="AA1313" s="32">
        <v>0.59119999999999995</v>
      </c>
      <c r="AB1313" s="30">
        <v>8.2034179199999997</v>
      </c>
      <c r="AC1313" s="27">
        <v>-0.52980000000000005</v>
      </c>
      <c r="AD1313" s="30">
        <v>14.06429442</v>
      </c>
      <c r="AE1313" s="27">
        <v>0.71399999999999997</v>
      </c>
      <c r="AF1313" s="30">
        <v>19.294469100000001</v>
      </c>
      <c r="AG1313" s="27">
        <v>1.59</v>
      </c>
      <c r="AH1313" s="25">
        <v>5.608481E-4</v>
      </c>
      <c r="AI1313" s="25">
        <v>9.7381870000000001E-4</v>
      </c>
      <c r="AJ1313" s="25">
        <v>1.215025E-3</v>
      </c>
      <c r="AK1313" s="25">
        <v>8.1389220000000005E-4</v>
      </c>
      <c r="AL1313" s="25">
        <v>1.3940273E-3</v>
      </c>
      <c r="AM1313" s="25">
        <v>1.7199232E-3</v>
      </c>
      <c r="AN1313" s="47">
        <v>2.8208291900000002E-2</v>
      </c>
      <c r="AO1313" s="47">
        <v>3.8192426000000002E-2</v>
      </c>
      <c r="AP1313" s="47">
        <v>3.86446794E-2</v>
      </c>
      <c r="AQ1313" s="47">
        <v>0.43909067703927901</v>
      </c>
      <c r="AR1313" s="47">
        <v>0.423931238876327</v>
      </c>
      <c r="AS1313" s="47">
        <v>0.41554549222460102</v>
      </c>
      <c r="AT1313" s="28">
        <v>0</v>
      </c>
      <c r="AU1313" s="28">
        <v>0</v>
      </c>
      <c r="AV1313" s="28">
        <v>0</v>
      </c>
    </row>
    <row r="1314" spans="1:48" x14ac:dyDescent="0.25">
      <c r="A1314" s="159">
        <v>1311</v>
      </c>
      <c r="B1314" s="3" t="s">
        <v>2297</v>
      </c>
      <c r="C1314" s="3" t="s">
        <v>2159</v>
      </c>
      <c r="D1314" s="28">
        <v>15000</v>
      </c>
      <c r="E1314" s="25">
        <v>-2.5974029999999999</v>
      </c>
      <c r="F1314" s="25">
        <v>-16.66667</v>
      </c>
      <c r="G1314" s="25">
        <v>-11.764709999999999</v>
      </c>
      <c r="H1314" s="28">
        <v>78750000000</v>
      </c>
      <c r="I1314" s="49">
        <v>5.25</v>
      </c>
      <c r="J1314" s="49">
        <v>47.702039999999997</v>
      </c>
      <c r="K1314" s="28">
        <v>1460</v>
      </c>
      <c r="L1314" s="28">
        <v>25424000</v>
      </c>
      <c r="M1314" s="49">
        <v>7.1157495256166987</v>
      </c>
      <c r="N1314" s="49">
        <v>0.78766033156866433</v>
      </c>
      <c r="O1314" s="49" t="s">
        <v>4501</v>
      </c>
      <c r="P1314" s="30">
        <v>540.57923241399999</v>
      </c>
      <c r="Q1314" s="27">
        <v>0.12529999999999999</v>
      </c>
      <c r="R1314" s="30">
        <v>449.80323159</v>
      </c>
      <c r="S1314" s="27">
        <v>-0.16789999999999999</v>
      </c>
      <c r="T1314" s="30">
        <v>0</v>
      </c>
      <c r="U1314" s="27" t="s">
        <v>1989</v>
      </c>
      <c r="V1314" s="30">
        <v>11.071410566999999</v>
      </c>
      <c r="W1314" s="32">
        <v>3.95E-2</v>
      </c>
      <c r="X1314" s="30">
        <v>11.06450903</v>
      </c>
      <c r="Y1314" s="32">
        <v>-5.9999999999999995E-4</v>
      </c>
      <c r="Z1314" s="30">
        <v>0</v>
      </c>
      <c r="AA1314" s="32" t="s">
        <v>1989</v>
      </c>
      <c r="AB1314" s="30">
        <v>2003.4982931428999</v>
      </c>
      <c r="AC1314" s="27">
        <v>3.95E-2</v>
      </c>
      <c r="AD1314" s="30">
        <v>2002.2387005713999</v>
      </c>
      <c r="AE1314" s="27">
        <v>-1E-3</v>
      </c>
      <c r="AF1314" s="30">
        <v>0</v>
      </c>
      <c r="AG1314" s="27" t="s">
        <v>1989</v>
      </c>
      <c r="AH1314" s="25">
        <v>4.1655880800000003E-2</v>
      </c>
      <c r="AI1314" s="25">
        <v>3.9683177100000001E-2</v>
      </c>
      <c r="AJ1314" s="25">
        <v>0</v>
      </c>
      <c r="AK1314" s="25">
        <v>0.1142918507</v>
      </c>
      <c r="AL1314" s="25">
        <v>0.11182265330000001</v>
      </c>
      <c r="AM1314" s="25">
        <v>0</v>
      </c>
      <c r="AN1314" s="47">
        <v>0.22358394700000001</v>
      </c>
      <c r="AO1314" s="47">
        <v>0.23738463060000001</v>
      </c>
      <c r="AP1314" s="47">
        <v>0</v>
      </c>
      <c r="AQ1314" s="47">
        <v>1.78669792047748</v>
      </c>
      <c r="AR1314" s="47">
        <v>1.84842899560546</v>
      </c>
      <c r="AS1314" s="47" t="s">
        <v>1989</v>
      </c>
      <c r="AT1314" s="28">
        <v>1600</v>
      </c>
      <c r="AU1314" s="28">
        <v>1600</v>
      </c>
      <c r="AV1314" s="28">
        <v>0</v>
      </c>
    </row>
    <row r="1315" spans="1:48" x14ac:dyDescent="0.25">
      <c r="A1315" s="159">
        <v>1312</v>
      </c>
      <c r="B1315" s="3" t="s">
        <v>3264</v>
      </c>
      <c r="C1315" s="3" t="s">
        <v>2159</v>
      </c>
      <c r="D1315" s="28">
        <v>300</v>
      </c>
      <c r="E1315" s="25">
        <v>0</v>
      </c>
      <c r="F1315" s="25">
        <v>-25</v>
      </c>
      <c r="G1315" s="25">
        <v>-25</v>
      </c>
      <c r="H1315" s="28">
        <v>10500000000</v>
      </c>
      <c r="I1315" s="49">
        <v>35</v>
      </c>
      <c r="J1315" s="49">
        <v>67.135710000000003</v>
      </c>
      <c r="K1315" s="28">
        <v>1555</v>
      </c>
      <c r="L1315" s="28">
        <v>466500</v>
      </c>
      <c r="M1315" s="49" t="s">
        <v>4501</v>
      </c>
      <c r="N1315" s="49" t="s">
        <v>4501</v>
      </c>
      <c r="O1315" s="49">
        <v>-0.60675869999999998</v>
      </c>
      <c r="P1315" s="30">
        <v>26.925318256000001</v>
      </c>
      <c r="Q1315" s="27">
        <v>0.1903</v>
      </c>
      <c r="R1315" s="30">
        <v>22.358782005999998</v>
      </c>
      <c r="S1315" s="27">
        <v>-0.1696</v>
      </c>
      <c r="T1315" s="30">
        <v>0</v>
      </c>
      <c r="U1315" s="27" t="s">
        <v>1989</v>
      </c>
      <c r="V1315" s="30">
        <v>-5.6269693749999998</v>
      </c>
      <c r="W1315" s="32">
        <v>-0.92430000000000001</v>
      </c>
      <c r="X1315" s="30">
        <v>-12.472929059</v>
      </c>
      <c r="Y1315" s="32">
        <v>1.2165999999999999</v>
      </c>
      <c r="Z1315" s="30">
        <v>0</v>
      </c>
      <c r="AA1315" s="32" t="s">
        <v>1989</v>
      </c>
      <c r="AB1315" s="30">
        <v>-153.5293034286</v>
      </c>
      <c r="AC1315" s="27">
        <v>-0.92749999999999999</v>
      </c>
      <c r="AD1315" s="30">
        <v>-359.57811385709999</v>
      </c>
      <c r="AE1315" s="27">
        <v>1.3420000000000001</v>
      </c>
      <c r="AF1315" s="30">
        <v>0</v>
      </c>
      <c r="AG1315" s="27" t="s">
        <v>1989</v>
      </c>
      <c r="AH1315" s="25">
        <v>-1.0792864100000001E-2</v>
      </c>
      <c r="AI1315" s="25">
        <v>-3.0372979000000001E-2</v>
      </c>
      <c r="AJ1315" s="25">
        <v>0</v>
      </c>
      <c r="AK1315" s="25">
        <v>1.3882655000000001E-2</v>
      </c>
      <c r="AL1315" s="25">
        <v>3.1803294099999997E-2</v>
      </c>
      <c r="AM1315" s="25">
        <v>0</v>
      </c>
      <c r="AN1315" s="47">
        <v>-2.4776356498999998</v>
      </c>
      <c r="AO1315" s="47">
        <v>0.20899925120000001</v>
      </c>
      <c r="AP1315" s="47">
        <v>0</v>
      </c>
      <c r="AQ1315" s="47">
        <v>-2.0994449921540199</v>
      </c>
      <c r="AR1315" s="47">
        <v>-1.99636294503423</v>
      </c>
      <c r="AS1315" s="47" t="s">
        <v>1989</v>
      </c>
      <c r="AT1315" s="28">
        <v>0</v>
      </c>
      <c r="AU1315" s="28">
        <v>0</v>
      </c>
      <c r="AV1315" s="28">
        <v>0</v>
      </c>
    </row>
    <row r="1316" spans="1:48" x14ac:dyDescent="0.25">
      <c r="A1316" s="159">
        <v>1313</v>
      </c>
      <c r="B1316" s="3" t="s">
        <v>3267</v>
      </c>
      <c r="C1316" s="3" t="s">
        <v>2159</v>
      </c>
      <c r="D1316" s="28">
        <v>20100</v>
      </c>
      <c r="E1316" s="25">
        <v>5.7894740000000002</v>
      </c>
      <c r="F1316" s="25">
        <v>-10.66667</v>
      </c>
      <c r="G1316" s="25">
        <v>-8.6363640000000004</v>
      </c>
      <c r="H1316" s="28">
        <v>237431250000</v>
      </c>
      <c r="I1316" s="49">
        <v>11.8125</v>
      </c>
      <c r="J1316" s="49">
        <v>21.238969999999998</v>
      </c>
      <c r="K1316" s="28">
        <v>2233.65</v>
      </c>
      <c r="L1316" s="28">
        <v>43630500</v>
      </c>
      <c r="M1316" s="49">
        <v>9.3500797448165862</v>
      </c>
      <c r="N1316" s="49">
        <v>1.5044021825075788</v>
      </c>
      <c r="O1316" s="49">
        <v>-3.9922859999999998E-2</v>
      </c>
      <c r="P1316" s="30">
        <v>133.7435917</v>
      </c>
      <c r="Q1316" s="27">
        <v>-0.43409999999999999</v>
      </c>
      <c r="R1316" s="30">
        <v>173.8262982</v>
      </c>
      <c r="S1316" s="27">
        <v>0.29970000000000002</v>
      </c>
      <c r="T1316" s="30">
        <v>0</v>
      </c>
      <c r="U1316" s="27" t="s">
        <v>1989</v>
      </c>
      <c r="V1316" s="30">
        <v>-21.603445875999999</v>
      </c>
      <c r="W1316" s="32">
        <v>-1.3938999999999999</v>
      </c>
      <c r="X1316" s="30">
        <v>25.391270297999998</v>
      </c>
      <c r="Y1316" s="32">
        <v>-2.1753</v>
      </c>
      <c r="Z1316" s="30">
        <v>0</v>
      </c>
      <c r="AA1316" s="32" t="s">
        <v>1989</v>
      </c>
      <c r="AB1316" s="30">
        <v>-3200.5105001481002</v>
      </c>
      <c r="AC1316" s="27">
        <v>-1.4527000000000001</v>
      </c>
      <c r="AD1316" s="30">
        <v>3251.7877478518999</v>
      </c>
      <c r="AE1316" s="27">
        <v>-2.016</v>
      </c>
      <c r="AF1316" s="30">
        <v>0</v>
      </c>
      <c r="AG1316" s="27" t="s">
        <v>1989</v>
      </c>
      <c r="AH1316" s="25">
        <v>-9.5727131600000001E-2</v>
      </c>
      <c r="AI1316" s="25">
        <v>0.127775373</v>
      </c>
      <c r="AJ1316" s="25">
        <v>0</v>
      </c>
      <c r="AK1316" s="25">
        <v>-0.1072469418</v>
      </c>
      <c r="AL1316" s="25">
        <v>0.1566237543</v>
      </c>
      <c r="AM1316" s="25">
        <v>0</v>
      </c>
      <c r="AN1316" s="47">
        <v>-0.17856160630000001</v>
      </c>
      <c r="AO1316" s="47">
        <v>0.19131204839999999</v>
      </c>
      <c r="AP1316" s="47">
        <v>0</v>
      </c>
      <c r="AQ1316" s="47">
        <v>0.13879120306610199</v>
      </c>
      <c r="AR1316" s="47">
        <v>0.31748817196412399</v>
      </c>
      <c r="AS1316" s="47" t="s">
        <v>1989</v>
      </c>
      <c r="AT1316" s="28">
        <v>1500</v>
      </c>
      <c r="AU1316" s="28">
        <v>7500</v>
      </c>
      <c r="AV1316" s="28">
        <v>0</v>
      </c>
    </row>
    <row r="1317" spans="1:48" x14ac:dyDescent="0.25">
      <c r="A1317" s="159">
        <v>1314</v>
      </c>
      <c r="B1317" s="3" t="s">
        <v>3273</v>
      </c>
      <c r="C1317" s="3" t="s">
        <v>2159</v>
      </c>
      <c r="D1317" s="28">
        <v>6100</v>
      </c>
      <c r="E1317" s="25">
        <v>5.1724139999999998</v>
      </c>
      <c r="F1317" s="25">
        <v>-26.506019999999999</v>
      </c>
      <c r="G1317" s="25">
        <v>1.6666669999999999</v>
      </c>
      <c r="H1317" s="28">
        <v>244000000000</v>
      </c>
      <c r="I1317" s="49">
        <v>40</v>
      </c>
      <c r="J1317" s="49">
        <v>21.508749999999999</v>
      </c>
      <c r="K1317" s="28">
        <v>7320</v>
      </c>
      <c r="L1317" s="28">
        <v>42407500</v>
      </c>
      <c r="M1317" s="49">
        <v>11.685823754789272</v>
      </c>
      <c r="N1317" s="49">
        <v>0.55017411841299357</v>
      </c>
      <c r="O1317" s="49">
        <v>0.79476740000000001</v>
      </c>
      <c r="P1317" s="30">
        <v>192.06233946899999</v>
      </c>
      <c r="Q1317" s="27">
        <v>0.23910000000000001</v>
      </c>
      <c r="R1317" s="30">
        <v>266.67545951800003</v>
      </c>
      <c r="S1317" s="27">
        <v>0.38850000000000001</v>
      </c>
      <c r="T1317" s="30">
        <v>305.00207001799998</v>
      </c>
      <c r="U1317" s="27">
        <v>0.37469999999999998</v>
      </c>
      <c r="V1317" s="30">
        <v>18.228757507000001</v>
      </c>
      <c r="W1317" s="32">
        <v>3.0506000000000002</v>
      </c>
      <c r="X1317" s="30">
        <v>24.561959818999998</v>
      </c>
      <c r="Y1317" s="32">
        <v>0.34739999999999999</v>
      </c>
      <c r="Z1317" s="30">
        <v>28.567861928999999</v>
      </c>
      <c r="AA1317" s="32">
        <v>0.5716</v>
      </c>
      <c r="AB1317" s="30">
        <v>387.361187675</v>
      </c>
      <c r="AC1317" s="27">
        <v>3.4266000000000001</v>
      </c>
      <c r="AD1317" s="30">
        <v>552.643995475</v>
      </c>
      <c r="AE1317" s="27">
        <v>0.42699999999999999</v>
      </c>
      <c r="AF1317" s="30">
        <v>714.19654822500002</v>
      </c>
      <c r="AG1317" s="27">
        <v>1.57</v>
      </c>
      <c r="AH1317" s="25">
        <v>2.9441003600000001E-2</v>
      </c>
      <c r="AI1317" s="25">
        <v>4.03003714E-2</v>
      </c>
      <c r="AJ1317" s="25">
        <v>4.6794664299999997E-2</v>
      </c>
      <c r="AK1317" s="25">
        <v>4.1938737800000001E-2</v>
      </c>
      <c r="AL1317" s="25">
        <v>5.5496952199999998E-2</v>
      </c>
      <c r="AM1317" s="25">
        <v>6.4269930000000003E-2</v>
      </c>
      <c r="AN1317" s="47">
        <v>0.34089396300000002</v>
      </c>
      <c r="AO1317" s="47">
        <v>0.37093761400000003</v>
      </c>
      <c r="AP1317" s="47">
        <v>0.34386790760000002</v>
      </c>
      <c r="AQ1317" s="47">
        <v>0.40397231925764598</v>
      </c>
      <c r="AR1317" s="47">
        <v>0.35030428333562103</v>
      </c>
      <c r="AS1317" s="47">
        <v>0.37344569091222102</v>
      </c>
      <c r="AT1317" s="28">
        <v>500</v>
      </c>
      <c r="AU1317" s="28">
        <v>500</v>
      </c>
      <c r="AV1317" s="28">
        <v>0</v>
      </c>
    </row>
    <row r="1318" spans="1:48" x14ac:dyDescent="0.25">
      <c r="A1318" s="159">
        <v>1315</v>
      </c>
      <c r="B1318" s="3" t="s">
        <v>2665</v>
      </c>
      <c r="C1318" s="3" t="s">
        <v>2159</v>
      </c>
      <c r="D1318" s="28">
        <v>5600</v>
      </c>
      <c r="E1318" s="25">
        <v>-33.333329999999997</v>
      </c>
      <c r="F1318" s="25">
        <v>-6.6666670000000003</v>
      </c>
      <c r="G1318" s="25">
        <v>-6.6666670000000003</v>
      </c>
      <c r="H1318" s="28">
        <v>22619223200</v>
      </c>
      <c r="I1318" s="49">
        <v>4.0391399999999997</v>
      </c>
      <c r="J1318" s="49">
        <v>57.401029999999999</v>
      </c>
      <c r="K1318" s="28">
        <v>170</v>
      </c>
      <c r="L1318" s="28">
        <v>952000</v>
      </c>
      <c r="M1318" s="49">
        <v>5.8151609553478716</v>
      </c>
      <c r="N1318" s="49">
        <v>0.35210340833172787</v>
      </c>
      <c r="O1318" s="49" t="s">
        <v>4501</v>
      </c>
      <c r="P1318" s="30">
        <v>686.13089098700004</v>
      </c>
      <c r="Q1318" s="27">
        <v>2.2100000000000002E-2</v>
      </c>
      <c r="R1318" s="30">
        <v>714.88053525700002</v>
      </c>
      <c r="S1318" s="27">
        <v>4.19E-2</v>
      </c>
      <c r="T1318" s="30">
        <v>0</v>
      </c>
      <c r="U1318" s="27" t="s">
        <v>1989</v>
      </c>
      <c r="V1318" s="30">
        <v>4.4992693700000004</v>
      </c>
      <c r="W1318" s="32">
        <v>-0.37519999999999998</v>
      </c>
      <c r="X1318" s="30">
        <v>3.8887763579999999</v>
      </c>
      <c r="Y1318" s="32">
        <v>-0.13569999999999999</v>
      </c>
      <c r="Z1318" s="30">
        <v>0</v>
      </c>
      <c r="AA1318" s="32" t="s">
        <v>1989</v>
      </c>
      <c r="AB1318" s="30">
        <v>891.13258220110004</v>
      </c>
      <c r="AC1318" s="27">
        <v>-0.41199999999999998</v>
      </c>
      <c r="AD1318" s="30">
        <v>750.48459489100003</v>
      </c>
      <c r="AE1318" s="27">
        <v>-0.158</v>
      </c>
      <c r="AF1318" s="30">
        <v>0</v>
      </c>
      <c r="AG1318" s="27" t="s">
        <v>1989</v>
      </c>
      <c r="AH1318" s="25">
        <v>3.8710854000000003E-2</v>
      </c>
      <c r="AI1318" s="25">
        <v>3.4597055600000003E-2</v>
      </c>
      <c r="AJ1318" s="25">
        <v>0</v>
      </c>
      <c r="AK1318" s="25">
        <v>7.0403419999999994E-2</v>
      </c>
      <c r="AL1318" s="25">
        <v>5.9951477099999997E-2</v>
      </c>
      <c r="AM1318" s="25">
        <v>0</v>
      </c>
      <c r="AN1318" s="47">
        <v>5.3359488699999999E-2</v>
      </c>
      <c r="AO1318" s="47">
        <v>5.4141597399999998E-2</v>
      </c>
      <c r="AP1318" s="47">
        <v>0</v>
      </c>
      <c r="AQ1318" s="47">
        <v>0.75907116134054797</v>
      </c>
      <c r="AR1318" s="47">
        <v>0.70611673978329004</v>
      </c>
      <c r="AS1318" s="47" t="s">
        <v>1989</v>
      </c>
      <c r="AT1318" s="28">
        <v>1000</v>
      </c>
      <c r="AU1318" s="28">
        <v>800</v>
      </c>
      <c r="AV1318" s="28">
        <v>0</v>
      </c>
    </row>
    <row r="1319" spans="1:48" x14ac:dyDescent="0.25">
      <c r="A1319" s="159">
        <v>1316</v>
      </c>
      <c r="B1319" s="3" t="s">
        <v>3276</v>
      </c>
      <c r="C1319" s="3" t="s">
        <v>2159</v>
      </c>
      <c r="D1319" s="28" t="s">
        <v>4501</v>
      </c>
      <c r="E1319" s="25" t="s">
        <v>4501</v>
      </c>
      <c r="F1319" s="25" t="s">
        <v>4501</v>
      </c>
      <c r="G1319" s="25" t="s">
        <v>4501</v>
      </c>
      <c r="H1319" s="28" t="s">
        <v>4501</v>
      </c>
      <c r="I1319" s="49">
        <v>12.13078</v>
      </c>
      <c r="J1319" s="49">
        <v>58.930549999999997</v>
      </c>
      <c r="K1319" s="28">
        <v>0</v>
      </c>
      <c r="L1319" s="28" t="s">
        <v>4501</v>
      </c>
      <c r="M1319" s="49" t="s">
        <v>4501</v>
      </c>
      <c r="N1319" s="49" t="s">
        <v>4501</v>
      </c>
      <c r="O1319" s="49" t="s">
        <v>4501</v>
      </c>
      <c r="P1319" s="30">
        <v>238.08415318199999</v>
      </c>
      <c r="Q1319" s="27">
        <v>-0.15529999999999999</v>
      </c>
      <c r="R1319" s="30">
        <v>250.918891148</v>
      </c>
      <c r="S1319" s="27">
        <v>5.3900000000000003E-2</v>
      </c>
      <c r="T1319" s="30">
        <v>173.93078080800001</v>
      </c>
      <c r="U1319" s="27">
        <v>-0.2908</v>
      </c>
      <c r="V1319" s="30">
        <v>-14.501130305</v>
      </c>
      <c r="W1319" s="32">
        <v>10.027200000000001</v>
      </c>
      <c r="X1319" s="30">
        <v>-24.493789025000002</v>
      </c>
      <c r="Y1319" s="32">
        <v>0.68910000000000005</v>
      </c>
      <c r="Z1319" s="30">
        <v>-28.108704027000002</v>
      </c>
      <c r="AA1319" s="32">
        <v>0.74860000000000004</v>
      </c>
      <c r="AB1319" s="30">
        <v>-1160.0904244000001</v>
      </c>
      <c r="AC1319" s="27">
        <v>10.027200000000001</v>
      </c>
      <c r="AD1319" s="30">
        <v>-1959.5031220000001</v>
      </c>
      <c r="AE1319" s="27">
        <v>0.68899999999999995</v>
      </c>
      <c r="AF1319" s="30">
        <v>0</v>
      </c>
      <c r="AG1319" s="27">
        <v>0</v>
      </c>
      <c r="AH1319" s="25">
        <v>-2.7810389000000001E-2</v>
      </c>
      <c r="AI1319" s="25">
        <v>-4.7205324999999999E-2</v>
      </c>
      <c r="AJ1319" s="25">
        <v>0</v>
      </c>
      <c r="AK1319" s="25">
        <v>3.5698614777</v>
      </c>
      <c r="AL1319" s="25">
        <v>1.0345061927999999</v>
      </c>
      <c r="AM1319" s="25">
        <v>0</v>
      </c>
      <c r="AN1319" s="47">
        <v>0.10802583709999999</v>
      </c>
      <c r="AO1319" s="47">
        <v>9.6810254799999995E-2</v>
      </c>
      <c r="AP1319" s="47">
        <v>0</v>
      </c>
      <c r="AQ1319" s="47">
        <v>-46.808309671174001</v>
      </c>
      <c r="AR1319" s="47">
        <v>-15.415317147571701</v>
      </c>
      <c r="AS1319" s="47">
        <v>-14.6142659346658</v>
      </c>
      <c r="AT1319" s="28">
        <v>0</v>
      </c>
      <c r="AU1319" s="28">
        <v>0</v>
      </c>
      <c r="AV1319" s="28">
        <v>0</v>
      </c>
    </row>
    <row r="1320" spans="1:48" x14ac:dyDescent="0.25">
      <c r="A1320" s="159">
        <v>1317</v>
      </c>
      <c r="B1320" s="3" t="s">
        <v>3288</v>
      </c>
      <c r="C1320" s="3" t="s">
        <v>2159</v>
      </c>
      <c r="D1320" s="28" t="s">
        <v>4501</v>
      </c>
      <c r="E1320" s="25" t="s">
        <v>4501</v>
      </c>
      <c r="F1320" s="25" t="s">
        <v>4501</v>
      </c>
      <c r="G1320" s="25" t="s">
        <v>4501</v>
      </c>
      <c r="H1320" s="28" t="s">
        <v>4501</v>
      </c>
      <c r="I1320" s="49">
        <v>1.2</v>
      </c>
      <c r="J1320" s="49">
        <v>91.933329999999998</v>
      </c>
      <c r="K1320" s="28" t="s">
        <v>4501</v>
      </c>
      <c r="L1320" s="28" t="s">
        <v>4501</v>
      </c>
      <c r="M1320" s="49" t="s">
        <v>4501</v>
      </c>
      <c r="N1320" s="49" t="s">
        <v>4501</v>
      </c>
      <c r="O1320" s="49" t="s">
        <v>4501</v>
      </c>
      <c r="P1320" s="30">
        <v>38.734319687000003</v>
      </c>
      <c r="Q1320" s="27">
        <v>-0.22420000000000001</v>
      </c>
      <c r="R1320" s="30">
        <v>38.079922103000001</v>
      </c>
      <c r="S1320" s="27">
        <v>-1.6899999999999998E-2</v>
      </c>
      <c r="T1320" s="30">
        <v>0</v>
      </c>
      <c r="U1320" s="27" t="s">
        <v>1989</v>
      </c>
      <c r="V1320" s="30">
        <v>0.90573806800000001</v>
      </c>
      <c r="W1320" s="32">
        <v>0.13200000000000001</v>
      </c>
      <c r="X1320" s="30">
        <v>1.717613571</v>
      </c>
      <c r="Y1320" s="32">
        <v>0.89639999999999997</v>
      </c>
      <c r="Z1320" s="30">
        <v>0</v>
      </c>
      <c r="AA1320" s="32" t="s">
        <v>1989</v>
      </c>
      <c r="AB1320" s="30">
        <v>754.78172333329996</v>
      </c>
      <c r="AC1320" s="27">
        <v>0.13200000000000001</v>
      </c>
      <c r="AD1320" s="30">
        <v>1389.9102733333</v>
      </c>
      <c r="AE1320" s="27">
        <v>0.84099999999999997</v>
      </c>
      <c r="AF1320" s="30">
        <v>0</v>
      </c>
      <c r="AG1320" s="27" t="s">
        <v>1989</v>
      </c>
      <c r="AH1320" s="25">
        <v>2.0233996399999999E-2</v>
      </c>
      <c r="AI1320" s="25">
        <v>3.7366783299999998E-2</v>
      </c>
      <c r="AJ1320" s="25">
        <v>0</v>
      </c>
      <c r="AK1320" s="25">
        <v>6.2117413599999997E-2</v>
      </c>
      <c r="AL1320" s="25">
        <v>0.1101398973</v>
      </c>
      <c r="AM1320" s="25">
        <v>0</v>
      </c>
      <c r="AN1320" s="47">
        <v>0.1934691573</v>
      </c>
      <c r="AO1320" s="47">
        <v>0.20670664399999999</v>
      </c>
      <c r="AP1320" s="47">
        <v>0</v>
      </c>
      <c r="AQ1320" s="47">
        <v>2.2310767624920902</v>
      </c>
      <c r="AR1320" s="47">
        <v>1.69346854177409</v>
      </c>
      <c r="AS1320" s="47" t="s">
        <v>1989</v>
      </c>
      <c r="AT1320" s="28">
        <v>0</v>
      </c>
      <c r="AU1320" s="28">
        <v>0</v>
      </c>
      <c r="AV1320" s="28">
        <v>0</v>
      </c>
    </row>
    <row r="1321" spans="1:48" x14ac:dyDescent="0.25">
      <c r="A1321" s="159">
        <v>1318</v>
      </c>
      <c r="B1321" s="3" t="s">
        <v>3279</v>
      </c>
      <c r="C1321" s="3" t="s">
        <v>2159</v>
      </c>
      <c r="D1321" s="6" t="s">
        <v>4501</v>
      </c>
      <c r="E1321" s="168" t="s">
        <v>4501</v>
      </c>
      <c r="F1321" s="168" t="s">
        <v>4501</v>
      </c>
      <c r="G1321" s="168" t="s">
        <v>4501</v>
      </c>
      <c r="H1321" s="6" t="s">
        <v>4501</v>
      </c>
      <c r="I1321" s="151">
        <v>4.7337799999999994</v>
      </c>
      <c r="J1321" s="151">
        <v>71.84599</v>
      </c>
      <c r="K1321" s="6" t="s">
        <v>4501</v>
      </c>
      <c r="L1321" s="6" t="s">
        <v>4501</v>
      </c>
      <c r="M1321" s="151" t="s">
        <v>4501</v>
      </c>
      <c r="N1321" s="151" t="s">
        <v>4501</v>
      </c>
      <c r="O1321" s="151" t="s">
        <v>4501</v>
      </c>
      <c r="P1321" s="169">
        <v>305.73234416299999</v>
      </c>
      <c r="Q1321" s="165">
        <v>0.1338</v>
      </c>
      <c r="R1321" s="169">
        <v>368.53358650799998</v>
      </c>
      <c r="S1321" s="165">
        <v>0.2054</v>
      </c>
      <c r="T1321" s="169">
        <v>0</v>
      </c>
      <c r="U1321" s="165" t="s">
        <v>1989</v>
      </c>
      <c r="V1321" s="169">
        <v>29.187942798000002</v>
      </c>
      <c r="W1321" s="170">
        <v>0.3049</v>
      </c>
      <c r="X1321" s="169">
        <v>69.948161670999994</v>
      </c>
      <c r="Y1321" s="170">
        <v>1.3965000000000001</v>
      </c>
      <c r="Z1321" s="169">
        <v>0</v>
      </c>
      <c r="AA1321" s="170" t="s">
        <v>1989</v>
      </c>
      <c r="AB1321" s="169">
        <v>5705.2446304989999</v>
      </c>
      <c r="AC1321" s="165">
        <v>0.30480000000000002</v>
      </c>
      <c r="AD1321" s="169">
        <v>13682.644190483599</v>
      </c>
      <c r="AE1321" s="165">
        <v>1.3979999999999999</v>
      </c>
      <c r="AF1321" s="169">
        <v>0</v>
      </c>
      <c r="AG1321" s="165" t="s">
        <v>1989</v>
      </c>
      <c r="AH1321" s="168">
        <v>0.15606103469999999</v>
      </c>
      <c r="AI1321" s="168">
        <v>0.32859289409999998</v>
      </c>
      <c r="AJ1321" s="168">
        <v>0</v>
      </c>
      <c r="AK1321" s="168">
        <v>0.26289445140000001</v>
      </c>
      <c r="AL1321" s="168">
        <v>0.55609176650000003</v>
      </c>
      <c r="AM1321" s="168">
        <v>0</v>
      </c>
      <c r="AN1321" s="167">
        <v>0.1205330974</v>
      </c>
      <c r="AO1321" s="167">
        <v>0.21160863059999999</v>
      </c>
      <c r="AP1321" s="167">
        <v>0</v>
      </c>
      <c r="AQ1321" s="167">
        <v>0.67680646579016801</v>
      </c>
      <c r="AR1321" s="167">
        <v>0.70756484345791304</v>
      </c>
      <c r="AS1321" s="167" t="s">
        <v>1989</v>
      </c>
      <c r="AT1321" s="6">
        <v>12000</v>
      </c>
      <c r="AU1321" s="6">
        <v>2000</v>
      </c>
      <c r="AV1321" s="6">
        <v>2000</v>
      </c>
    </row>
    <row r="1322" spans="1:48" x14ac:dyDescent="0.25">
      <c r="A1322" s="159">
        <v>1319</v>
      </c>
      <c r="B1322" s="3" t="s">
        <v>3282</v>
      </c>
      <c r="C1322" s="3" t="s">
        <v>2159</v>
      </c>
      <c r="D1322" s="6" t="s">
        <v>4501</v>
      </c>
      <c r="E1322" s="168" t="s">
        <v>4501</v>
      </c>
      <c r="F1322" s="168" t="s">
        <v>4501</v>
      </c>
      <c r="G1322" s="168" t="s">
        <v>4501</v>
      </c>
      <c r="H1322" s="6" t="s">
        <v>4501</v>
      </c>
      <c r="I1322" s="151">
        <v>2.18947</v>
      </c>
      <c r="J1322" s="151">
        <v>34.403680000000001</v>
      </c>
      <c r="K1322" s="6">
        <v>0</v>
      </c>
      <c r="L1322" s="6" t="s">
        <v>4501</v>
      </c>
      <c r="M1322" s="151" t="s">
        <v>4501</v>
      </c>
      <c r="N1322" s="151" t="s">
        <v>4501</v>
      </c>
      <c r="O1322" s="151" t="s">
        <v>4501</v>
      </c>
      <c r="P1322" s="169">
        <v>817.53657495799996</v>
      </c>
      <c r="Q1322" s="165">
        <v>0.1022</v>
      </c>
      <c r="R1322" s="169">
        <v>924.855730365</v>
      </c>
      <c r="S1322" s="165">
        <v>0.1313</v>
      </c>
      <c r="T1322" s="169">
        <v>0</v>
      </c>
      <c r="U1322" s="165" t="s">
        <v>1989</v>
      </c>
      <c r="V1322" s="169">
        <v>4.3036449259999996</v>
      </c>
      <c r="W1322" s="170">
        <v>2.7199999999999998E-2</v>
      </c>
      <c r="X1322" s="169">
        <v>4.2938310849999999</v>
      </c>
      <c r="Y1322" s="170">
        <v>-2.3E-3</v>
      </c>
      <c r="Z1322" s="169">
        <v>0</v>
      </c>
      <c r="AA1322" s="170" t="s">
        <v>1989</v>
      </c>
      <c r="AB1322" s="169">
        <v>2338.969239256</v>
      </c>
      <c r="AC1322" s="165">
        <v>0.1095</v>
      </c>
      <c r="AD1322" s="169">
        <v>-1595.9592213303999</v>
      </c>
      <c r="AE1322" s="165">
        <v>-1.6819999999999999</v>
      </c>
      <c r="AF1322" s="169">
        <v>0</v>
      </c>
      <c r="AG1322" s="165" t="s">
        <v>1989</v>
      </c>
      <c r="AH1322" s="168">
        <v>4.4432846499999998E-2</v>
      </c>
      <c r="AI1322" s="168">
        <v>3.9640778199999997E-2</v>
      </c>
      <c r="AJ1322" s="168">
        <v>0</v>
      </c>
      <c r="AK1322" s="168">
        <v>0.1321609846</v>
      </c>
      <c r="AL1322" s="168">
        <v>0.1193936692</v>
      </c>
      <c r="AM1322" s="168">
        <v>0</v>
      </c>
      <c r="AN1322" s="167">
        <v>6.7156407500000001E-2</v>
      </c>
      <c r="AO1322" s="167">
        <v>5.8828114799999998E-2</v>
      </c>
      <c r="AP1322" s="167">
        <v>0</v>
      </c>
      <c r="AQ1322" s="167">
        <v>1.9289379033551799</v>
      </c>
      <c r="AR1322" s="167">
        <v>2.0871731242465801</v>
      </c>
      <c r="AS1322" s="167" t="s">
        <v>1989</v>
      </c>
      <c r="AT1322" s="6">
        <v>0</v>
      </c>
      <c r="AU1322" s="6">
        <v>1500</v>
      </c>
      <c r="AV1322" s="6">
        <v>0</v>
      </c>
    </row>
    <row r="1323" spans="1:48" x14ac:dyDescent="0.25">
      <c r="A1323" s="159">
        <v>1320</v>
      </c>
      <c r="B1323" s="3" t="s">
        <v>3285</v>
      </c>
      <c r="C1323" s="3" t="s">
        <v>2159</v>
      </c>
      <c r="D1323" s="28" t="s">
        <v>4501</v>
      </c>
      <c r="E1323" s="25" t="s">
        <v>4501</v>
      </c>
      <c r="F1323" s="25" t="s">
        <v>4501</v>
      </c>
      <c r="G1323" s="25" t="s">
        <v>4501</v>
      </c>
      <c r="H1323" s="28" t="s">
        <v>4501</v>
      </c>
      <c r="I1323" s="49">
        <v>21.599999999999998</v>
      </c>
      <c r="J1323" s="49">
        <v>95.098010000000002</v>
      </c>
      <c r="K1323" s="28" t="s">
        <v>4501</v>
      </c>
      <c r="L1323" s="28" t="s">
        <v>4501</v>
      </c>
      <c r="M1323" s="49" t="s">
        <v>4501</v>
      </c>
      <c r="N1323" s="49" t="s">
        <v>4501</v>
      </c>
      <c r="O1323" s="49" t="s">
        <v>4501</v>
      </c>
      <c r="P1323" s="30">
        <v>0</v>
      </c>
      <c r="Q1323" s="27" t="s">
        <v>1989</v>
      </c>
      <c r="R1323" s="30">
        <v>0</v>
      </c>
      <c r="S1323" s="27" t="s">
        <v>1989</v>
      </c>
      <c r="T1323" s="30">
        <v>0</v>
      </c>
      <c r="U1323" s="27" t="s">
        <v>1989</v>
      </c>
      <c r="V1323" s="30">
        <v>0</v>
      </c>
      <c r="W1323" s="32" t="s">
        <v>1989</v>
      </c>
      <c r="X1323" s="30">
        <v>0</v>
      </c>
      <c r="Y1323" s="32" t="s">
        <v>1989</v>
      </c>
      <c r="Z1323" s="30">
        <v>0</v>
      </c>
      <c r="AA1323" s="32" t="s">
        <v>1989</v>
      </c>
      <c r="AB1323" s="30">
        <v>0</v>
      </c>
      <c r="AC1323" s="27" t="s">
        <v>1989</v>
      </c>
      <c r="AD1323" s="30">
        <v>0</v>
      </c>
      <c r="AE1323" s="27" t="s">
        <v>1989</v>
      </c>
      <c r="AF1323" s="30">
        <v>0</v>
      </c>
      <c r="AG1323" s="27" t="s">
        <v>1989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47">
        <v>0</v>
      </c>
      <c r="AO1323" s="47">
        <v>0</v>
      </c>
      <c r="AP1323" s="47">
        <v>0</v>
      </c>
      <c r="AQ1323" s="47" t="s">
        <v>1989</v>
      </c>
      <c r="AR1323" s="47" t="s">
        <v>1989</v>
      </c>
      <c r="AS1323" s="47" t="s">
        <v>1989</v>
      </c>
      <c r="AT1323" s="28">
        <v>0</v>
      </c>
      <c r="AU1323" s="28">
        <v>0</v>
      </c>
      <c r="AV1323" s="28">
        <v>0</v>
      </c>
    </row>
    <row r="1324" spans="1:48" x14ac:dyDescent="0.25">
      <c r="A1324" s="159">
        <v>1321</v>
      </c>
      <c r="B1324" s="3" t="s">
        <v>3291</v>
      </c>
      <c r="C1324" s="3" t="s">
        <v>2159</v>
      </c>
      <c r="D1324" s="28">
        <v>10800</v>
      </c>
      <c r="E1324" s="25">
        <v>8</v>
      </c>
      <c r="F1324" s="25">
        <v>12.5</v>
      </c>
      <c r="G1324" s="25">
        <v>8</v>
      </c>
      <c r="H1324" s="28">
        <v>72050763600</v>
      </c>
      <c r="I1324" s="49">
        <v>6.67136</v>
      </c>
      <c r="J1324" s="49">
        <v>33.552149999999997</v>
      </c>
      <c r="K1324" s="28">
        <v>560</v>
      </c>
      <c r="L1324" s="28">
        <v>6340000</v>
      </c>
      <c r="M1324" s="49">
        <v>9.7297297297297298</v>
      </c>
      <c r="N1324" s="49">
        <v>0.51905457140969868</v>
      </c>
      <c r="O1324" s="49" t="s">
        <v>4501</v>
      </c>
      <c r="P1324" s="30">
        <v>236.76565378500001</v>
      </c>
      <c r="Q1324" s="27">
        <v>8.2100000000000006E-2</v>
      </c>
      <c r="R1324" s="30">
        <v>170.129639838</v>
      </c>
      <c r="S1324" s="27">
        <v>-0.28139999999999998</v>
      </c>
      <c r="T1324" s="30">
        <v>0</v>
      </c>
      <c r="U1324" s="27" t="s">
        <v>1989</v>
      </c>
      <c r="V1324" s="30">
        <v>7.1446395440000003</v>
      </c>
      <c r="W1324" s="32">
        <v>0.2069</v>
      </c>
      <c r="X1324" s="30">
        <v>7.4039847129999998</v>
      </c>
      <c r="Y1324" s="32">
        <v>3.6299999999999999E-2</v>
      </c>
      <c r="Z1324" s="30">
        <v>0</v>
      </c>
      <c r="AA1324" s="32" t="s">
        <v>1989</v>
      </c>
      <c r="AB1324" s="30">
        <v>998.15552117649997</v>
      </c>
      <c r="AC1324" s="27">
        <v>0.2069</v>
      </c>
      <c r="AD1324" s="30">
        <v>1028.7697058824001</v>
      </c>
      <c r="AE1324" s="27">
        <v>3.1E-2</v>
      </c>
      <c r="AF1324" s="30">
        <v>0</v>
      </c>
      <c r="AG1324" s="27" t="s">
        <v>1989</v>
      </c>
      <c r="AH1324" s="25">
        <v>3.1371160799999999E-2</v>
      </c>
      <c r="AI1324" s="25">
        <v>2.4451586800000001E-2</v>
      </c>
      <c r="AJ1324" s="25">
        <v>0</v>
      </c>
      <c r="AK1324" s="25">
        <v>5.19238936E-2</v>
      </c>
      <c r="AL1324" s="25">
        <v>5.3496296399999997E-2</v>
      </c>
      <c r="AM1324" s="25">
        <v>0</v>
      </c>
      <c r="AN1324" s="47">
        <v>0.2872033128</v>
      </c>
      <c r="AO1324" s="47">
        <v>0.30942166789999997</v>
      </c>
      <c r="AP1324" s="47">
        <v>0</v>
      </c>
      <c r="AQ1324" s="47">
        <v>0.93496978318192903</v>
      </c>
      <c r="AR1324" s="47">
        <v>1.4392286211374701</v>
      </c>
      <c r="AS1324" s="47" t="s">
        <v>1989</v>
      </c>
      <c r="AT1324" s="28">
        <v>900</v>
      </c>
      <c r="AU1324" s="28">
        <v>1000</v>
      </c>
      <c r="AV1324" s="28">
        <v>0</v>
      </c>
    </row>
    <row r="1325" spans="1:48" x14ac:dyDescent="0.25">
      <c r="A1325" s="159">
        <v>1322</v>
      </c>
      <c r="B1325" s="3" t="s">
        <v>3249</v>
      </c>
      <c r="C1325" s="3" t="s">
        <v>2159</v>
      </c>
      <c r="D1325" s="28">
        <v>9100</v>
      </c>
      <c r="E1325" s="25">
        <v>1.111111</v>
      </c>
      <c r="F1325" s="25">
        <v>-4.2105259999999998</v>
      </c>
      <c r="G1325" s="25">
        <v>-6.1855669999999998</v>
      </c>
      <c r="H1325" s="28">
        <v>364000000000</v>
      </c>
      <c r="I1325" s="49">
        <v>40</v>
      </c>
      <c r="J1325" s="49">
        <v>14.62575</v>
      </c>
      <c r="K1325" s="28">
        <v>55</v>
      </c>
      <c r="L1325" s="28">
        <v>495500</v>
      </c>
      <c r="M1325" s="49">
        <v>60.264900662251655</v>
      </c>
      <c r="N1325" s="49">
        <v>0.48637026033959951</v>
      </c>
      <c r="O1325" s="49">
        <v>0.74148709999999995</v>
      </c>
      <c r="P1325" s="30">
        <v>1005.764932087</v>
      </c>
      <c r="Q1325" s="27">
        <v>-0.45950000000000002</v>
      </c>
      <c r="R1325" s="30">
        <v>1222.2957614520001</v>
      </c>
      <c r="S1325" s="27">
        <v>0.21529999999999999</v>
      </c>
      <c r="T1325" s="30">
        <v>1043.391553062</v>
      </c>
      <c r="U1325" s="27">
        <v>-0.14360000000000001</v>
      </c>
      <c r="V1325" s="30">
        <v>26.202156627000001</v>
      </c>
      <c r="W1325" s="32">
        <v>-0.53949999999999998</v>
      </c>
      <c r="X1325" s="30">
        <v>14.535916821000001</v>
      </c>
      <c r="Y1325" s="32">
        <v>-0.44519999999999998</v>
      </c>
      <c r="Z1325" s="30">
        <v>16.073228958000001</v>
      </c>
      <c r="AA1325" s="32">
        <v>-0.1176</v>
      </c>
      <c r="AB1325" s="30">
        <v>655.05391567499998</v>
      </c>
      <c r="AC1325" s="27">
        <v>-0.37459999999999999</v>
      </c>
      <c r="AD1325" s="30">
        <v>188.39792052499999</v>
      </c>
      <c r="AE1325" s="27">
        <v>-0.71199999999999997</v>
      </c>
      <c r="AF1325" s="30">
        <v>401.83072394999999</v>
      </c>
      <c r="AG1325" s="27">
        <v>0.88</v>
      </c>
      <c r="AH1325" s="25">
        <v>1.66704477E-2</v>
      </c>
      <c r="AI1325" s="25">
        <v>1.1640501500000001E-2</v>
      </c>
      <c r="AJ1325" s="25">
        <v>1.42827045E-2</v>
      </c>
      <c r="AK1325" s="25">
        <v>3.2449323799999999E-2</v>
      </c>
      <c r="AL1325" s="25">
        <v>1.9237182299999999E-2</v>
      </c>
      <c r="AM1325" s="25">
        <v>2.1743271200000001E-2</v>
      </c>
      <c r="AN1325" s="47">
        <v>6.7966982100000004E-2</v>
      </c>
      <c r="AO1325" s="47">
        <v>4.9959974599999998E-2</v>
      </c>
      <c r="AP1325" s="47">
        <v>5.98863772E-2</v>
      </c>
      <c r="AQ1325" s="47">
        <v>0.85516562882490699</v>
      </c>
      <c r="AR1325" s="47">
        <v>0.44614439537086198</v>
      </c>
      <c r="AS1325" s="47">
        <v>0.52234971694572496</v>
      </c>
      <c r="AT1325" s="28">
        <v>800</v>
      </c>
      <c r="AU1325" s="28">
        <v>700</v>
      </c>
      <c r="AV1325" s="28">
        <v>0</v>
      </c>
    </row>
    <row r="1326" spans="1:48" x14ac:dyDescent="0.25">
      <c r="A1326" s="159">
        <v>1323</v>
      </c>
      <c r="B1326" s="3" t="s">
        <v>3270</v>
      </c>
      <c r="C1326" s="3" t="s">
        <v>2159</v>
      </c>
      <c r="D1326" s="28" t="s">
        <v>4501</v>
      </c>
      <c r="E1326" s="25" t="s">
        <v>4501</v>
      </c>
      <c r="F1326" s="25" t="s">
        <v>4501</v>
      </c>
      <c r="G1326" s="25" t="s">
        <v>4501</v>
      </c>
      <c r="H1326" s="28" t="s">
        <v>4501</v>
      </c>
      <c r="I1326" s="49">
        <v>40</v>
      </c>
      <c r="J1326" s="49">
        <v>45.226750000000003</v>
      </c>
      <c r="K1326" s="28">
        <v>0</v>
      </c>
      <c r="L1326" s="28" t="s">
        <v>4501</v>
      </c>
      <c r="M1326" s="49" t="s">
        <v>4501</v>
      </c>
      <c r="N1326" s="49" t="s">
        <v>4501</v>
      </c>
      <c r="O1326" s="49" t="s">
        <v>4501</v>
      </c>
      <c r="P1326" s="30">
        <v>662.92036288600002</v>
      </c>
      <c r="Q1326" s="27">
        <v>0.46810000000000002</v>
      </c>
      <c r="R1326" s="30">
        <v>1116.4604193499999</v>
      </c>
      <c r="S1326" s="27">
        <v>0.68420000000000003</v>
      </c>
      <c r="T1326" s="30">
        <v>1101.9664086069999</v>
      </c>
      <c r="U1326" s="27">
        <v>0.26390000000000002</v>
      </c>
      <c r="V1326" s="30">
        <v>32.774102274999997</v>
      </c>
      <c r="W1326" s="32">
        <v>0.11890000000000001</v>
      </c>
      <c r="X1326" s="30">
        <v>42.657222161</v>
      </c>
      <c r="Y1326" s="32">
        <v>0.30159999999999998</v>
      </c>
      <c r="Z1326" s="30">
        <v>43.430560669000002</v>
      </c>
      <c r="AA1326" s="32">
        <v>0.38679999999999998</v>
      </c>
      <c r="AB1326" s="30">
        <v>696.45255687500003</v>
      </c>
      <c r="AC1326" s="27">
        <v>-4.9000000000000002E-2</v>
      </c>
      <c r="AD1326" s="30">
        <v>906.48055402499995</v>
      </c>
      <c r="AE1326" s="27">
        <v>0.30199999999999999</v>
      </c>
      <c r="AF1326" s="30">
        <v>1085.7640167249999</v>
      </c>
      <c r="AG1326" s="27">
        <v>1.36</v>
      </c>
      <c r="AH1326" s="25">
        <v>4.54464854E-2</v>
      </c>
      <c r="AI1326" s="25">
        <v>4.9972929800000003E-2</v>
      </c>
      <c r="AJ1326" s="25">
        <v>4.7163493399999999E-2</v>
      </c>
      <c r="AK1326" s="25">
        <v>6.5913707000000002E-2</v>
      </c>
      <c r="AL1326" s="25">
        <v>8.3095379100000005E-2</v>
      </c>
      <c r="AM1326" s="25">
        <v>8.4026528000000003E-2</v>
      </c>
      <c r="AN1326" s="47">
        <v>9.6471051000000002E-2</v>
      </c>
      <c r="AO1326" s="47">
        <v>6.6322537099999995E-2</v>
      </c>
      <c r="AP1326" s="47">
        <v>6.6251908499999998E-2</v>
      </c>
      <c r="AQ1326" s="47">
        <v>0.524976272717121</v>
      </c>
      <c r="AR1326" s="47">
        <v>0.79437605701871306</v>
      </c>
      <c r="AS1326" s="47">
        <v>0.78160102116125296</v>
      </c>
      <c r="AT1326" s="28">
        <v>500</v>
      </c>
      <c r="AU1326" s="28">
        <v>700</v>
      </c>
      <c r="AV1326" s="28">
        <v>0</v>
      </c>
    </row>
    <row r="1327" spans="1:48" x14ac:dyDescent="0.25">
      <c r="A1327" s="159">
        <v>1324</v>
      </c>
      <c r="B1327" s="3" t="s">
        <v>4448</v>
      </c>
      <c r="C1327" s="3" t="s">
        <v>2159</v>
      </c>
      <c r="D1327" s="28" t="s">
        <v>4501</v>
      </c>
      <c r="E1327" s="25" t="s">
        <v>4501</v>
      </c>
      <c r="F1327" s="25" t="s">
        <v>4501</v>
      </c>
      <c r="G1327" s="25" t="s">
        <v>4501</v>
      </c>
      <c r="H1327" s="28" t="s">
        <v>4501</v>
      </c>
      <c r="I1327" s="49">
        <v>5.8476799999999995</v>
      </c>
      <c r="J1327" s="49">
        <v>97.679370000000006</v>
      </c>
      <c r="K1327" s="28">
        <v>0</v>
      </c>
      <c r="L1327" s="28" t="s">
        <v>4501</v>
      </c>
      <c r="M1327" s="49" t="s">
        <v>4501</v>
      </c>
      <c r="N1327" s="49" t="s">
        <v>4501</v>
      </c>
      <c r="O1327" s="49" t="s">
        <v>4501</v>
      </c>
      <c r="P1327" s="30">
        <v>1019.702964331</v>
      </c>
      <c r="Q1327" s="27">
        <v>0.31979999999999997</v>
      </c>
      <c r="R1327" s="30">
        <v>1252.559606666</v>
      </c>
      <c r="S1327" s="27">
        <v>0.22839999999999999</v>
      </c>
      <c r="T1327" s="30">
        <v>615.08113655099999</v>
      </c>
      <c r="U1327" s="27" t="s">
        <v>1989</v>
      </c>
      <c r="V1327" s="30">
        <v>5.5556238689999997</v>
      </c>
      <c r="W1327" s="32">
        <v>0.1663</v>
      </c>
      <c r="X1327" s="30">
        <v>6.4066003389999997</v>
      </c>
      <c r="Y1327" s="32">
        <v>0.1532</v>
      </c>
      <c r="Z1327" s="30">
        <v>2.5170771479999998</v>
      </c>
      <c r="AA1327" s="32" t="s">
        <v>1989</v>
      </c>
      <c r="AB1327" s="30">
        <v>1610.3257591304</v>
      </c>
      <c r="AC1327" s="27">
        <v>-0.2225</v>
      </c>
      <c r="AD1327" s="30">
        <v>1540.3577535933</v>
      </c>
      <c r="AE1327" s="27">
        <v>-4.2999999999999997E-2</v>
      </c>
      <c r="AF1327" s="30">
        <v>0</v>
      </c>
      <c r="AG1327" s="27" t="s">
        <v>1989</v>
      </c>
      <c r="AH1327" s="25">
        <v>3.0733976E-2</v>
      </c>
      <c r="AI1327" s="25">
        <v>2.94080112E-2</v>
      </c>
      <c r="AJ1327" s="25">
        <v>0</v>
      </c>
      <c r="AK1327" s="25">
        <v>0.13079174060000001</v>
      </c>
      <c r="AL1327" s="25">
        <v>0.12230970720000001</v>
      </c>
      <c r="AM1327" s="25">
        <v>0</v>
      </c>
      <c r="AN1327" s="47">
        <v>9.2708906499999993E-2</v>
      </c>
      <c r="AO1327" s="47">
        <v>7.8014817400000006E-2</v>
      </c>
      <c r="AP1327" s="47">
        <v>0</v>
      </c>
      <c r="AQ1327" s="47">
        <v>2.8222326660685702</v>
      </c>
      <c r="AR1327" s="47">
        <v>3.45890533605554</v>
      </c>
      <c r="AS1327" s="47">
        <v>3.9224756005621999</v>
      </c>
      <c r="AT1327" s="28">
        <v>0</v>
      </c>
      <c r="AU1327" s="28">
        <v>1300</v>
      </c>
      <c r="AV1327" s="28">
        <v>0</v>
      </c>
    </row>
    <row r="1328" spans="1:48" x14ac:dyDescent="0.25">
      <c r="A1328" s="159">
        <v>1325</v>
      </c>
      <c r="B1328" s="3" t="s">
        <v>3294</v>
      </c>
      <c r="C1328" s="3" t="s">
        <v>2159</v>
      </c>
      <c r="D1328" s="28">
        <v>3700</v>
      </c>
      <c r="E1328" s="25">
        <v>-26</v>
      </c>
      <c r="F1328" s="25">
        <v>-32.727269999999997</v>
      </c>
      <c r="G1328" s="25">
        <v>-51.31579</v>
      </c>
      <c r="H1328" s="28">
        <v>37000000000</v>
      </c>
      <c r="I1328" s="49">
        <v>10</v>
      </c>
      <c r="J1328" s="49">
        <v>49.499000000000002</v>
      </c>
      <c r="K1328" s="28">
        <v>190</v>
      </c>
      <c r="L1328" s="28">
        <v>660000</v>
      </c>
      <c r="M1328" s="49">
        <v>7.5664621676891617</v>
      </c>
      <c r="N1328" s="49">
        <v>0.33367574679439765</v>
      </c>
      <c r="O1328" s="49" t="s">
        <v>4501</v>
      </c>
      <c r="P1328" s="30">
        <v>518.80285745499998</v>
      </c>
      <c r="Q1328" s="27">
        <v>-4.9500000000000002E-2</v>
      </c>
      <c r="R1328" s="30">
        <v>459.622398062</v>
      </c>
      <c r="S1328" s="27">
        <v>-0.11409999999999999</v>
      </c>
      <c r="T1328" s="30">
        <v>0</v>
      </c>
      <c r="U1328" s="27" t="s">
        <v>1989</v>
      </c>
      <c r="V1328" s="30">
        <v>5.4788865180000004</v>
      </c>
      <c r="W1328" s="32">
        <v>0.54430000000000001</v>
      </c>
      <c r="X1328" s="30">
        <v>4.8860641620000003</v>
      </c>
      <c r="Y1328" s="32">
        <v>-0.1082</v>
      </c>
      <c r="Z1328" s="30">
        <v>0</v>
      </c>
      <c r="AA1328" s="32" t="s">
        <v>1989</v>
      </c>
      <c r="AB1328" s="30">
        <v>547.88865180000005</v>
      </c>
      <c r="AC1328" s="27">
        <v>0.54430000000000001</v>
      </c>
      <c r="AD1328" s="30">
        <v>439.7457746</v>
      </c>
      <c r="AE1328" s="27">
        <v>-0.19700000000000001</v>
      </c>
      <c r="AF1328" s="30">
        <v>0</v>
      </c>
      <c r="AG1328" s="27" t="s">
        <v>1989</v>
      </c>
      <c r="AH1328" s="25">
        <v>2.4101994099999999E-2</v>
      </c>
      <c r="AI1328" s="25">
        <v>2.5934061099999999E-2</v>
      </c>
      <c r="AJ1328" s="25">
        <v>0</v>
      </c>
      <c r="AK1328" s="25">
        <v>5.2773657699999997E-2</v>
      </c>
      <c r="AL1328" s="25">
        <v>4.4940871299999997E-2</v>
      </c>
      <c r="AM1328" s="25">
        <v>0</v>
      </c>
      <c r="AN1328" s="47">
        <v>4.7207272600000003E-2</v>
      </c>
      <c r="AO1328" s="47">
        <v>4.0322387299999998E-2</v>
      </c>
      <c r="AP1328" s="47">
        <v>0</v>
      </c>
      <c r="AQ1328" s="47">
        <v>0.75588972315993397</v>
      </c>
      <c r="AR1328" s="47">
        <v>0.71078770770264599</v>
      </c>
      <c r="AS1328" s="47" t="s">
        <v>1989</v>
      </c>
      <c r="AT1328" s="28">
        <v>0</v>
      </c>
      <c r="AU1328" s="28">
        <v>500</v>
      </c>
      <c r="AV1328" s="28">
        <v>0</v>
      </c>
    </row>
    <row r="1329" spans="1:48" x14ac:dyDescent="0.25">
      <c r="A1329" s="159">
        <v>1326</v>
      </c>
      <c r="B1329" s="3" t="s">
        <v>4565</v>
      </c>
      <c r="C1329" s="3" t="s">
        <v>2159</v>
      </c>
      <c r="D1329" s="28">
        <v>13500</v>
      </c>
      <c r="E1329" s="25">
        <v>13.44538</v>
      </c>
      <c r="F1329" s="25">
        <v>39.175260000000002</v>
      </c>
      <c r="G1329" s="25">
        <v>12.5</v>
      </c>
      <c r="H1329" s="28">
        <v>1602234000000</v>
      </c>
      <c r="I1329" s="49">
        <v>118.684</v>
      </c>
      <c r="J1329" s="49">
        <v>65.042109999999994</v>
      </c>
      <c r="K1329" s="28">
        <v>1621.5</v>
      </c>
      <c r="L1329" s="28">
        <v>19486000</v>
      </c>
      <c r="M1329" s="49">
        <v>26.627218934911241</v>
      </c>
      <c r="N1329" s="49">
        <v>1.206284140529948</v>
      </c>
      <c r="O1329" s="49" t="s">
        <v>4501</v>
      </c>
      <c r="P1329" s="30">
        <v>339.090583573</v>
      </c>
      <c r="Q1329" s="27">
        <v>3.85E-2</v>
      </c>
      <c r="R1329" s="30">
        <v>338.800128116</v>
      </c>
      <c r="S1329" s="27">
        <v>-8.9999999999999998E-4</v>
      </c>
      <c r="T1329" s="30">
        <v>324.65631508899997</v>
      </c>
      <c r="U1329" s="27">
        <v>-2.98E-2</v>
      </c>
      <c r="V1329" s="30">
        <v>64.648558408</v>
      </c>
      <c r="W1329" s="32">
        <v>-0.318</v>
      </c>
      <c r="X1329" s="30">
        <v>66.890547325</v>
      </c>
      <c r="Y1329" s="32">
        <v>3.4700000000000002E-2</v>
      </c>
      <c r="Z1329" s="30">
        <v>59.594564664000004</v>
      </c>
      <c r="AA1329" s="32">
        <v>-0.2351</v>
      </c>
      <c r="AB1329" s="30">
        <v>544.71165791509998</v>
      </c>
      <c r="AC1329" s="27">
        <v>-0.318</v>
      </c>
      <c r="AD1329" s="30">
        <v>522.50615093019996</v>
      </c>
      <c r="AE1329" s="27">
        <v>-4.1000000000000002E-2</v>
      </c>
      <c r="AF1329" s="30">
        <v>502.12804307239998</v>
      </c>
      <c r="AG1329" s="27" t="s">
        <v>1989</v>
      </c>
      <c r="AH1329" s="25">
        <v>4.2667433900000003E-2</v>
      </c>
      <c r="AI1329" s="25">
        <v>4.5581953000000001E-2</v>
      </c>
      <c r="AJ1329" s="25">
        <v>4.1549985400000003E-2</v>
      </c>
      <c r="AK1329" s="25">
        <v>4.9981095699999999E-2</v>
      </c>
      <c r="AL1329" s="25">
        <v>5.0411549100000001E-2</v>
      </c>
      <c r="AM1329" s="25">
        <v>4.4943457499999999E-2</v>
      </c>
      <c r="AN1329" s="47">
        <v>0.1032097253</v>
      </c>
      <c r="AO1329" s="47">
        <v>0.10345710900000001</v>
      </c>
      <c r="AP1329" s="47">
        <v>7.0154591700000005E-2</v>
      </c>
      <c r="AQ1329" s="47">
        <v>0.15873150819096701</v>
      </c>
      <c r="AR1329" s="47">
        <v>5.3284026682416698E-2</v>
      </c>
      <c r="AS1329" s="47">
        <v>8.1672041415584207E-2</v>
      </c>
      <c r="AT1329" s="28">
        <v>500</v>
      </c>
      <c r="AU1329" s="28">
        <v>500</v>
      </c>
      <c r="AV1329" s="28">
        <v>0</v>
      </c>
    </row>
    <row r="1330" spans="1:48" x14ac:dyDescent="0.25">
      <c r="A1330" s="159">
        <v>1327</v>
      </c>
      <c r="B1330" s="3" t="s">
        <v>3297</v>
      </c>
      <c r="C1330" s="3" t="s">
        <v>2159</v>
      </c>
      <c r="D1330" s="28">
        <v>400</v>
      </c>
      <c r="E1330" s="25">
        <v>-20</v>
      </c>
      <c r="F1330" s="25">
        <v>0</v>
      </c>
      <c r="G1330" s="25">
        <v>-20</v>
      </c>
      <c r="H1330" s="28">
        <v>8738400000</v>
      </c>
      <c r="I1330" s="49">
        <v>21.846</v>
      </c>
      <c r="J1330" s="49">
        <v>77.090270000000004</v>
      </c>
      <c r="K1330" s="28">
        <v>5895</v>
      </c>
      <c r="L1330" s="28">
        <v>2937000</v>
      </c>
      <c r="M1330" s="49">
        <v>6.557377049180328</v>
      </c>
      <c r="N1330" s="49" t="s">
        <v>4501</v>
      </c>
      <c r="O1330" s="49">
        <v>0.1587961</v>
      </c>
      <c r="P1330" s="30">
        <v>1.9120619910000001</v>
      </c>
      <c r="Q1330" s="27">
        <v>-0.9718</v>
      </c>
      <c r="R1330" s="30">
        <v>0</v>
      </c>
      <c r="S1330" s="27">
        <v>-1</v>
      </c>
      <c r="T1330" s="30">
        <v>0.64125677699999994</v>
      </c>
      <c r="U1330" s="27">
        <v>-0.64559999999999995</v>
      </c>
      <c r="V1330" s="30">
        <v>1.5591752409999999</v>
      </c>
      <c r="W1330" s="32">
        <v>-0.95779999999999998</v>
      </c>
      <c r="X1330" s="30">
        <v>0</v>
      </c>
      <c r="Y1330" s="32">
        <v>-1</v>
      </c>
      <c r="Z1330" s="30">
        <v>1.9135481860000001</v>
      </c>
      <c r="AA1330" s="32">
        <v>-0.54010000000000002</v>
      </c>
      <c r="AB1330" s="30">
        <v>71.371200265499994</v>
      </c>
      <c r="AC1330" s="27">
        <v>-0.95779999999999998</v>
      </c>
      <c r="AD1330" s="30">
        <v>0</v>
      </c>
      <c r="AE1330" s="27">
        <v>-1</v>
      </c>
      <c r="AF1330" s="30">
        <v>0</v>
      </c>
      <c r="AG1330" s="27" t="s">
        <v>1989</v>
      </c>
      <c r="AH1330" s="25">
        <v>2.2229637999999999E-3</v>
      </c>
      <c r="AI1330" s="25">
        <v>0</v>
      </c>
      <c r="AJ1330" s="25">
        <v>0</v>
      </c>
      <c r="AK1330" s="25">
        <v>0.39660291120000002</v>
      </c>
      <c r="AL1330" s="25">
        <v>0</v>
      </c>
      <c r="AM1330" s="25">
        <v>0</v>
      </c>
      <c r="AN1330" s="47">
        <v>0.74908106890000004</v>
      </c>
      <c r="AO1330" s="47">
        <v>0</v>
      </c>
      <c r="AP1330" s="47">
        <v>0</v>
      </c>
      <c r="AQ1330" s="47">
        <v>-23.8402222167297</v>
      </c>
      <c r="AR1330" s="47" t="s">
        <v>1989</v>
      </c>
      <c r="AS1330" s="47">
        <v>-19.6914559749689</v>
      </c>
      <c r="AT1330" s="28">
        <v>0</v>
      </c>
      <c r="AU1330" s="28">
        <v>0</v>
      </c>
      <c r="AV1330" s="28">
        <v>0</v>
      </c>
    </row>
    <row r="1331" spans="1:48" x14ac:dyDescent="0.25">
      <c r="A1331" s="159">
        <v>1328</v>
      </c>
      <c r="B1331" s="3" t="s">
        <v>4013</v>
      </c>
      <c r="C1331" s="3" t="s">
        <v>2159</v>
      </c>
      <c r="D1331" s="28">
        <v>10500</v>
      </c>
      <c r="E1331" s="25">
        <v>14.13043</v>
      </c>
      <c r="F1331" s="25" t="s">
        <v>4501</v>
      </c>
      <c r="G1331" s="25" t="s">
        <v>4501</v>
      </c>
      <c r="H1331" s="28">
        <v>90744150000.000015</v>
      </c>
      <c r="I1331" s="49">
        <v>8.6422999999999988</v>
      </c>
      <c r="J1331" s="49">
        <v>5.8109529999999996</v>
      </c>
      <c r="K1331" s="28">
        <v>95</v>
      </c>
      <c r="L1331" s="28">
        <v>997500</v>
      </c>
      <c r="M1331" s="49">
        <v>112.90322580645162</v>
      </c>
      <c r="N1331" s="49">
        <v>1.2040157697999123</v>
      </c>
      <c r="O1331" s="49" t="s">
        <v>4501</v>
      </c>
      <c r="P1331" s="30">
        <v>18.014246744000001</v>
      </c>
      <c r="Q1331" s="27">
        <v>-1.2200000000000001E-2</v>
      </c>
      <c r="R1331" s="30">
        <v>20.392811416000001</v>
      </c>
      <c r="S1331" s="27">
        <v>0.13200000000000001</v>
      </c>
      <c r="T1331" s="30">
        <v>20.875021897</v>
      </c>
      <c r="U1331" s="27">
        <v>9.2200000000000004E-2</v>
      </c>
      <c r="V1331" s="30">
        <v>0.42397228999999997</v>
      </c>
      <c r="W1331" s="32">
        <v>1.4946999999999999</v>
      </c>
      <c r="X1331" s="30">
        <v>0.80346078200000004</v>
      </c>
      <c r="Y1331" s="32">
        <v>0.89510000000000001</v>
      </c>
      <c r="Z1331" s="30">
        <v>2.2993309719999999</v>
      </c>
      <c r="AA1331" s="32">
        <v>2.7029999999999998</v>
      </c>
      <c r="AB1331" s="30">
        <v>49.0578075281</v>
      </c>
      <c r="AC1331" s="27">
        <v>1.4604999999999999</v>
      </c>
      <c r="AD1331" s="30">
        <v>92.968397533100003</v>
      </c>
      <c r="AE1331" s="27">
        <v>0.89500000000000002</v>
      </c>
      <c r="AF1331" s="30">
        <v>266.05544496260001</v>
      </c>
      <c r="AG1331" s="27">
        <v>3.7</v>
      </c>
      <c r="AH1331" s="25">
        <v>4.2050526000000001E-3</v>
      </c>
      <c r="AI1331" s="25">
        <v>8.2317620999999997E-3</v>
      </c>
      <c r="AJ1331" s="25">
        <v>2.4211037800000001E-2</v>
      </c>
      <c r="AK1331" s="25">
        <v>5.7465716E-3</v>
      </c>
      <c r="AL1331" s="25">
        <v>1.07176437E-2</v>
      </c>
      <c r="AM1331" s="25">
        <v>3.0229974999999999E-2</v>
      </c>
      <c r="AN1331" s="47">
        <v>0.30621721530000001</v>
      </c>
      <c r="AO1331" s="47">
        <v>0.2495629221</v>
      </c>
      <c r="AP1331" s="47">
        <v>0.29304633619999998</v>
      </c>
      <c r="AQ1331" s="47">
        <v>0.33723472533409599</v>
      </c>
      <c r="AR1331" s="47">
        <v>0.26711415932778798</v>
      </c>
      <c r="AS1331" s="47">
        <v>0.248603020554996</v>
      </c>
      <c r="AT1331" s="28">
        <v>0</v>
      </c>
      <c r="AU1331" s="28">
        <v>0</v>
      </c>
      <c r="AV1331" s="28">
        <v>0</v>
      </c>
    </row>
    <row r="1332" spans="1:48" x14ac:dyDescent="0.25">
      <c r="A1332" s="159">
        <v>1329</v>
      </c>
      <c r="B1332" s="3" t="s">
        <v>4911</v>
      </c>
      <c r="C1332" s="3" t="s">
        <v>2159</v>
      </c>
      <c r="D1332" s="28">
        <v>17000</v>
      </c>
      <c r="E1332" s="25">
        <v>25.925930000000001</v>
      </c>
      <c r="F1332" s="25">
        <v>42.857140000000001</v>
      </c>
      <c r="G1332" s="25" t="s">
        <v>4501</v>
      </c>
      <c r="H1332" s="28">
        <v>297878828000</v>
      </c>
      <c r="I1332" s="49">
        <v>17.522279999999999</v>
      </c>
      <c r="J1332" s="49">
        <v>100</v>
      </c>
      <c r="K1332" s="28">
        <v>50</v>
      </c>
      <c r="L1332" s="28">
        <v>666000</v>
      </c>
      <c r="M1332" s="49">
        <v>19.929660023446658</v>
      </c>
      <c r="N1332" s="49">
        <v>1.582203644911039</v>
      </c>
      <c r="O1332" s="49" t="s">
        <v>4501</v>
      </c>
      <c r="P1332" s="30">
        <v>605.96191327700001</v>
      </c>
      <c r="Q1332" s="27" t="s">
        <v>1989</v>
      </c>
      <c r="R1332" s="30">
        <v>556.90805466999996</v>
      </c>
      <c r="S1332" s="27">
        <v>-8.1000000000000003E-2</v>
      </c>
      <c r="T1332" s="30">
        <v>717.89567884400003</v>
      </c>
      <c r="U1332" s="27">
        <v>0.15279999999999999</v>
      </c>
      <c r="V1332" s="30">
        <v>12.408416389999999</v>
      </c>
      <c r="W1332" s="32" t="s">
        <v>1989</v>
      </c>
      <c r="X1332" s="30">
        <v>16.745067019</v>
      </c>
      <c r="Y1332" s="32">
        <v>0.34949999999999998</v>
      </c>
      <c r="Z1332" s="30">
        <v>24.332987876000001</v>
      </c>
      <c r="AA1332" s="32">
        <v>0.53249999999999997</v>
      </c>
      <c r="AB1332" s="30">
        <v>708.15060468590002</v>
      </c>
      <c r="AC1332" s="27" t="s">
        <v>1989</v>
      </c>
      <c r="AD1332" s="30">
        <v>781.54072030240002</v>
      </c>
      <c r="AE1332" s="27">
        <v>0.104</v>
      </c>
      <c r="AF1332" s="30">
        <v>1388.6880917446999</v>
      </c>
      <c r="AG1332" s="27">
        <v>1.53</v>
      </c>
      <c r="AH1332" s="25">
        <v>5.1822618199999997E-2</v>
      </c>
      <c r="AI1332" s="25">
        <v>6.8640451199999994E-2</v>
      </c>
      <c r="AJ1332" s="25">
        <v>0.1008416132</v>
      </c>
      <c r="AK1332" s="25">
        <v>6.5497176399999996E-2</v>
      </c>
      <c r="AL1332" s="25">
        <v>8.8664393499999994E-2</v>
      </c>
      <c r="AM1332" s="25">
        <v>0.12920290949999999</v>
      </c>
      <c r="AN1332" s="47">
        <v>5.2930756000000002E-2</v>
      </c>
      <c r="AO1332" s="47">
        <v>5.8394506899999997E-2</v>
      </c>
      <c r="AP1332" s="47">
        <v>6.8874987700000001E-2</v>
      </c>
      <c r="AQ1332" s="47">
        <v>0.26387239052773598</v>
      </c>
      <c r="AR1332" s="47">
        <v>0.31974672485408301</v>
      </c>
      <c r="AS1332" s="47">
        <v>0.28124596059215601</v>
      </c>
      <c r="AT1332" s="28">
        <v>657</v>
      </c>
      <c r="AU1332" s="28">
        <v>766</v>
      </c>
      <c r="AV1332" s="28">
        <v>0</v>
      </c>
    </row>
    <row r="1333" spans="1:48" x14ac:dyDescent="0.25">
      <c r="A1333" s="159">
        <v>1330</v>
      </c>
      <c r="B1333" s="3" t="s">
        <v>3303</v>
      </c>
      <c r="C1333" s="3" t="s">
        <v>2159</v>
      </c>
      <c r="D1333" s="28">
        <v>9100</v>
      </c>
      <c r="E1333" s="25">
        <v>-6.1855669999999998</v>
      </c>
      <c r="F1333" s="25">
        <v>-15.740740000000001</v>
      </c>
      <c r="G1333" s="25">
        <v>-11.65049</v>
      </c>
      <c r="H1333" s="28">
        <v>351611259999.99994</v>
      </c>
      <c r="I1333" s="49">
        <v>38.638599999999997</v>
      </c>
      <c r="J1333" s="49">
        <v>84.684079999999994</v>
      </c>
      <c r="K1333" s="28">
        <v>1880</v>
      </c>
      <c r="L1333" s="28">
        <v>19278500</v>
      </c>
      <c r="M1333" s="49">
        <v>10.317460317460318</v>
      </c>
      <c r="N1333" s="49">
        <v>0.8260493710327218</v>
      </c>
      <c r="O1333" s="49">
        <v>0.42442479999999999</v>
      </c>
      <c r="P1333" s="30">
        <v>898.01040212199996</v>
      </c>
      <c r="Q1333" s="27">
        <v>2.8400000000000002E-2</v>
      </c>
      <c r="R1333" s="30">
        <v>1161.9331779480001</v>
      </c>
      <c r="S1333" s="27">
        <v>0.29389999999999999</v>
      </c>
      <c r="T1333" s="30">
        <v>1468.809350708</v>
      </c>
      <c r="U1333" s="27">
        <v>0.66259999999999997</v>
      </c>
      <c r="V1333" s="30">
        <v>28.838708710999999</v>
      </c>
      <c r="W1333" s="32">
        <v>0.107</v>
      </c>
      <c r="X1333" s="30">
        <v>34.718330103</v>
      </c>
      <c r="Y1333" s="32">
        <v>0.2039</v>
      </c>
      <c r="Z1333" s="30">
        <v>40.399378284999997</v>
      </c>
      <c r="AA1333" s="32">
        <v>0.14430000000000001</v>
      </c>
      <c r="AB1333" s="30">
        <v>660.34093140020002</v>
      </c>
      <c r="AC1333" s="27">
        <v>9.8799999999999999E-2</v>
      </c>
      <c r="AD1333" s="30">
        <v>794.11188958709999</v>
      </c>
      <c r="AE1333" s="27">
        <v>0.20300000000000001</v>
      </c>
      <c r="AF1333" s="30">
        <v>1013.5353849001</v>
      </c>
      <c r="AG1333" s="27">
        <v>1.1299999999999999</v>
      </c>
      <c r="AH1333" s="25">
        <v>3.81818695E-2</v>
      </c>
      <c r="AI1333" s="25">
        <v>4.8475340200000001E-2</v>
      </c>
      <c r="AJ1333" s="25">
        <v>5.6656607499999997E-2</v>
      </c>
      <c r="AK1333" s="25">
        <v>6.1855897600000001E-2</v>
      </c>
      <c r="AL1333" s="25">
        <v>7.4925877399999993E-2</v>
      </c>
      <c r="AM1333" s="25">
        <v>8.5675604200000005E-2</v>
      </c>
      <c r="AN1333" s="47">
        <v>3.1044795600000001E-2</v>
      </c>
      <c r="AO1333" s="47">
        <v>1.3551732299999999E-2</v>
      </c>
      <c r="AP1333" s="47">
        <v>1.6267713999999999E-2</v>
      </c>
      <c r="AQ1333" s="47">
        <v>0.60857967402208002</v>
      </c>
      <c r="AR1333" s="47">
        <v>0.481527599710662</v>
      </c>
      <c r="AS1333" s="47">
        <v>0.51219086357162302</v>
      </c>
      <c r="AT1333" s="28">
        <v>667</v>
      </c>
      <c r="AU1333" s="28">
        <v>700</v>
      </c>
      <c r="AV1333" s="28">
        <v>0</v>
      </c>
    </row>
    <row r="1334" spans="1:48" x14ac:dyDescent="0.25">
      <c r="A1334" s="159">
        <v>1331</v>
      </c>
      <c r="B1334" s="3" t="s">
        <v>3318</v>
      </c>
      <c r="C1334" s="3" t="s">
        <v>2159</v>
      </c>
      <c r="D1334" s="28" t="s">
        <v>4501</v>
      </c>
      <c r="E1334" s="25" t="s">
        <v>4501</v>
      </c>
      <c r="F1334" s="25" t="s">
        <v>4501</v>
      </c>
      <c r="G1334" s="25" t="s">
        <v>4501</v>
      </c>
      <c r="H1334" s="28" t="s">
        <v>4501</v>
      </c>
      <c r="I1334" s="49">
        <v>28.068899999999999</v>
      </c>
      <c r="J1334" s="49">
        <v>100</v>
      </c>
      <c r="K1334" s="28" t="s">
        <v>4501</v>
      </c>
      <c r="L1334" s="28" t="s">
        <v>4501</v>
      </c>
      <c r="M1334" s="49" t="s">
        <v>4501</v>
      </c>
      <c r="N1334" s="49" t="s">
        <v>4501</v>
      </c>
      <c r="O1334" s="49" t="s">
        <v>4501</v>
      </c>
      <c r="P1334" s="30">
        <v>161.04800152499999</v>
      </c>
      <c r="Q1334" s="27">
        <v>-0.36320000000000002</v>
      </c>
      <c r="R1334" s="30">
        <v>9.6517112199999993</v>
      </c>
      <c r="S1334" s="27">
        <v>-0.94010000000000005</v>
      </c>
      <c r="T1334" s="30">
        <v>5.8005946980000003</v>
      </c>
      <c r="U1334" s="27">
        <v>-0.77210000000000001</v>
      </c>
      <c r="V1334" s="30">
        <v>-72.741073362999998</v>
      </c>
      <c r="W1334" s="32">
        <v>3.1509</v>
      </c>
      <c r="X1334" s="30">
        <v>-81.693823550000005</v>
      </c>
      <c r="Y1334" s="32">
        <v>0.1231</v>
      </c>
      <c r="Z1334" s="30">
        <v>-22.477024776</v>
      </c>
      <c r="AA1334" s="32">
        <v>-0.74719999999999998</v>
      </c>
      <c r="AB1334" s="30">
        <v>-2640.1131987003</v>
      </c>
      <c r="AC1334" s="27">
        <v>3.2288000000000001</v>
      </c>
      <c r="AD1334" s="30">
        <v>-2910.4747086633001</v>
      </c>
      <c r="AE1334" s="27">
        <v>0.10199999999999999</v>
      </c>
      <c r="AF1334" s="30">
        <v>0</v>
      </c>
      <c r="AG1334" s="27">
        <v>0</v>
      </c>
      <c r="AH1334" s="25">
        <v>-0.22318110050000001</v>
      </c>
      <c r="AI1334" s="25">
        <v>-0.35001963600000002</v>
      </c>
      <c r="AJ1334" s="25">
        <v>0</v>
      </c>
      <c r="AK1334" s="25">
        <v>1.3560990521</v>
      </c>
      <c r="AL1334" s="25">
        <v>0.62429660099999995</v>
      </c>
      <c r="AM1334" s="25">
        <v>0</v>
      </c>
      <c r="AN1334" s="47">
        <v>4.1126292299999999E-2</v>
      </c>
      <c r="AO1334" s="47">
        <v>-6.2306984387000002</v>
      </c>
      <c r="AP1334" s="47">
        <v>0</v>
      </c>
      <c r="AQ1334" s="47">
        <v>-4.01760373382045</v>
      </c>
      <c r="AR1334" s="47">
        <v>-2.1367199580240501</v>
      </c>
      <c r="AS1334" s="47">
        <v>-2.4178960292780798</v>
      </c>
      <c r="AT1334" s="28">
        <v>0</v>
      </c>
      <c r="AU1334" s="28">
        <v>0</v>
      </c>
      <c r="AV1334" s="28">
        <v>0</v>
      </c>
    </row>
    <row r="1335" spans="1:48" x14ac:dyDescent="0.25">
      <c r="A1335" s="159">
        <v>1332</v>
      </c>
      <c r="B1335" s="3" t="s">
        <v>3300</v>
      </c>
      <c r="C1335" s="3" t="s">
        <v>2159</v>
      </c>
      <c r="D1335" s="6">
        <v>600</v>
      </c>
      <c r="E1335" s="168">
        <v>-33.333329999999997</v>
      </c>
      <c r="F1335" s="168">
        <v>-33.333329999999997</v>
      </c>
      <c r="G1335" s="168">
        <v>-60</v>
      </c>
      <c r="H1335" s="6">
        <v>12600000000</v>
      </c>
      <c r="I1335" s="151">
        <v>21</v>
      </c>
      <c r="J1335" s="151">
        <v>64</v>
      </c>
      <c r="K1335" s="6">
        <v>470</v>
      </c>
      <c r="L1335" s="6">
        <v>275000</v>
      </c>
      <c r="M1335" s="151" t="s">
        <v>4501</v>
      </c>
      <c r="N1335" s="151">
        <v>9.6124593904597613E-2</v>
      </c>
      <c r="O1335" s="151" t="s">
        <v>4501</v>
      </c>
      <c r="P1335" s="169">
        <v>122.743771542</v>
      </c>
      <c r="Q1335" s="165">
        <v>1.7387999999999999</v>
      </c>
      <c r="R1335" s="169">
        <v>34.310427294999997</v>
      </c>
      <c r="S1335" s="165">
        <v>-0.72050000000000003</v>
      </c>
      <c r="T1335" s="169">
        <v>40.223006063</v>
      </c>
      <c r="U1335" s="165">
        <v>-0.65529999999999999</v>
      </c>
      <c r="V1335" s="169">
        <v>-4.9868676729999999</v>
      </c>
      <c r="W1335" s="170">
        <v>-5.8238000000000003</v>
      </c>
      <c r="X1335" s="169">
        <v>-1.493508616</v>
      </c>
      <c r="Y1335" s="170">
        <v>-0.70050000000000001</v>
      </c>
      <c r="Z1335" s="169">
        <v>-0.63905964800000004</v>
      </c>
      <c r="AA1335" s="170">
        <v>-2.3144</v>
      </c>
      <c r="AB1335" s="169">
        <v>-237.4698891905</v>
      </c>
      <c r="AC1335" s="165">
        <v>-5.8238000000000003</v>
      </c>
      <c r="AD1335" s="169">
        <v>-71.119457904800001</v>
      </c>
      <c r="AE1335" s="165">
        <v>-0.70099999999999996</v>
      </c>
      <c r="AF1335" s="169">
        <v>-30.431411809499998</v>
      </c>
      <c r="AG1335" s="165">
        <v>-1.31</v>
      </c>
      <c r="AH1335" s="168">
        <v>-7.6814763999999997E-3</v>
      </c>
      <c r="AI1335" s="168">
        <v>-2.3558796000000002E-3</v>
      </c>
      <c r="AJ1335" s="168">
        <v>-1.0189794000000001E-3</v>
      </c>
      <c r="AK1335" s="168">
        <v>-3.6882028599999998E-2</v>
      </c>
      <c r="AL1335" s="168">
        <v>-1.1323133399999999E-2</v>
      </c>
      <c r="AM1335" s="168">
        <v>-4.8838427999999996E-3</v>
      </c>
      <c r="AN1335" s="167">
        <v>0.1066018301</v>
      </c>
      <c r="AO1335" s="167">
        <v>0.216670484</v>
      </c>
      <c r="AP1335" s="167">
        <v>0.18335904110000001</v>
      </c>
      <c r="AQ1335" s="167">
        <v>3.8299028433907898</v>
      </c>
      <c r="AR1335" s="167">
        <v>3.7824614424142999</v>
      </c>
      <c r="AS1335" s="167">
        <v>3.7928770617915699</v>
      </c>
      <c r="AT1335" s="6">
        <v>0</v>
      </c>
      <c r="AU1335" s="6">
        <v>0</v>
      </c>
      <c r="AV1335" s="6">
        <v>0</v>
      </c>
    </row>
    <row r="1336" spans="1:48" x14ac:dyDescent="0.25">
      <c r="A1336" s="159">
        <v>1333</v>
      </c>
      <c r="B1336" s="3" t="s">
        <v>500</v>
      </c>
      <c r="C1336" s="3" t="s">
        <v>2159</v>
      </c>
      <c r="D1336" s="28">
        <v>3200</v>
      </c>
      <c r="E1336" s="25">
        <v>28</v>
      </c>
      <c r="F1336" s="25">
        <v>-31.91489</v>
      </c>
      <c r="G1336" s="25">
        <v>-46.666670000000003</v>
      </c>
      <c r="H1336" s="28">
        <v>12558560000</v>
      </c>
      <c r="I1336" s="49">
        <v>3.92455</v>
      </c>
      <c r="J1336" s="49">
        <v>14.856479999999999</v>
      </c>
      <c r="K1336" s="28">
        <v>320</v>
      </c>
      <c r="L1336" s="28">
        <v>960000</v>
      </c>
      <c r="M1336" s="49" t="s">
        <v>4501</v>
      </c>
      <c r="N1336" s="49">
        <v>0.74125461067616261</v>
      </c>
      <c r="O1336" s="49" t="s">
        <v>4501</v>
      </c>
      <c r="P1336" s="30">
        <v>34.325750779000003</v>
      </c>
      <c r="Q1336" s="27">
        <v>-0.85560000000000003</v>
      </c>
      <c r="R1336" s="30">
        <v>25.468508538999998</v>
      </c>
      <c r="S1336" s="27">
        <v>-0.25800000000000001</v>
      </c>
      <c r="T1336" s="30">
        <v>16.716279356000001</v>
      </c>
      <c r="U1336" s="27">
        <v>-0.49840000000000001</v>
      </c>
      <c r="V1336" s="30">
        <v>-9.9595667080000005</v>
      </c>
      <c r="W1336" s="32">
        <v>2.0303</v>
      </c>
      <c r="X1336" s="30">
        <v>-8.4899577130000008</v>
      </c>
      <c r="Y1336" s="32">
        <v>-0.14760000000000001</v>
      </c>
      <c r="Z1336" s="30">
        <v>-5.1014156929999999</v>
      </c>
      <c r="AA1336" s="32">
        <v>-0.5</v>
      </c>
      <c r="AB1336" s="30">
        <v>-2537.7601783644</v>
      </c>
      <c r="AC1336" s="27">
        <v>2.0303</v>
      </c>
      <c r="AD1336" s="30">
        <v>-2163.2945721165001</v>
      </c>
      <c r="AE1336" s="27">
        <v>-0.14799999999999999</v>
      </c>
      <c r="AF1336" s="30">
        <v>0</v>
      </c>
      <c r="AG1336" s="27">
        <v>0</v>
      </c>
      <c r="AH1336" s="25">
        <v>-0.26029521519999999</v>
      </c>
      <c r="AI1336" s="25">
        <v>-0.30743910769999999</v>
      </c>
      <c r="AJ1336" s="25">
        <v>0</v>
      </c>
      <c r="AK1336" s="25">
        <v>-0.30662221699999997</v>
      </c>
      <c r="AL1336" s="25">
        <v>-0.36505280109999999</v>
      </c>
      <c r="AM1336" s="25">
        <v>0</v>
      </c>
      <c r="AN1336" s="47">
        <v>-2.3213542899999998E-2</v>
      </c>
      <c r="AO1336" s="47">
        <v>2.9406507999999998E-3</v>
      </c>
      <c r="AP1336" s="47">
        <v>0</v>
      </c>
      <c r="AQ1336" s="47">
        <v>0.15469170674656299</v>
      </c>
      <c r="AR1336" s="47">
        <v>0.234711433811639</v>
      </c>
      <c r="AS1336" s="47">
        <v>0.440815377172181</v>
      </c>
      <c r="AT1336" s="28">
        <v>0</v>
      </c>
      <c r="AU1336" s="28">
        <v>0</v>
      </c>
      <c r="AV1336" s="28">
        <v>0</v>
      </c>
    </row>
    <row r="1337" spans="1:48" x14ac:dyDescent="0.25">
      <c r="A1337" s="159">
        <v>1334</v>
      </c>
      <c r="B1337" s="3" t="s">
        <v>3371</v>
      </c>
      <c r="C1337" s="3" t="s">
        <v>2159</v>
      </c>
      <c r="D1337" s="28">
        <v>3400</v>
      </c>
      <c r="E1337" s="25">
        <v>17.241379999999999</v>
      </c>
      <c r="F1337" s="25">
        <v>-63.043480000000002</v>
      </c>
      <c r="G1337" s="25">
        <v>-58.02469</v>
      </c>
      <c r="H1337" s="28">
        <v>303020240000</v>
      </c>
      <c r="I1337" s="49">
        <v>89.123599999999996</v>
      </c>
      <c r="J1337" s="49">
        <v>6.3780559999999999</v>
      </c>
      <c r="K1337" s="28">
        <v>130</v>
      </c>
      <c r="L1337" s="28">
        <v>456500</v>
      </c>
      <c r="M1337" s="49" t="s">
        <v>4501</v>
      </c>
      <c r="N1337" s="49">
        <v>0.38841239095914348</v>
      </c>
      <c r="O1337" s="49" t="s">
        <v>4501</v>
      </c>
      <c r="P1337" s="30">
        <v>57.529787228000004</v>
      </c>
      <c r="Q1337" s="27">
        <v>0.2349</v>
      </c>
      <c r="R1337" s="30">
        <v>45.988296456999997</v>
      </c>
      <c r="S1337" s="27">
        <v>-0.2006</v>
      </c>
      <c r="T1337" s="30">
        <v>50.538198481000002</v>
      </c>
      <c r="U1337" s="27">
        <v>-3.9800000000000002E-2</v>
      </c>
      <c r="V1337" s="30">
        <v>-13.659097428999999</v>
      </c>
      <c r="W1337" s="32">
        <v>1.77E-2</v>
      </c>
      <c r="X1337" s="30">
        <v>-19.054542994999998</v>
      </c>
      <c r="Y1337" s="32">
        <v>0.39500000000000002</v>
      </c>
      <c r="Z1337" s="30">
        <v>-19.251560018999999</v>
      </c>
      <c r="AA1337" s="32">
        <v>0.24</v>
      </c>
      <c r="AB1337" s="30">
        <v>-153.2601626169</v>
      </c>
      <c r="AC1337" s="27">
        <v>1.77E-2</v>
      </c>
      <c r="AD1337" s="30">
        <v>-213.79907224350001</v>
      </c>
      <c r="AE1337" s="27">
        <v>0.39500000000000002</v>
      </c>
      <c r="AF1337" s="30">
        <v>-216.0096766625</v>
      </c>
      <c r="AG1337" s="27">
        <v>1.24</v>
      </c>
      <c r="AH1337" s="25">
        <v>-1.48144911E-2</v>
      </c>
      <c r="AI1337" s="25">
        <v>-2.12100637E-2</v>
      </c>
      <c r="AJ1337" s="25">
        <v>-2.1875156999999999E-2</v>
      </c>
      <c r="AK1337" s="25">
        <v>-1.6946037300000001E-2</v>
      </c>
      <c r="AL1337" s="25">
        <v>-2.41295074E-2</v>
      </c>
      <c r="AM1337" s="25">
        <v>-2.4704940700000001E-2</v>
      </c>
      <c r="AN1337" s="47">
        <v>4.1232780999999998E-3</v>
      </c>
      <c r="AO1337" s="47">
        <v>-0.2448620953</v>
      </c>
      <c r="AP1337" s="47">
        <v>-0.1664430183</v>
      </c>
      <c r="AQ1337" s="47">
        <v>0.14541625226409099</v>
      </c>
      <c r="AR1337" s="47">
        <v>0.12968245445695101</v>
      </c>
      <c r="AS1337" s="47">
        <v>0.12936060949334999</v>
      </c>
      <c r="AT1337" s="28">
        <v>0</v>
      </c>
      <c r="AU1337" s="28">
        <v>0</v>
      </c>
      <c r="AV1337" s="28">
        <v>0</v>
      </c>
    </row>
    <row r="1338" spans="1:48" x14ac:dyDescent="0.25">
      <c r="A1338" s="159">
        <v>1335</v>
      </c>
      <c r="B1338" s="3" t="s">
        <v>4235</v>
      </c>
      <c r="C1338" s="3" t="s">
        <v>2159</v>
      </c>
      <c r="D1338" s="28">
        <v>9700</v>
      </c>
      <c r="E1338" s="25">
        <v>-7.6190480000000003</v>
      </c>
      <c r="F1338" s="25">
        <v>-15.65217</v>
      </c>
      <c r="G1338" s="25">
        <v>-30.21583</v>
      </c>
      <c r="H1338" s="28">
        <v>10032026149999.998</v>
      </c>
      <c r="I1338" s="49">
        <v>1034.229</v>
      </c>
      <c r="J1338" s="49">
        <v>14.24047</v>
      </c>
      <c r="K1338" s="28">
        <v>175465.5</v>
      </c>
      <c r="L1338" s="28">
        <v>1712978000</v>
      </c>
      <c r="M1338" s="49">
        <v>26.301160933514755</v>
      </c>
      <c r="N1338" s="49">
        <v>1.0556449184250567</v>
      </c>
      <c r="O1338" s="49" t="s">
        <v>4501</v>
      </c>
      <c r="P1338" s="30">
        <v>59766.068523273003</v>
      </c>
      <c r="Q1338" s="27">
        <v>0.52090000000000003</v>
      </c>
      <c r="R1338" s="30">
        <v>61188.874833408001</v>
      </c>
      <c r="S1338" s="27">
        <v>2.3800000000000002E-2</v>
      </c>
      <c r="T1338" s="30">
        <v>62205.715619349998</v>
      </c>
      <c r="U1338" s="27">
        <v>0.92410000000000003</v>
      </c>
      <c r="V1338" s="30">
        <v>488.482297679</v>
      </c>
      <c r="W1338" s="32">
        <v>-0.13550000000000001</v>
      </c>
      <c r="X1338" s="30">
        <v>399.43158430199998</v>
      </c>
      <c r="Y1338" s="32">
        <v>-0.18229999999999999</v>
      </c>
      <c r="Z1338" s="30">
        <v>291.99690780899999</v>
      </c>
      <c r="AA1338" s="32">
        <v>-0.11840000000000001</v>
      </c>
      <c r="AB1338" s="30">
        <v>392.93604833990003</v>
      </c>
      <c r="AC1338" s="27">
        <v>-0.1421</v>
      </c>
      <c r="AD1338" s="30">
        <v>368.80483505929999</v>
      </c>
      <c r="AE1338" s="27">
        <v>-6.0999999999999999E-2</v>
      </c>
      <c r="AF1338" s="30">
        <v>183.40395998770001</v>
      </c>
      <c r="AG1338" s="27" t="s">
        <v>1989</v>
      </c>
      <c r="AH1338" s="25">
        <v>1.7955835100000001E-2</v>
      </c>
      <c r="AI1338" s="25">
        <v>1.49581987E-2</v>
      </c>
      <c r="AJ1338" s="25">
        <v>7.8606605999999996E-3</v>
      </c>
      <c r="AK1338" s="25">
        <v>4.0589001999999999E-2</v>
      </c>
      <c r="AL1338" s="25">
        <v>3.56666359E-2</v>
      </c>
      <c r="AM1338" s="25">
        <v>1.8628920600000001E-2</v>
      </c>
      <c r="AN1338" s="47">
        <v>4.1948726899999997E-2</v>
      </c>
      <c r="AO1338" s="47">
        <v>4.4260596499999999E-2</v>
      </c>
      <c r="AP1338" s="47">
        <v>4.2377200400000002E-2</v>
      </c>
      <c r="AQ1338" s="47">
        <v>1.4537666747670599</v>
      </c>
      <c r="AR1338" s="47">
        <v>1.31457552164072</v>
      </c>
      <c r="AS1338" s="47">
        <v>1.3698925063138701</v>
      </c>
      <c r="AT1338" s="28">
        <v>0</v>
      </c>
      <c r="AU1338" s="28">
        <v>0</v>
      </c>
      <c r="AV1338" s="28">
        <v>0</v>
      </c>
    </row>
    <row r="1339" spans="1:48" x14ac:dyDescent="0.25">
      <c r="A1339" s="159">
        <v>1336</v>
      </c>
      <c r="B1339" s="3" t="s">
        <v>536</v>
      </c>
      <c r="C1339" s="3" t="s">
        <v>2159</v>
      </c>
      <c r="D1339" s="28">
        <v>1400</v>
      </c>
      <c r="E1339" s="25">
        <v>7.6923079999999997</v>
      </c>
      <c r="F1339" s="25">
        <v>0</v>
      </c>
      <c r="G1339" s="25">
        <v>0</v>
      </c>
      <c r="H1339" s="28">
        <v>72669398200.000015</v>
      </c>
      <c r="I1339" s="49">
        <v>51.906709999999997</v>
      </c>
      <c r="J1339" s="49">
        <v>59.530090000000001</v>
      </c>
      <c r="K1339" s="28">
        <v>55</v>
      </c>
      <c r="L1339" s="28">
        <v>68000</v>
      </c>
      <c r="M1339" s="49" t="s">
        <v>4501</v>
      </c>
      <c r="N1339" s="49" t="s">
        <v>4501</v>
      </c>
      <c r="O1339" s="49" t="s">
        <v>4501</v>
      </c>
      <c r="P1339" s="30">
        <v>48.050380298</v>
      </c>
      <c r="Q1339" s="27">
        <v>0.29659999999999997</v>
      </c>
      <c r="R1339" s="30">
        <v>0</v>
      </c>
      <c r="S1339" s="27">
        <v>-1</v>
      </c>
      <c r="T1339" s="30">
        <v>0</v>
      </c>
      <c r="U1339" s="27">
        <v>-1</v>
      </c>
      <c r="V1339" s="30">
        <v>-6.7119612110000002</v>
      </c>
      <c r="W1339" s="32">
        <v>-0.43569999999999998</v>
      </c>
      <c r="X1339" s="30">
        <v>-5.247244459</v>
      </c>
      <c r="Y1339" s="32">
        <v>-0.21820000000000001</v>
      </c>
      <c r="Z1339" s="30">
        <v>-2.7003318410000001</v>
      </c>
      <c r="AA1339" s="32">
        <v>-0.63500000000000001</v>
      </c>
      <c r="AB1339" s="30">
        <v>-126.4001093729</v>
      </c>
      <c r="AC1339" s="27">
        <v>-0.43569999999999998</v>
      </c>
      <c r="AD1339" s="30">
        <v>-98.816464022000005</v>
      </c>
      <c r="AE1339" s="27">
        <v>-0.218</v>
      </c>
      <c r="AF1339" s="30">
        <v>0</v>
      </c>
      <c r="AG1339" s="27" t="s">
        <v>1989</v>
      </c>
      <c r="AH1339" s="25">
        <v>-6.7898139999999999E-3</v>
      </c>
      <c r="AI1339" s="25">
        <v>-5.2278769999999997E-3</v>
      </c>
      <c r="AJ1339" s="25">
        <v>0</v>
      </c>
      <c r="AK1339" s="25">
        <v>-1.38538628E-2</v>
      </c>
      <c r="AL1339" s="25">
        <v>-1.0965949900000001E-2</v>
      </c>
      <c r="AM1339" s="25">
        <v>0</v>
      </c>
      <c r="AN1339" s="47">
        <v>5.2694900400000001E-2</v>
      </c>
      <c r="AO1339" s="47">
        <v>0</v>
      </c>
      <c r="AP1339" s="47">
        <v>0</v>
      </c>
      <c r="AQ1339" s="47">
        <v>1.03792081132398</v>
      </c>
      <c r="AR1339" s="47">
        <v>1.15791994218546</v>
      </c>
      <c r="AS1339" s="47">
        <v>1.16900470678783</v>
      </c>
      <c r="AT1339" s="28">
        <v>0</v>
      </c>
      <c r="AU1339" s="28">
        <v>0</v>
      </c>
      <c r="AV1339" s="28">
        <v>0</v>
      </c>
    </row>
    <row r="1340" spans="1:48" x14ac:dyDescent="0.25">
      <c r="A1340" s="159">
        <v>1337</v>
      </c>
      <c r="B1340" s="3" t="s">
        <v>4150</v>
      </c>
      <c r="C1340" s="3" t="s">
        <v>2159</v>
      </c>
      <c r="D1340" s="6">
        <v>1900</v>
      </c>
      <c r="E1340" s="168">
        <v>-9.5238099999999992</v>
      </c>
      <c r="F1340" s="168">
        <v>-17.391300000000001</v>
      </c>
      <c r="G1340" s="168">
        <v>-20.83333</v>
      </c>
      <c r="H1340" s="6">
        <v>113030595300</v>
      </c>
      <c r="I1340" s="151">
        <v>59.489789999999999</v>
      </c>
      <c r="J1340" s="151">
        <v>100</v>
      </c>
      <c r="K1340" s="6">
        <v>1095</v>
      </c>
      <c r="L1340" s="6">
        <v>2068500</v>
      </c>
      <c r="M1340" s="151" t="s">
        <v>4501</v>
      </c>
      <c r="N1340" s="151" t="s">
        <v>4501</v>
      </c>
      <c r="O1340" s="151">
        <v>0.41260560000000002</v>
      </c>
      <c r="P1340" s="169">
        <v>352.794758925</v>
      </c>
      <c r="Q1340" s="165">
        <v>-0.76049999999999995</v>
      </c>
      <c r="R1340" s="169">
        <v>363.49512231099999</v>
      </c>
      <c r="S1340" s="165">
        <v>3.0300000000000001E-2</v>
      </c>
      <c r="T1340" s="169">
        <v>422.80637846299999</v>
      </c>
      <c r="U1340" s="165">
        <v>0.4047</v>
      </c>
      <c r="V1340" s="169">
        <v>-92.104467370999998</v>
      </c>
      <c r="W1340" s="170">
        <v>-0.77739999999999998</v>
      </c>
      <c r="X1340" s="169">
        <v>-65.498970287000006</v>
      </c>
      <c r="Y1340" s="170">
        <v>-0.28889999999999999</v>
      </c>
      <c r="Z1340" s="169">
        <v>-52.079345777999997</v>
      </c>
      <c r="AA1340" s="170">
        <v>-0.39560000000000001</v>
      </c>
      <c r="AB1340" s="169">
        <v>-1548.2399923705</v>
      </c>
      <c r="AC1340" s="165">
        <v>-0.77739999999999998</v>
      </c>
      <c r="AD1340" s="169">
        <v>-1101.0120155078</v>
      </c>
      <c r="AE1340" s="165">
        <v>-0.28899999999999998</v>
      </c>
      <c r="AF1340" s="169">
        <v>-875.43338788560004</v>
      </c>
      <c r="AG1340" s="165">
        <v>0.6</v>
      </c>
      <c r="AH1340" s="168">
        <v>-6.4970630299999999E-2</v>
      </c>
      <c r="AI1340" s="168">
        <v>-7.0699105299999995E-2</v>
      </c>
      <c r="AJ1340" s="168">
        <v>-5.9748509800000002E-2</v>
      </c>
      <c r="AK1340" s="168">
        <v>-7.6651309943000001</v>
      </c>
      <c r="AL1340" s="168">
        <v>0.65511546200000004</v>
      </c>
      <c r="AM1340" s="168">
        <v>0</v>
      </c>
      <c r="AN1340" s="167">
        <v>-6.7873628300000002E-2</v>
      </c>
      <c r="AO1340" s="167">
        <v>-4.0749913300000003E-2</v>
      </c>
      <c r="AP1340" s="167">
        <v>-1.0382852E-3</v>
      </c>
      <c r="AQ1340" s="167">
        <v>-18.661548559957801</v>
      </c>
      <c r="AR1340" s="167">
        <v>-6.9931064229242903</v>
      </c>
      <c r="AS1340" s="167">
        <v>-6.9677677151512798</v>
      </c>
      <c r="AT1340" s="6">
        <v>0</v>
      </c>
      <c r="AU1340" s="6">
        <v>0</v>
      </c>
      <c r="AV1340" s="6">
        <v>0</v>
      </c>
    </row>
    <row r="1341" spans="1:48" x14ac:dyDescent="0.25">
      <c r="A1341" s="159">
        <v>1338</v>
      </c>
      <c r="B1341" s="3" t="s">
        <v>3309</v>
      </c>
      <c r="C1341" s="3" t="s">
        <v>2159</v>
      </c>
      <c r="D1341" s="28">
        <v>6100</v>
      </c>
      <c r="E1341" s="25">
        <v>-10.294119999999999</v>
      </c>
      <c r="F1341" s="25">
        <v>-15.27778</v>
      </c>
      <c r="G1341" s="25">
        <v>5.1724139999999998</v>
      </c>
      <c r="H1341" s="28">
        <v>575077670800.00012</v>
      </c>
      <c r="I1341" s="49">
        <v>94.275030000000001</v>
      </c>
      <c r="J1341" s="49">
        <v>35.083550000000002</v>
      </c>
      <c r="K1341" s="28">
        <v>98960.45</v>
      </c>
      <c r="L1341" s="28">
        <v>487047500</v>
      </c>
      <c r="M1341" s="49">
        <v>3.3461327482172245</v>
      </c>
      <c r="N1341" s="49">
        <v>0.45290984033021714</v>
      </c>
      <c r="O1341" s="49">
        <v>1.112406</v>
      </c>
      <c r="P1341" s="30">
        <v>960.411165923</v>
      </c>
      <c r="Q1341" s="27">
        <v>-0.12809999999999999</v>
      </c>
      <c r="R1341" s="30">
        <v>1488.5139755340001</v>
      </c>
      <c r="S1341" s="27">
        <v>0.54990000000000006</v>
      </c>
      <c r="T1341" s="30">
        <v>1642.467441321</v>
      </c>
      <c r="U1341" s="27">
        <v>0.38369999999999999</v>
      </c>
      <c r="V1341" s="30">
        <v>72.010039379000006</v>
      </c>
      <c r="W1341" s="32">
        <v>0.19120000000000001</v>
      </c>
      <c r="X1341" s="30">
        <v>181.38843754000001</v>
      </c>
      <c r="Y1341" s="32">
        <v>1.5188999999999999</v>
      </c>
      <c r="Z1341" s="30">
        <v>170.7800742</v>
      </c>
      <c r="AA1341" s="32">
        <v>0.61429999999999996</v>
      </c>
      <c r="AB1341" s="30">
        <v>725.64326768479998</v>
      </c>
      <c r="AC1341" s="27">
        <v>0.19120000000000001</v>
      </c>
      <c r="AD1341" s="30">
        <v>1866.3137858097</v>
      </c>
      <c r="AE1341" s="27">
        <v>1.5720000000000001</v>
      </c>
      <c r="AF1341" s="30">
        <v>1811.5091326198999</v>
      </c>
      <c r="AG1341" s="27">
        <v>1.61</v>
      </c>
      <c r="AH1341" s="25">
        <v>2.36005364E-2</v>
      </c>
      <c r="AI1341" s="25">
        <v>6.2583329500000007E-2</v>
      </c>
      <c r="AJ1341" s="25">
        <v>5.95401713E-2</v>
      </c>
      <c r="AK1341" s="25">
        <v>6.8049063899999998E-2</v>
      </c>
      <c r="AL1341" s="25">
        <v>0.15357641960000001</v>
      </c>
      <c r="AM1341" s="25">
        <v>0.13656991900000001</v>
      </c>
      <c r="AN1341" s="47">
        <v>0.13667373790000001</v>
      </c>
      <c r="AO1341" s="47">
        <v>0.14004027459999999</v>
      </c>
      <c r="AP1341" s="47">
        <v>0.10247526830000001</v>
      </c>
      <c r="AQ1341" s="47">
        <v>1.69413282449862</v>
      </c>
      <c r="AR1341" s="47">
        <v>1.2473046246889099</v>
      </c>
      <c r="AS1341" s="47">
        <v>1.2937441402156999</v>
      </c>
      <c r="AT1341" s="28">
        <v>0</v>
      </c>
      <c r="AU1341" s="28">
        <v>1000</v>
      </c>
      <c r="AV1341" s="28">
        <v>0</v>
      </c>
    </row>
    <row r="1342" spans="1:48" x14ac:dyDescent="0.25">
      <c r="A1342" s="159">
        <v>1339</v>
      </c>
      <c r="B1342" s="3" t="s">
        <v>538</v>
      </c>
      <c r="C1342" s="3" t="s">
        <v>2159</v>
      </c>
      <c r="D1342" s="28">
        <v>400</v>
      </c>
      <c r="E1342" s="25">
        <v>-33.333329999999997</v>
      </c>
      <c r="F1342" s="25">
        <v>-20</v>
      </c>
      <c r="G1342" s="25">
        <v>-33.333329999999997</v>
      </c>
      <c r="H1342" s="28">
        <v>12000000000</v>
      </c>
      <c r="I1342" s="49">
        <v>30</v>
      </c>
      <c r="J1342" s="49">
        <v>82.643010000000004</v>
      </c>
      <c r="K1342" s="28">
        <v>56095</v>
      </c>
      <c r="L1342" s="28">
        <v>24166000</v>
      </c>
      <c r="M1342" s="49" t="s">
        <v>4501</v>
      </c>
      <c r="N1342" s="49">
        <v>0.1912799864793627</v>
      </c>
      <c r="O1342" s="49">
        <v>0.46986499999999998</v>
      </c>
      <c r="P1342" s="30">
        <v>266.65478725000003</v>
      </c>
      <c r="Q1342" s="27">
        <v>0.4798</v>
      </c>
      <c r="R1342" s="30">
        <v>110.46888251</v>
      </c>
      <c r="S1342" s="27">
        <v>-0.5857</v>
      </c>
      <c r="T1342" s="30">
        <v>31.691481848999999</v>
      </c>
      <c r="U1342" s="27">
        <v>-0.89480000000000004</v>
      </c>
      <c r="V1342" s="30">
        <v>-35.007973372000002</v>
      </c>
      <c r="W1342" s="32">
        <v>-0.20449999999999999</v>
      </c>
      <c r="X1342" s="30">
        <v>-50.992191663</v>
      </c>
      <c r="Y1342" s="32">
        <v>0.45660000000000001</v>
      </c>
      <c r="Z1342" s="30">
        <v>-27.714512199000001</v>
      </c>
      <c r="AA1342" s="32">
        <v>-0.49220000000000003</v>
      </c>
      <c r="AB1342" s="30">
        <v>-1144.1828124000001</v>
      </c>
      <c r="AC1342" s="27">
        <v>-0.16270000000000001</v>
      </c>
      <c r="AD1342" s="30">
        <v>-1673.7762829000001</v>
      </c>
      <c r="AE1342" s="27">
        <v>0.46300000000000002</v>
      </c>
      <c r="AF1342" s="30">
        <v>-898.88646503330006</v>
      </c>
      <c r="AG1342" s="27">
        <v>0.5</v>
      </c>
      <c r="AH1342" s="25">
        <v>-2.8113115899999999E-2</v>
      </c>
      <c r="AI1342" s="25">
        <v>-4.5917138900000001E-2</v>
      </c>
      <c r="AJ1342" s="25">
        <v>-2.62587718E-2</v>
      </c>
      <c r="AK1342" s="25">
        <v>-0.24110092820000001</v>
      </c>
      <c r="AL1342" s="25">
        <v>-0.50323124249999995</v>
      </c>
      <c r="AM1342" s="25">
        <v>-0.36166902649999999</v>
      </c>
      <c r="AN1342" s="47">
        <v>5.1063558799999999E-2</v>
      </c>
      <c r="AO1342" s="47">
        <v>1.7243693800000001E-2</v>
      </c>
      <c r="AP1342" s="47">
        <v>0.1995350172</v>
      </c>
      <c r="AQ1342" s="47">
        <v>8.2568304010939304</v>
      </c>
      <c r="AR1342" s="47">
        <v>12.831077906235199</v>
      </c>
      <c r="AS1342" s="47">
        <v>12.77326516868</v>
      </c>
      <c r="AT1342" s="28">
        <v>0</v>
      </c>
      <c r="AU1342" s="28">
        <v>0</v>
      </c>
      <c r="AV1342" s="28">
        <v>0</v>
      </c>
    </row>
    <row r="1343" spans="1:48" x14ac:dyDescent="0.25">
      <c r="A1343" s="159">
        <v>1340</v>
      </c>
      <c r="B1343" s="3" t="s">
        <v>4914</v>
      </c>
      <c r="C1343" s="3" t="s">
        <v>2159</v>
      </c>
      <c r="D1343" s="28">
        <v>11100</v>
      </c>
      <c r="E1343" s="25">
        <v>-16.541350000000001</v>
      </c>
      <c r="F1343" s="25">
        <v>-46.376809999999999</v>
      </c>
      <c r="G1343" s="25" t="s">
        <v>4501</v>
      </c>
      <c r="H1343" s="28">
        <v>111000000000</v>
      </c>
      <c r="I1343" s="49">
        <v>10</v>
      </c>
      <c r="J1343" s="49">
        <v>95.311499999999995</v>
      </c>
      <c r="K1343" s="28">
        <v>40749.599999999999</v>
      </c>
      <c r="L1343" s="28">
        <v>472838500</v>
      </c>
      <c r="M1343" s="49">
        <v>13.24582338902148</v>
      </c>
      <c r="N1343" s="49">
        <v>1.0133539512833345</v>
      </c>
      <c r="O1343" s="49" t="s">
        <v>4501</v>
      </c>
      <c r="P1343" s="30">
        <v>21.726414335000001</v>
      </c>
      <c r="Q1343" s="27">
        <v>0.56869999999999998</v>
      </c>
      <c r="R1343" s="30">
        <v>85.999377695999996</v>
      </c>
      <c r="S1343" s="27">
        <v>2.9582999999999999</v>
      </c>
      <c r="T1343" s="30">
        <v>0</v>
      </c>
      <c r="U1343" s="27" t="s">
        <v>1989</v>
      </c>
      <c r="V1343" s="30">
        <v>1.0974624209999999</v>
      </c>
      <c r="W1343" s="32">
        <v>-1.7438</v>
      </c>
      <c r="X1343" s="30">
        <v>21.446253036000002</v>
      </c>
      <c r="Y1343" s="32">
        <v>18.541699999999999</v>
      </c>
      <c r="Z1343" s="30">
        <v>0</v>
      </c>
      <c r="AA1343" s="32" t="s">
        <v>1989</v>
      </c>
      <c r="AB1343" s="30">
        <v>109.7462421</v>
      </c>
      <c r="AC1343" s="27">
        <v>-1.7438</v>
      </c>
      <c r="AD1343" s="30">
        <v>2144.6253035999998</v>
      </c>
      <c r="AE1343" s="27">
        <v>18.542000000000002</v>
      </c>
      <c r="AF1343" s="30">
        <v>0</v>
      </c>
      <c r="AG1343" s="27" t="s">
        <v>1989</v>
      </c>
      <c r="AH1343" s="25">
        <v>2.5380520999999999E-3</v>
      </c>
      <c r="AI1343" s="25">
        <v>3.4196311700000002E-2</v>
      </c>
      <c r="AJ1343" s="25">
        <v>0</v>
      </c>
      <c r="AK1343" s="25">
        <v>1.0498593299999999E-2</v>
      </c>
      <c r="AL1343" s="25">
        <v>0.20006235820000001</v>
      </c>
      <c r="AM1343" s="25">
        <v>0</v>
      </c>
      <c r="AN1343" s="47">
        <v>0.29909464400000002</v>
      </c>
      <c r="AO1343" s="47">
        <v>0.39764095859999998</v>
      </c>
      <c r="AP1343" s="47">
        <v>0</v>
      </c>
      <c r="AQ1343" s="47">
        <v>4.3072967439903502</v>
      </c>
      <c r="AR1343" s="47">
        <v>5.3703196543624996</v>
      </c>
      <c r="AS1343" s="47" t="s">
        <v>1989</v>
      </c>
      <c r="AT1343" s="28">
        <v>300</v>
      </c>
      <c r="AU1343" s="28">
        <v>0</v>
      </c>
      <c r="AV1343" s="28">
        <v>0</v>
      </c>
    </row>
    <row r="1344" spans="1:48" x14ac:dyDescent="0.25">
      <c r="A1344" s="159">
        <v>1341</v>
      </c>
      <c r="B1344" s="3" t="s">
        <v>3315</v>
      </c>
      <c r="C1344" s="3" t="s">
        <v>2159</v>
      </c>
      <c r="D1344" s="28" t="s">
        <v>4501</v>
      </c>
      <c r="E1344" s="25" t="s">
        <v>4501</v>
      </c>
      <c r="F1344" s="25" t="s">
        <v>4501</v>
      </c>
      <c r="G1344" s="25" t="s">
        <v>4501</v>
      </c>
      <c r="H1344" s="28" t="s">
        <v>4501</v>
      </c>
      <c r="I1344" s="49">
        <v>20</v>
      </c>
      <c r="J1344" s="49">
        <v>1.200645</v>
      </c>
      <c r="K1344" s="28" t="s">
        <v>4501</v>
      </c>
      <c r="L1344" s="28" t="s">
        <v>4501</v>
      </c>
      <c r="M1344" s="49" t="s">
        <v>4501</v>
      </c>
      <c r="N1344" s="49" t="s">
        <v>4501</v>
      </c>
      <c r="O1344" s="49" t="s">
        <v>4501</v>
      </c>
      <c r="P1344" s="30">
        <v>891.79206852300001</v>
      </c>
      <c r="Q1344" s="27">
        <v>0.1147</v>
      </c>
      <c r="R1344" s="30">
        <v>0</v>
      </c>
      <c r="S1344" s="27">
        <v>-1</v>
      </c>
      <c r="T1344" s="30">
        <v>0</v>
      </c>
      <c r="U1344" s="27" t="s">
        <v>1989</v>
      </c>
      <c r="V1344" s="30">
        <v>-11.522742097</v>
      </c>
      <c r="W1344" s="32">
        <v>-1.2452000000000001</v>
      </c>
      <c r="X1344" s="30">
        <v>0</v>
      </c>
      <c r="Y1344" s="32">
        <v>-1</v>
      </c>
      <c r="Z1344" s="30">
        <v>0</v>
      </c>
      <c r="AA1344" s="32" t="s">
        <v>1989</v>
      </c>
      <c r="AB1344" s="30">
        <v>-576.13710485000001</v>
      </c>
      <c r="AC1344" s="27">
        <v>-1.2452000000000001</v>
      </c>
      <c r="AD1344" s="30">
        <v>0</v>
      </c>
      <c r="AE1344" s="27">
        <v>-1</v>
      </c>
      <c r="AF1344" s="30">
        <v>0</v>
      </c>
      <c r="AG1344" s="27" t="s">
        <v>1989</v>
      </c>
      <c r="AH1344" s="25">
        <v>-9.0398571999999993E-3</v>
      </c>
      <c r="AI1344" s="25">
        <v>0</v>
      </c>
      <c r="AJ1344" s="25">
        <v>0</v>
      </c>
      <c r="AK1344" s="25">
        <v>-7.3665771000000005E-2</v>
      </c>
      <c r="AL1344" s="25">
        <v>0</v>
      </c>
      <c r="AM1344" s="25">
        <v>0</v>
      </c>
      <c r="AN1344" s="47">
        <v>7.0428200199999999E-2</v>
      </c>
      <c r="AO1344" s="47">
        <v>0</v>
      </c>
      <c r="AP1344" s="47">
        <v>0</v>
      </c>
      <c r="AQ1344" s="47">
        <v>7.1634060461848996</v>
      </c>
      <c r="AR1344" s="47" t="s">
        <v>1989</v>
      </c>
      <c r="AS1344" s="47" t="s">
        <v>1989</v>
      </c>
      <c r="AT1344" s="28">
        <v>0</v>
      </c>
      <c r="AU1344" s="28">
        <v>0</v>
      </c>
      <c r="AV1344" s="28">
        <v>0</v>
      </c>
    </row>
    <row r="1345" spans="1:48" x14ac:dyDescent="0.25">
      <c r="A1345" s="159">
        <v>1342</v>
      </c>
      <c r="B1345" s="3" t="s">
        <v>540</v>
      </c>
      <c r="C1345" s="3" t="s">
        <v>2159</v>
      </c>
      <c r="D1345" s="28">
        <v>1700</v>
      </c>
      <c r="E1345" s="25">
        <v>-5.5555560000000002</v>
      </c>
      <c r="F1345" s="25">
        <v>-5.5555560000000002</v>
      </c>
      <c r="G1345" s="25">
        <v>6.25</v>
      </c>
      <c r="H1345" s="28">
        <v>25500000000</v>
      </c>
      <c r="I1345" s="49">
        <v>15</v>
      </c>
      <c r="J1345" s="49">
        <v>49.093269999999997</v>
      </c>
      <c r="K1345" s="28">
        <v>3180</v>
      </c>
      <c r="L1345" s="28">
        <v>5448500</v>
      </c>
      <c r="M1345" s="49" t="s">
        <v>4501</v>
      </c>
      <c r="N1345" s="49" t="s">
        <v>4501</v>
      </c>
      <c r="O1345" s="49">
        <v>0.45584740000000001</v>
      </c>
      <c r="P1345" s="30">
        <v>54.600126359000001</v>
      </c>
      <c r="Q1345" s="27">
        <v>0.57079999999999997</v>
      </c>
      <c r="R1345" s="30">
        <v>8.729937091</v>
      </c>
      <c r="S1345" s="27">
        <v>-0.84009999999999996</v>
      </c>
      <c r="T1345" s="30">
        <v>1.5816280119999999</v>
      </c>
      <c r="U1345" s="27">
        <v>-0.88370000000000004</v>
      </c>
      <c r="V1345" s="30">
        <v>-22.156240937</v>
      </c>
      <c r="W1345" s="32">
        <v>0.1066</v>
      </c>
      <c r="X1345" s="30">
        <v>-9.1646359719999992</v>
      </c>
      <c r="Y1345" s="32">
        <v>-0.58640000000000003</v>
      </c>
      <c r="Z1345" s="30">
        <v>-1.55898286</v>
      </c>
      <c r="AA1345" s="32">
        <v>-0.79510000000000003</v>
      </c>
      <c r="AB1345" s="30">
        <v>-1477.0827291333001</v>
      </c>
      <c r="AC1345" s="27">
        <v>0.1066</v>
      </c>
      <c r="AD1345" s="30">
        <v>-610.97573146670004</v>
      </c>
      <c r="AE1345" s="27">
        <v>-0.58599999999999997</v>
      </c>
      <c r="AF1345" s="30">
        <v>0</v>
      </c>
      <c r="AG1345" s="27">
        <v>0</v>
      </c>
      <c r="AH1345" s="25">
        <v>-0.13004614079999999</v>
      </c>
      <c r="AI1345" s="25">
        <v>-6.3096846999999998E-2</v>
      </c>
      <c r="AJ1345" s="25">
        <v>0</v>
      </c>
      <c r="AK1345" s="25">
        <v>-1.7881778154000001</v>
      </c>
      <c r="AL1345" s="25">
        <v>2.802609226</v>
      </c>
      <c r="AM1345" s="25">
        <v>0</v>
      </c>
      <c r="AN1345" s="47">
        <v>-0.2000155689</v>
      </c>
      <c r="AO1345" s="47">
        <v>2.6985574299999999E-2</v>
      </c>
      <c r="AP1345" s="47">
        <v>0</v>
      </c>
      <c r="AQ1345" s="47">
        <v>110.20761614913</v>
      </c>
      <c r="AR1345" s="47">
        <v>-19.409588544732099</v>
      </c>
      <c r="AS1345" s="47">
        <v>-18.784464882332401</v>
      </c>
      <c r="AT1345" s="28">
        <v>0</v>
      </c>
      <c r="AU1345" s="28">
        <v>0</v>
      </c>
      <c r="AV1345" s="28">
        <v>0</v>
      </c>
    </row>
    <row r="1346" spans="1:48" x14ac:dyDescent="0.25">
      <c r="A1346" s="159">
        <v>1343</v>
      </c>
      <c r="B1346" s="3" t="s">
        <v>3321</v>
      </c>
      <c r="C1346" s="3" t="s">
        <v>2159</v>
      </c>
      <c r="D1346" s="28">
        <v>8500</v>
      </c>
      <c r="E1346" s="25">
        <v>37.096769999999999</v>
      </c>
      <c r="F1346" s="25">
        <v>37.096769999999999</v>
      </c>
      <c r="G1346" s="25">
        <v>157.57579999999999</v>
      </c>
      <c r="H1346" s="28">
        <v>703138802000</v>
      </c>
      <c r="I1346" s="49">
        <v>82.72220999999999</v>
      </c>
      <c r="J1346" s="49">
        <v>78.435689999999994</v>
      </c>
      <c r="K1346" s="28">
        <v>358643.9</v>
      </c>
      <c r="L1346" s="28">
        <v>2531246000</v>
      </c>
      <c r="M1346" s="49">
        <v>4250</v>
      </c>
      <c r="N1346" s="49">
        <v>0.86387110836367309</v>
      </c>
      <c r="O1346" s="49">
        <v>0.72205379999999997</v>
      </c>
      <c r="P1346" s="30">
        <v>190.16515614599999</v>
      </c>
      <c r="Q1346" s="27">
        <v>2.1831999999999998</v>
      </c>
      <c r="R1346" s="30">
        <v>47.796988945000003</v>
      </c>
      <c r="S1346" s="27">
        <v>-0.74870000000000003</v>
      </c>
      <c r="T1346" s="30">
        <v>27.739936580999998</v>
      </c>
      <c r="U1346" s="27">
        <v>-0.86109999999999998</v>
      </c>
      <c r="V1346" s="30">
        <v>11.621511103</v>
      </c>
      <c r="W1346" s="32">
        <v>-2.23E-2</v>
      </c>
      <c r="X1346" s="30">
        <v>0.13429576600000001</v>
      </c>
      <c r="Y1346" s="32">
        <v>-0.98839999999999995</v>
      </c>
      <c r="Z1346" s="30">
        <v>13.128088563</v>
      </c>
      <c r="AA1346" s="32">
        <v>0.1817</v>
      </c>
      <c r="AB1346" s="30">
        <v>140.4883987266</v>
      </c>
      <c r="AC1346" s="27">
        <v>-2.23E-2</v>
      </c>
      <c r="AD1346" s="30">
        <v>1.6234547258000001</v>
      </c>
      <c r="AE1346" s="27">
        <v>-0.98799999999999999</v>
      </c>
      <c r="AF1346" s="30">
        <v>158.98494757669999</v>
      </c>
      <c r="AG1346" s="27">
        <v>1.18</v>
      </c>
      <c r="AH1346" s="25">
        <v>1.1510853200000001E-2</v>
      </c>
      <c r="AI1346" s="25">
        <v>1.3476779999999999E-4</v>
      </c>
      <c r="AJ1346" s="25">
        <v>1.3275559500000001E-2</v>
      </c>
      <c r="AK1346" s="25">
        <v>1.4064467400000001E-2</v>
      </c>
      <c r="AL1346" s="25">
        <v>1.6331740000000001E-4</v>
      </c>
      <c r="AM1346" s="25">
        <v>1.5786244099999999E-2</v>
      </c>
      <c r="AN1346" s="47">
        <v>4.4203212300000003E-2</v>
      </c>
      <c r="AO1346" s="47">
        <v>0.1391624658</v>
      </c>
      <c r="AP1346" s="47">
        <v>0.1105374492</v>
      </c>
      <c r="AQ1346" s="47">
        <v>0.21387086536556499</v>
      </c>
      <c r="AR1346" s="47">
        <v>0.20976480802803299</v>
      </c>
      <c r="AS1346" s="47">
        <v>0.18912080779054</v>
      </c>
      <c r="AT1346" s="28">
        <v>0</v>
      </c>
      <c r="AU1346" s="28">
        <v>0</v>
      </c>
      <c r="AV1346" s="28">
        <v>0</v>
      </c>
    </row>
    <row r="1347" spans="1:48" x14ac:dyDescent="0.25">
      <c r="A1347" s="159">
        <v>1344</v>
      </c>
      <c r="B1347" s="3" t="s">
        <v>3324</v>
      </c>
      <c r="C1347" s="3" t="s">
        <v>2159</v>
      </c>
      <c r="D1347" s="6">
        <v>300</v>
      </c>
      <c r="E1347" s="168">
        <v>0</v>
      </c>
      <c r="F1347" s="168">
        <v>0</v>
      </c>
      <c r="G1347" s="168">
        <v>0</v>
      </c>
      <c r="H1347" s="6">
        <v>4500000000</v>
      </c>
      <c r="I1347" s="151">
        <v>15</v>
      </c>
      <c r="J1347" s="151">
        <v>46.594000000000001</v>
      </c>
      <c r="K1347" s="6">
        <v>455</v>
      </c>
      <c r="L1347" s="6">
        <v>136000</v>
      </c>
      <c r="M1347" s="151" t="s">
        <v>4501</v>
      </c>
      <c r="N1347" s="151" t="s">
        <v>4501</v>
      </c>
      <c r="O1347" s="151" t="s">
        <v>4501</v>
      </c>
      <c r="P1347" s="169">
        <v>4.8649462809999999</v>
      </c>
      <c r="Q1347" s="165">
        <v>-0.78869999999999996</v>
      </c>
      <c r="R1347" s="169">
        <v>5.788729301</v>
      </c>
      <c r="S1347" s="165">
        <v>0.18990000000000001</v>
      </c>
      <c r="T1347" s="169">
        <v>4.8702921679999998</v>
      </c>
      <c r="U1347" s="165">
        <v>3.7199999999999997E-2</v>
      </c>
      <c r="V1347" s="169">
        <v>-48.652344042000003</v>
      </c>
      <c r="W1347" s="170">
        <v>-0.27510000000000001</v>
      </c>
      <c r="X1347" s="169">
        <v>-21.611061024000001</v>
      </c>
      <c r="Y1347" s="170">
        <v>-0.55579999999999996</v>
      </c>
      <c r="Z1347" s="169">
        <v>-14.580040361</v>
      </c>
      <c r="AA1347" s="170">
        <v>-0.34189999999999998</v>
      </c>
      <c r="AB1347" s="169">
        <v>-3243.4896027999998</v>
      </c>
      <c r="AC1347" s="165">
        <v>-0.27510000000000001</v>
      </c>
      <c r="AD1347" s="169">
        <v>-1440.7374016000001</v>
      </c>
      <c r="AE1347" s="165">
        <v>-0.55600000000000005</v>
      </c>
      <c r="AF1347" s="169">
        <v>0</v>
      </c>
      <c r="AG1347" s="165">
        <v>0</v>
      </c>
      <c r="AH1347" s="168">
        <v>-0.55686747140000004</v>
      </c>
      <c r="AI1347" s="168">
        <v>-0.36423691530000002</v>
      </c>
      <c r="AJ1347" s="168">
        <v>0</v>
      </c>
      <c r="AK1347" s="168">
        <v>0.1502784465</v>
      </c>
      <c r="AL1347" s="168">
        <v>6.0218122800000003E-2</v>
      </c>
      <c r="AM1347" s="168">
        <v>0</v>
      </c>
      <c r="AN1347" s="167">
        <v>-9.0498623900000005E-2</v>
      </c>
      <c r="AO1347" s="167">
        <v>0.16036494600000001</v>
      </c>
      <c r="AP1347" s="167">
        <v>0</v>
      </c>
      <c r="AQ1347" s="167">
        <v>-1.19142653879976</v>
      </c>
      <c r="AR1347" s="167">
        <v>-1.14075279546794</v>
      </c>
      <c r="AS1347" s="167">
        <v>-1.1403666075761001</v>
      </c>
      <c r="AT1347" s="6">
        <v>0</v>
      </c>
      <c r="AU1347" s="6">
        <v>0</v>
      </c>
      <c r="AV1347" s="6">
        <v>0</v>
      </c>
    </row>
    <row r="1348" spans="1:48" x14ac:dyDescent="0.25">
      <c r="A1348" s="159">
        <v>1345</v>
      </c>
      <c r="B1348" s="3" t="s">
        <v>3312</v>
      </c>
      <c r="C1348" s="3" t="s">
        <v>2159</v>
      </c>
      <c r="D1348" s="28">
        <v>22000</v>
      </c>
      <c r="E1348" s="25">
        <v>-3.0836999999999999</v>
      </c>
      <c r="F1348" s="25">
        <v>15.78947</v>
      </c>
      <c r="G1348" s="25">
        <v>279.31029999999998</v>
      </c>
      <c r="H1348" s="28">
        <v>844759938000</v>
      </c>
      <c r="I1348" s="49">
        <v>38.398179999999996</v>
      </c>
      <c r="J1348" s="49">
        <v>40.07893</v>
      </c>
      <c r="K1348" s="28">
        <v>15</v>
      </c>
      <c r="L1348" s="28">
        <v>344000</v>
      </c>
      <c r="M1348" s="49">
        <v>29.72972972972973</v>
      </c>
      <c r="N1348" s="49">
        <v>1.9909896260264639</v>
      </c>
      <c r="O1348" s="49" t="s">
        <v>4501</v>
      </c>
      <c r="P1348" s="30">
        <v>92.718692830999998</v>
      </c>
      <c r="Q1348" s="27">
        <v>3.9600000000000003E-2</v>
      </c>
      <c r="R1348" s="30">
        <v>97.915136473000004</v>
      </c>
      <c r="S1348" s="27">
        <v>5.6000000000000001E-2</v>
      </c>
      <c r="T1348" s="30">
        <v>103.721027675</v>
      </c>
      <c r="U1348" s="27">
        <v>9.3600000000000003E-2</v>
      </c>
      <c r="V1348" s="30">
        <v>13.325115166</v>
      </c>
      <c r="W1348" s="32">
        <v>0.83509999999999995</v>
      </c>
      <c r="X1348" s="30">
        <v>18.235150722</v>
      </c>
      <c r="Y1348" s="32">
        <v>0.36849999999999999</v>
      </c>
      <c r="Z1348" s="30">
        <v>23.008819471999999</v>
      </c>
      <c r="AA1348" s="32">
        <v>0.40010000000000001</v>
      </c>
      <c r="AB1348" s="30">
        <v>536.39234779660001</v>
      </c>
      <c r="AC1348" s="27">
        <v>0.83509999999999995</v>
      </c>
      <c r="AD1348" s="30">
        <v>772.67587805079995</v>
      </c>
      <c r="AE1348" s="27">
        <v>0.441</v>
      </c>
      <c r="AF1348" s="30">
        <v>769.80311950079999</v>
      </c>
      <c r="AG1348" s="27">
        <v>1.1100000000000001</v>
      </c>
      <c r="AH1348" s="25">
        <v>3.3495011999999998E-2</v>
      </c>
      <c r="AI1348" s="25">
        <v>4.6310295000000001E-2</v>
      </c>
      <c r="AJ1348" s="25">
        <v>4.8792385200000003E-2</v>
      </c>
      <c r="AK1348" s="25">
        <v>5.4106115099999998E-2</v>
      </c>
      <c r="AL1348" s="25">
        <v>7.1449914399999995E-2</v>
      </c>
      <c r="AM1348" s="25">
        <v>6.7303279600000002E-2</v>
      </c>
      <c r="AN1348" s="47">
        <v>0.56776783959999999</v>
      </c>
      <c r="AO1348" s="47">
        <v>0.56906067819999995</v>
      </c>
      <c r="AP1348" s="47">
        <v>0.48114960540000001</v>
      </c>
      <c r="AQ1348" s="47">
        <v>0.58357004881131003</v>
      </c>
      <c r="AR1348" s="47">
        <v>0.50386922812711199</v>
      </c>
      <c r="AS1348" s="47">
        <v>0.37938080645460598</v>
      </c>
      <c r="AT1348" s="28">
        <v>400</v>
      </c>
      <c r="AU1348" s="28">
        <v>350</v>
      </c>
      <c r="AV1348" s="28">
        <v>0</v>
      </c>
    </row>
    <row r="1349" spans="1:48" x14ac:dyDescent="0.25">
      <c r="A1349" s="159">
        <v>1346</v>
      </c>
      <c r="B1349" s="3" t="s">
        <v>4115</v>
      </c>
      <c r="C1349" s="3" t="s">
        <v>2159</v>
      </c>
      <c r="D1349" s="28">
        <v>5000</v>
      </c>
      <c r="E1349" s="25">
        <v>-44.44444</v>
      </c>
      <c r="F1349" s="25">
        <v>-37.5</v>
      </c>
      <c r="G1349" s="25">
        <v>0</v>
      </c>
      <c r="H1349" s="28">
        <v>29000000000</v>
      </c>
      <c r="I1349" s="49">
        <v>5.8</v>
      </c>
      <c r="J1349" s="49">
        <v>100</v>
      </c>
      <c r="K1349" s="28">
        <v>225</v>
      </c>
      <c r="L1349" s="28">
        <v>1278000</v>
      </c>
      <c r="M1349" s="49" t="s">
        <v>4501</v>
      </c>
      <c r="N1349" s="49">
        <v>0.41324349247289688</v>
      </c>
      <c r="O1349" s="49" t="s">
        <v>4501</v>
      </c>
      <c r="P1349" s="30">
        <v>89.741577214000003</v>
      </c>
      <c r="Q1349" s="27">
        <v>-0.15820000000000001</v>
      </c>
      <c r="R1349" s="30">
        <v>76.222982381999998</v>
      </c>
      <c r="S1349" s="27">
        <v>-0.15060000000000001</v>
      </c>
      <c r="T1349" s="30">
        <v>44.059855863000003</v>
      </c>
      <c r="U1349" s="27">
        <v>-0.4153</v>
      </c>
      <c r="V1349" s="30">
        <v>0.38084669199999999</v>
      </c>
      <c r="W1349" s="32">
        <v>-0.68310000000000004</v>
      </c>
      <c r="X1349" s="30">
        <v>-1.950691875</v>
      </c>
      <c r="Y1349" s="32">
        <v>-6.1219999999999999</v>
      </c>
      <c r="Z1349" s="30">
        <v>2.398918906</v>
      </c>
      <c r="AA1349" s="32">
        <v>-1.6789000000000001</v>
      </c>
      <c r="AB1349" s="30">
        <v>5.3183951723999998</v>
      </c>
      <c r="AC1349" s="27">
        <v>-0.97430000000000005</v>
      </c>
      <c r="AD1349" s="30">
        <v>-336.32618534480002</v>
      </c>
      <c r="AE1349" s="27">
        <v>-64.238</v>
      </c>
      <c r="AF1349" s="30">
        <v>0</v>
      </c>
      <c r="AG1349" s="27">
        <v>0</v>
      </c>
      <c r="AH1349" s="25">
        <v>3.6991884000000001E-3</v>
      </c>
      <c r="AI1349" s="25">
        <v>-2.23318762E-2</v>
      </c>
      <c r="AJ1349" s="25">
        <v>0</v>
      </c>
      <c r="AK1349" s="25">
        <v>5.2244162999999996E-3</v>
      </c>
      <c r="AL1349" s="25">
        <v>-2.7366739399999999E-2</v>
      </c>
      <c r="AM1349" s="25">
        <v>0</v>
      </c>
      <c r="AN1349" s="47">
        <v>0.13231143849999999</v>
      </c>
      <c r="AO1349" s="47">
        <v>0.1037892898</v>
      </c>
      <c r="AP1349" s="47">
        <v>0</v>
      </c>
      <c r="AQ1349" s="47">
        <v>0.244977062888278</v>
      </c>
      <c r="AR1349" s="47">
        <v>0.20532193797835099</v>
      </c>
      <c r="AS1349" s="47">
        <v>0.23039619560859301</v>
      </c>
      <c r="AT1349" s="28">
        <v>0</v>
      </c>
      <c r="AU1349" s="28">
        <v>0</v>
      </c>
      <c r="AV1349" s="28">
        <v>0</v>
      </c>
    </row>
    <row r="1350" spans="1:48" x14ac:dyDescent="0.25">
      <c r="A1350" s="159">
        <v>1347</v>
      </c>
      <c r="B1350" s="3" t="s">
        <v>3330</v>
      </c>
      <c r="C1350" s="3" t="s">
        <v>2159</v>
      </c>
      <c r="D1350" s="28" t="s">
        <v>4501</v>
      </c>
      <c r="E1350" s="25" t="s">
        <v>4501</v>
      </c>
      <c r="F1350" s="25" t="s">
        <v>4501</v>
      </c>
      <c r="G1350" s="25" t="s">
        <v>4501</v>
      </c>
      <c r="H1350" s="28" t="s">
        <v>4501</v>
      </c>
      <c r="I1350" s="49">
        <v>1.7605</v>
      </c>
      <c r="J1350" s="49">
        <v>84.61233</v>
      </c>
      <c r="K1350" s="28">
        <v>0</v>
      </c>
      <c r="L1350" s="28" t="s">
        <v>4501</v>
      </c>
      <c r="M1350" s="49" t="s">
        <v>4501</v>
      </c>
      <c r="N1350" s="49" t="s">
        <v>4501</v>
      </c>
      <c r="O1350" s="49" t="s">
        <v>4501</v>
      </c>
      <c r="P1350" s="30">
        <v>140.031422021</v>
      </c>
      <c r="Q1350" s="27">
        <v>7.3499999999999996E-2</v>
      </c>
      <c r="R1350" s="30">
        <v>135.13853710699999</v>
      </c>
      <c r="S1350" s="27">
        <v>-3.49E-2</v>
      </c>
      <c r="T1350" s="30">
        <v>0</v>
      </c>
      <c r="U1350" s="27" t="s">
        <v>1989</v>
      </c>
      <c r="V1350" s="30">
        <v>2.5203407790000001</v>
      </c>
      <c r="W1350" s="32">
        <v>1.8800000000000001E-2</v>
      </c>
      <c r="X1350" s="30">
        <v>2.7065250989999998</v>
      </c>
      <c r="Y1350" s="32">
        <v>7.3899999999999993E-2</v>
      </c>
      <c r="Z1350" s="30">
        <v>0</v>
      </c>
      <c r="AA1350" s="32" t="s">
        <v>1989</v>
      </c>
      <c r="AB1350" s="30">
        <v>1220.4306038057</v>
      </c>
      <c r="AC1350" s="27">
        <v>0.12920000000000001</v>
      </c>
      <c r="AD1350" s="30">
        <v>1332.9559784152</v>
      </c>
      <c r="AE1350" s="27">
        <v>9.1999999999999998E-2</v>
      </c>
      <c r="AF1350" s="30">
        <v>0</v>
      </c>
      <c r="AG1350" s="27" t="s">
        <v>1989</v>
      </c>
      <c r="AH1350" s="25">
        <v>3.0082843500000001E-2</v>
      </c>
      <c r="AI1350" s="25">
        <v>3.7390653699999998E-2</v>
      </c>
      <c r="AJ1350" s="25">
        <v>0</v>
      </c>
      <c r="AK1350" s="25">
        <v>0.12537704429999999</v>
      </c>
      <c r="AL1350" s="25">
        <v>0.13303505879999999</v>
      </c>
      <c r="AM1350" s="25">
        <v>0</v>
      </c>
      <c r="AN1350" s="47">
        <v>0.10843773600000001</v>
      </c>
      <c r="AO1350" s="47">
        <v>0.1251101553</v>
      </c>
      <c r="AP1350" s="47">
        <v>0</v>
      </c>
      <c r="AQ1350" s="47">
        <v>2.6955439774021799</v>
      </c>
      <c r="AR1350" s="47">
        <v>2.4233402099349002</v>
      </c>
      <c r="AS1350" s="47" t="s">
        <v>1989</v>
      </c>
      <c r="AT1350" s="28">
        <v>1000</v>
      </c>
      <c r="AU1350" s="28">
        <v>1100</v>
      </c>
      <c r="AV1350" s="28">
        <v>0</v>
      </c>
    </row>
    <row r="1351" spans="1:48" x14ac:dyDescent="0.25">
      <c r="A1351" s="159">
        <v>1348</v>
      </c>
      <c r="B1351" s="3" t="s">
        <v>3333</v>
      </c>
      <c r="C1351" s="3" t="s">
        <v>2159</v>
      </c>
      <c r="D1351" s="28">
        <v>6100</v>
      </c>
      <c r="E1351" s="25">
        <v>-6.1538459999999997</v>
      </c>
      <c r="F1351" s="25">
        <v>-15.27778</v>
      </c>
      <c r="G1351" s="25">
        <v>-28.235289999999999</v>
      </c>
      <c r="H1351" s="28">
        <v>8662000000</v>
      </c>
      <c r="I1351" s="49">
        <v>1.42</v>
      </c>
      <c r="J1351" s="49">
        <v>58.905850000000001</v>
      </c>
      <c r="K1351" s="28">
        <v>10</v>
      </c>
      <c r="L1351" s="28">
        <v>65500</v>
      </c>
      <c r="M1351" s="49">
        <v>5.4561717352415027</v>
      </c>
      <c r="N1351" s="49">
        <v>0.38368526383757617</v>
      </c>
      <c r="O1351" s="49" t="s">
        <v>4501</v>
      </c>
      <c r="P1351" s="30">
        <v>46.742483389</v>
      </c>
      <c r="Q1351" s="27">
        <v>0.50039999999999996</v>
      </c>
      <c r="R1351" s="30">
        <v>39.004016528999998</v>
      </c>
      <c r="S1351" s="27">
        <v>-0.1656</v>
      </c>
      <c r="T1351" s="30">
        <v>0</v>
      </c>
      <c r="U1351" s="27" t="s">
        <v>1989</v>
      </c>
      <c r="V1351" s="30">
        <v>2.410451669</v>
      </c>
      <c r="W1351" s="32">
        <v>0.10340000000000001</v>
      </c>
      <c r="X1351" s="30">
        <v>1.6538961299999999</v>
      </c>
      <c r="Y1351" s="32">
        <v>-0.31390000000000001</v>
      </c>
      <c r="Z1351" s="30">
        <v>0</v>
      </c>
      <c r="AA1351" s="32" t="s">
        <v>1989</v>
      </c>
      <c r="AB1351" s="30">
        <v>1446.2710013333001</v>
      </c>
      <c r="AC1351" s="27">
        <v>0.10340000000000001</v>
      </c>
      <c r="AD1351" s="30">
        <v>930.898912</v>
      </c>
      <c r="AE1351" s="27">
        <v>-0.35599999999999998</v>
      </c>
      <c r="AF1351" s="30">
        <v>0</v>
      </c>
      <c r="AG1351" s="27" t="s">
        <v>1989</v>
      </c>
      <c r="AH1351" s="25">
        <v>6.9799726899999998E-2</v>
      </c>
      <c r="AI1351" s="25">
        <v>4.4471775999999998E-2</v>
      </c>
      <c r="AJ1351" s="25">
        <v>0</v>
      </c>
      <c r="AK1351" s="25">
        <v>0.1003710981</v>
      </c>
      <c r="AL1351" s="25">
        <v>6.9798043000000004E-2</v>
      </c>
      <c r="AM1351" s="25">
        <v>0</v>
      </c>
      <c r="AN1351" s="47">
        <v>0.1291212115</v>
      </c>
      <c r="AO1351" s="47">
        <v>0.1350257342</v>
      </c>
      <c r="AP1351" s="47">
        <v>0</v>
      </c>
      <c r="AQ1351" s="47">
        <v>0.51139620134902097</v>
      </c>
      <c r="AR1351" s="47">
        <v>0.62997420715907604</v>
      </c>
      <c r="AS1351" s="47" t="s">
        <v>1989</v>
      </c>
      <c r="AT1351" s="28">
        <v>1100</v>
      </c>
      <c r="AU1351" s="28">
        <v>1000</v>
      </c>
      <c r="AV1351" s="28">
        <v>0</v>
      </c>
    </row>
    <row r="1352" spans="1:48" x14ac:dyDescent="0.25">
      <c r="A1352" s="159">
        <v>1349</v>
      </c>
      <c r="B1352" s="3" t="s">
        <v>3336</v>
      </c>
      <c r="C1352" s="3" t="s">
        <v>2159</v>
      </c>
      <c r="D1352" s="28" t="s">
        <v>4501</v>
      </c>
      <c r="E1352" s="25" t="s">
        <v>4501</v>
      </c>
      <c r="F1352" s="25" t="s">
        <v>4501</v>
      </c>
      <c r="G1352" s="25" t="s">
        <v>4501</v>
      </c>
      <c r="H1352" s="28" t="s">
        <v>4501</v>
      </c>
      <c r="I1352" s="49">
        <v>7.9794</v>
      </c>
      <c r="J1352" s="49">
        <v>99.997489999999999</v>
      </c>
      <c r="K1352" s="28">
        <v>0</v>
      </c>
      <c r="L1352" s="28" t="s">
        <v>4501</v>
      </c>
      <c r="M1352" s="49" t="s">
        <v>4501</v>
      </c>
      <c r="N1352" s="49" t="s">
        <v>4501</v>
      </c>
      <c r="O1352" s="49" t="s">
        <v>4501</v>
      </c>
      <c r="P1352" s="30">
        <v>331.262377114</v>
      </c>
      <c r="Q1352" s="27">
        <v>-0.1686</v>
      </c>
      <c r="R1352" s="30">
        <v>224.83483217899999</v>
      </c>
      <c r="S1352" s="27">
        <v>-0.32129999999999997</v>
      </c>
      <c r="T1352" s="30">
        <v>0</v>
      </c>
      <c r="U1352" s="27" t="s">
        <v>1989</v>
      </c>
      <c r="V1352" s="30">
        <v>32.091454032999998</v>
      </c>
      <c r="W1352" s="32">
        <v>-3.9199999999999999E-2</v>
      </c>
      <c r="X1352" s="30">
        <v>5.4353450209999998</v>
      </c>
      <c r="Y1352" s="32">
        <v>-0.8306</v>
      </c>
      <c r="Z1352" s="30">
        <v>0</v>
      </c>
      <c r="AA1352" s="32" t="s">
        <v>1989</v>
      </c>
      <c r="AB1352" s="30">
        <v>4011.4317541250002</v>
      </c>
      <c r="AC1352" s="27">
        <v>-3.9199999999999999E-2</v>
      </c>
      <c r="AD1352" s="30">
        <v>679.41812762500001</v>
      </c>
      <c r="AE1352" s="27">
        <v>-0.83099999999999996</v>
      </c>
      <c r="AF1352" s="30">
        <v>0</v>
      </c>
      <c r="AG1352" s="27" t="s">
        <v>1989</v>
      </c>
      <c r="AH1352" s="25">
        <v>0.19738928889999999</v>
      </c>
      <c r="AI1352" s="25">
        <v>3.3794489900000002E-2</v>
      </c>
      <c r="AJ1352" s="25">
        <v>0</v>
      </c>
      <c r="AK1352" s="25">
        <v>0.25861255230000002</v>
      </c>
      <c r="AL1352" s="25">
        <v>4.0819567600000002E-2</v>
      </c>
      <c r="AM1352" s="25">
        <v>0</v>
      </c>
      <c r="AN1352" s="47">
        <v>0.38047523259999999</v>
      </c>
      <c r="AO1352" s="47">
        <v>0.13596803539999999</v>
      </c>
      <c r="AP1352" s="47">
        <v>0</v>
      </c>
      <c r="AQ1352" s="47">
        <v>0.24058943681950201</v>
      </c>
      <c r="AR1352" s="47">
        <v>0.17413027154375499</v>
      </c>
      <c r="AS1352" s="47" t="s">
        <v>1989</v>
      </c>
      <c r="AT1352" s="28">
        <v>1200</v>
      </c>
      <c r="AU1352" s="28">
        <v>1200</v>
      </c>
      <c r="AV1352" s="28">
        <v>0</v>
      </c>
    </row>
    <row r="1353" spans="1:48" x14ac:dyDescent="0.25">
      <c r="A1353" s="159">
        <v>1350</v>
      </c>
      <c r="B1353" s="3" t="s">
        <v>4153</v>
      </c>
      <c r="C1353" s="3" t="s">
        <v>2159</v>
      </c>
      <c r="D1353" s="28" t="s">
        <v>4501</v>
      </c>
      <c r="E1353" s="25" t="s">
        <v>4501</v>
      </c>
      <c r="F1353" s="25" t="s">
        <v>4501</v>
      </c>
      <c r="G1353" s="25" t="s">
        <v>4501</v>
      </c>
      <c r="H1353" s="28" t="s">
        <v>4501</v>
      </c>
      <c r="I1353" s="49">
        <v>1.2074</v>
      </c>
      <c r="J1353" s="49">
        <v>88.288889999999995</v>
      </c>
      <c r="K1353" s="28">
        <v>0</v>
      </c>
      <c r="L1353" s="28" t="s">
        <v>4501</v>
      </c>
      <c r="M1353" s="49" t="s">
        <v>4501</v>
      </c>
      <c r="N1353" s="49" t="s">
        <v>4501</v>
      </c>
      <c r="O1353" s="49" t="s">
        <v>4501</v>
      </c>
      <c r="P1353" s="30">
        <v>57.173673010000002</v>
      </c>
      <c r="Q1353" s="27">
        <v>-2.1100000000000001E-2</v>
      </c>
      <c r="R1353" s="30">
        <v>57.439571575000002</v>
      </c>
      <c r="S1353" s="27">
        <v>4.7000000000000002E-3</v>
      </c>
      <c r="T1353" s="30">
        <v>0</v>
      </c>
      <c r="U1353" s="27" t="s">
        <v>1989</v>
      </c>
      <c r="V1353" s="30">
        <v>0.104537771</v>
      </c>
      <c r="W1353" s="32">
        <v>-0.52400000000000002</v>
      </c>
      <c r="X1353" s="30">
        <v>0.10782061</v>
      </c>
      <c r="Y1353" s="32">
        <v>3.1399999999999997E-2</v>
      </c>
      <c r="Z1353" s="30">
        <v>0</v>
      </c>
      <c r="AA1353" s="32" t="s">
        <v>1989</v>
      </c>
      <c r="AB1353" s="30">
        <v>76.196786483400004</v>
      </c>
      <c r="AC1353" s="27">
        <v>-0.58109999999999995</v>
      </c>
      <c r="AD1353" s="30">
        <v>78.681464303499993</v>
      </c>
      <c r="AE1353" s="27">
        <v>3.3000000000000002E-2</v>
      </c>
      <c r="AF1353" s="30">
        <v>0</v>
      </c>
      <c r="AG1353" s="27" t="s">
        <v>1989</v>
      </c>
      <c r="AH1353" s="25">
        <v>1.7863052E-3</v>
      </c>
      <c r="AI1353" s="25">
        <v>1.8068935999999999E-3</v>
      </c>
      <c r="AJ1353" s="25">
        <v>0</v>
      </c>
      <c r="AK1353" s="25">
        <v>8.2337099000000004E-3</v>
      </c>
      <c r="AL1353" s="25">
        <v>8.4827658999999996E-3</v>
      </c>
      <c r="AM1353" s="25">
        <v>0</v>
      </c>
      <c r="AN1353" s="47">
        <v>0.14959986450000001</v>
      </c>
      <c r="AO1353" s="47">
        <v>0.15741998609999999</v>
      </c>
      <c r="AP1353" s="47">
        <v>0</v>
      </c>
      <c r="AQ1353" s="47">
        <v>3.6485736218513698</v>
      </c>
      <c r="AR1353" s="47">
        <v>3.7407329241771299</v>
      </c>
      <c r="AS1353" s="47" t="s">
        <v>1989</v>
      </c>
      <c r="AT1353" s="28">
        <v>0</v>
      </c>
      <c r="AU1353" s="28">
        <v>0</v>
      </c>
      <c r="AV1353" s="28">
        <v>0</v>
      </c>
    </row>
    <row r="1354" spans="1:48" x14ac:dyDescent="0.25">
      <c r="A1354" s="159">
        <v>1351</v>
      </c>
      <c r="B1354" s="3" t="s">
        <v>4406</v>
      </c>
      <c r="C1354" s="3" t="s">
        <v>2159</v>
      </c>
      <c r="D1354" s="28">
        <v>33500</v>
      </c>
      <c r="E1354" s="25">
        <v>4.0372669999999999</v>
      </c>
      <c r="F1354" s="25">
        <v>6.6878979999999997</v>
      </c>
      <c r="G1354" s="25">
        <v>-19.856459999999998</v>
      </c>
      <c r="H1354" s="28">
        <v>74293921500</v>
      </c>
      <c r="I1354" s="49">
        <v>2.2177199999999999</v>
      </c>
      <c r="J1354" s="49">
        <v>72.554490000000001</v>
      </c>
      <c r="K1354" s="28">
        <v>3180</v>
      </c>
      <c r="L1354" s="28">
        <v>100852000</v>
      </c>
      <c r="M1354" s="49">
        <v>2.727568799869728</v>
      </c>
      <c r="N1354" s="49">
        <v>0.52272272011146248</v>
      </c>
      <c r="O1354" s="49" t="s">
        <v>4501</v>
      </c>
      <c r="P1354" s="30">
        <v>133.54337376500001</v>
      </c>
      <c r="Q1354" s="27">
        <v>6.4399999999999999E-2</v>
      </c>
      <c r="R1354" s="30">
        <v>125.44823782900001</v>
      </c>
      <c r="S1354" s="27">
        <v>-6.0600000000000001E-2</v>
      </c>
      <c r="T1354" s="30">
        <v>0</v>
      </c>
      <c r="U1354" s="27" t="s">
        <v>1989</v>
      </c>
      <c r="V1354" s="30">
        <v>23.124277958</v>
      </c>
      <c r="W1354" s="32">
        <v>0.1711</v>
      </c>
      <c r="X1354" s="30">
        <v>21.296861487000001</v>
      </c>
      <c r="Y1354" s="32">
        <v>-7.9000000000000001E-2</v>
      </c>
      <c r="Z1354" s="30">
        <v>0</v>
      </c>
      <c r="AA1354" s="32" t="s">
        <v>1989</v>
      </c>
      <c r="AB1354" s="30">
        <v>11594.4367315704</v>
      </c>
      <c r="AC1354" s="27">
        <v>-6.3100000000000003E-2</v>
      </c>
      <c r="AD1354" s="30">
        <v>10678.1761375281</v>
      </c>
      <c r="AE1354" s="27">
        <v>-7.9000000000000001E-2</v>
      </c>
      <c r="AF1354" s="30">
        <v>0</v>
      </c>
      <c r="AG1354" s="27" t="s">
        <v>1989</v>
      </c>
      <c r="AH1354" s="25">
        <v>0.15655536940000001</v>
      </c>
      <c r="AI1354" s="25">
        <v>0.1490891667</v>
      </c>
      <c r="AJ1354" s="25">
        <v>0</v>
      </c>
      <c r="AK1354" s="25">
        <v>0.23337799980000001</v>
      </c>
      <c r="AL1354" s="25">
        <v>0.2096721641</v>
      </c>
      <c r="AM1354" s="25">
        <v>0</v>
      </c>
      <c r="AN1354" s="47">
        <v>0.2992681197</v>
      </c>
      <c r="AO1354" s="47">
        <v>0.28999017420000001</v>
      </c>
      <c r="AP1354" s="47">
        <v>0</v>
      </c>
      <c r="AQ1354" s="47">
        <v>0.43813598568311402</v>
      </c>
      <c r="AR1354" s="47">
        <v>0.37499632441559</v>
      </c>
      <c r="AS1354" s="47" t="s">
        <v>1989</v>
      </c>
      <c r="AT1354" s="28">
        <v>11280</v>
      </c>
      <c r="AU1354" s="28">
        <v>2500</v>
      </c>
      <c r="AV1354" s="28">
        <v>0</v>
      </c>
    </row>
    <row r="1355" spans="1:48" x14ac:dyDescent="0.25">
      <c r="A1355" s="159">
        <v>1352</v>
      </c>
      <c r="B1355" s="3" t="s">
        <v>3354</v>
      </c>
      <c r="C1355" s="3" t="s">
        <v>2159</v>
      </c>
      <c r="D1355" s="28">
        <v>14500</v>
      </c>
      <c r="E1355" s="25">
        <v>0</v>
      </c>
      <c r="F1355" s="25">
        <v>-3.9735100000000001</v>
      </c>
      <c r="G1355" s="25">
        <v>20.83333</v>
      </c>
      <c r="H1355" s="28">
        <v>156487987500</v>
      </c>
      <c r="I1355" s="49">
        <v>10.79228</v>
      </c>
      <c r="J1355" s="49">
        <v>83.228740000000002</v>
      </c>
      <c r="K1355" s="28">
        <v>565</v>
      </c>
      <c r="L1355" s="28">
        <v>7460000</v>
      </c>
      <c r="M1355" s="49">
        <v>6.6391941391941396</v>
      </c>
      <c r="N1355" s="49">
        <v>1.0238599420034482</v>
      </c>
      <c r="O1355" s="49" t="s">
        <v>4501</v>
      </c>
      <c r="P1355" s="30">
        <v>36.590345030000002</v>
      </c>
      <c r="Q1355" s="27">
        <v>5.1999999999999998E-3</v>
      </c>
      <c r="R1355" s="30">
        <v>39.242143910000003</v>
      </c>
      <c r="S1355" s="27">
        <v>7.2499999999999995E-2</v>
      </c>
      <c r="T1355" s="30">
        <v>0</v>
      </c>
      <c r="U1355" s="27" t="s">
        <v>1989</v>
      </c>
      <c r="V1355" s="30">
        <v>23.970511485999999</v>
      </c>
      <c r="W1355" s="32">
        <v>6.6000000000000003E-2</v>
      </c>
      <c r="X1355" s="30">
        <v>24.288085226</v>
      </c>
      <c r="Y1355" s="32">
        <v>1.32E-2</v>
      </c>
      <c r="Z1355" s="30">
        <v>0</v>
      </c>
      <c r="AA1355" s="32" t="s">
        <v>1989</v>
      </c>
      <c r="AB1355" s="30">
        <v>2155.5586191974999</v>
      </c>
      <c r="AC1355" s="27">
        <v>6.6600000000000006E-2</v>
      </c>
      <c r="AD1355" s="30">
        <v>2185.2418284374999</v>
      </c>
      <c r="AE1355" s="27">
        <v>1.4E-2</v>
      </c>
      <c r="AF1355" s="30">
        <v>0</v>
      </c>
      <c r="AG1355" s="27" t="s">
        <v>1989</v>
      </c>
      <c r="AH1355" s="25">
        <v>0.12993528809999999</v>
      </c>
      <c r="AI1355" s="25">
        <v>0.1342993938</v>
      </c>
      <c r="AJ1355" s="25">
        <v>0</v>
      </c>
      <c r="AK1355" s="25">
        <v>0.16725724920000001</v>
      </c>
      <c r="AL1355" s="25">
        <v>0.16226011979999999</v>
      </c>
      <c r="AM1355" s="25">
        <v>0</v>
      </c>
      <c r="AN1355" s="47">
        <v>0.84108024469999998</v>
      </c>
      <c r="AO1355" s="47">
        <v>0.78209490110000002</v>
      </c>
      <c r="AP1355" s="47">
        <v>0</v>
      </c>
      <c r="AQ1355" s="47">
        <v>0.24207799948466499</v>
      </c>
      <c r="AR1355" s="47">
        <v>0.175714739467353</v>
      </c>
      <c r="AS1355" s="47" t="s">
        <v>1989</v>
      </c>
      <c r="AT1355" s="28">
        <v>1600</v>
      </c>
      <c r="AU1355" s="28">
        <v>1600</v>
      </c>
      <c r="AV1355" s="28">
        <v>0</v>
      </c>
    </row>
    <row r="1356" spans="1:48" x14ac:dyDescent="0.25">
      <c r="A1356" s="159">
        <v>1353</v>
      </c>
      <c r="B1356" s="3" t="s">
        <v>4917</v>
      </c>
      <c r="C1356" s="3" t="s">
        <v>2159</v>
      </c>
      <c r="D1356" s="28" t="s">
        <v>4664</v>
      </c>
      <c r="E1356" s="25" t="s">
        <v>4664</v>
      </c>
      <c r="F1356" s="25" t="s">
        <v>4664</v>
      </c>
      <c r="G1356" s="25" t="s">
        <v>4664</v>
      </c>
      <c r="H1356" s="28" t="s">
        <v>4664</v>
      </c>
      <c r="I1356" s="49" t="s">
        <v>4664</v>
      </c>
      <c r="J1356" s="49" t="s">
        <v>4664</v>
      </c>
      <c r="K1356" s="28" t="s">
        <v>4664</v>
      </c>
      <c r="L1356" s="28" t="s">
        <v>4664</v>
      </c>
      <c r="M1356" s="49" t="s">
        <v>4664</v>
      </c>
      <c r="N1356" s="49" t="s">
        <v>4664</v>
      </c>
      <c r="O1356" s="49" t="s">
        <v>4664</v>
      </c>
      <c r="P1356" s="30">
        <v>1283.571910523</v>
      </c>
      <c r="Q1356" s="27">
        <v>2.0840000000000001</v>
      </c>
      <c r="R1356" s="30">
        <v>5040.1780894009999</v>
      </c>
      <c r="S1356" s="27">
        <v>2.9266999999999999</v>
      </c>
      <c r="T1356" s="30">
        <v>5464.9704211930002</v>
      </c>
      <c r="U1356" s="27">
        <v>0.47289999999999999</v>
      </c>
      <c r="V1356" s="30">
        <v>71.083487051999995</v>
      </c>
      <c r="W1356" s="32">
        <v>0.26669999999999999</v>
      </c>
      <c r="X1356" s="30">
        <v>75.763105719999999</v>
      </c>
      <c r="Y1356" s="32">
        <v>6.5799999999999997E-2</v>
      </c>
      <c r="Z1356" s="30">
        <v>71.407436645999994</v>
      </c>
      <c r="AA1356" s="32">
        <v>-5.5599999999999997E-2</v>
      </c>
      <c r="AB1356" s="30">
        <v>1420.2513076539999</v>
      </c>
      <c r="AC1356" s="27">
        <v>0.26669999999999999</v>
      </c>
      <c r="AD1356" s="30">
        <v>1513.7503016987</v>
      </c>
      <c r="AE1356" s="27">
        <v>6.6000000000000003E-2</v>
      </c>
      <c r="AF1356" s="30">
        <v>1426.7238352912</v>
      </c>
      <c r="AG1356" s="27">
        <v>0.94</v>
      </c>
      <c r="AH1356" s="25">
        <v>6.2185318000000003E-2</v>
      </c>
      <c r="AI1356" s="25">
        <v>3.4372472600000002E-2</v>
      </c>
      <c r="AJ1356" s="25">
        <v>2.8603307500000001E-2</v>
      </c>
      <c r="AK1356" s="25">
        <v>0.12500038329999999</v>
      </c>
      <c r="AL1356" s="25">
        <v>0.1284787966</v>
      </c>
      <c r="AM1356" s="25">
        <v>0.1204689241</v>
      </c>
      <c r="AN1356" s="47">
        <v>8.4219539900000001E-2</v>
      </c>
      <c r="AO1356" s="47">
        <v>2.5466026499999999E-2</v>
      </c>
      <c r="AP1356" s="47">
        <v>2.34388562E-2</v>
      </c>
      <c r="AQ1356" s="47">
        <v>1.7346871570609199</v>
      </c>
      <c r="AR1356" s="47">
        <v>3.7076034788391099</v>
      </c>
      <c r="AS1356" s="47">
        <v>3.21171307262586</v>
      </c>
      <c r="AT1356" s="28">
        <v>1000</v>
      </c>
      <c r="AU1356" s="28">
        <v>0</v>
      </c>
      <c r="AV1356" s="28">
        <v>0</v>
      </c>
    </row>
    <row r="1357" spans="1:48" x14ac:dyDescent="0.25">
      <c r="A1357" s="159">
        <v>1354</v>
      </c>
      <c r="B1357" s="3" t="s">
        <v>4918</v>
      </c>
      <c r="C1357" s="3" t="s">
        <v>2159</v>
      </c>
      <c r="D1357" s="28" t="s">
        <v>4501</v>
      </c>
      <c r="E1357" s="25" t="s">
        <v>4501</v>
      </c>
      <c r="F1357" s="25" t="s">
        <v>4501</v>
      </c>
      <c r="G1357" s="25" t="s">
        <v>4501</v>
      </c>
      <c r="H1357" s="28" t="s">
        <v>4501</v>
      </c>
      <c r="I1357" s="49">
        <v>30</v>
      </c>
      <c r="J1357" s="49">
        <v>4.7396669999999999</v>
      </c>
      <c r="K1357" s="28" t="s">
        <v>4501</v>
      </c>
      <c r="L1357" s="28" t="s">
        <v>4501</v>
      </c>
      <c r="M1357" s="49" t="s">
        <v>4501</v>
      </c>
      <c r="N1357" s="49" t="s">
        <v>4501</v>
      </c>
      <c r="O1357" s="49" t="s">
        <v>4501</v>
      </c>
      <c r="P1357" s="30">
        <v>700.95641212299995</v>
      </c>
      <c r="Q1357" s="27" t="s">
        <v>1989</v>
      </c>
      <c r="R1357" s="30">
        <v>613.59022845899995</v>
      </c>
      <c r="S1357" s="27">
        <v>-0.1246</v>
      </c>
      <c r="T1357" s="30">
        <v>292.183313091</v>
      </c>
      <c r="U1357" s="27" t="s">
        <v>1989</v>
      </c>
      <c r="V1357" s="30">
        <v>32.113786378999997</v>
      </c>
      <c r="W1357" s="32" t="s">
        <v>1989</v>
      </c>
      <c r="X1357" s="30">
        <v>16.199366385000001</v>
      </c>
      <c r="Y1357" s="32">
        <v>-0.49559999999999998</v>
      </c>
      <c r="Z1357" s="30">
        <v>6.1333137029999998</v>
      </c>
      <c r="AA1357" s="32" t="s">
        <v>1989</v>
      </c>
      <c r="AB1357" s="30">
        <v>1070.4595459667</v>
      </c>
      <c r="AC1357" s="27" t="s">
        <v>1989</v>
      </c>
      <c r="AD1357" s="30">
        <v>539.97887949999995</v>
      </c>
      <c r="AE1357" s="27">
        <v>-0.496</v>
      </c>
      <c r="AF1357" s="30">
        <v>0</v>
      </c>
      <c r="AG1357" s="27" t="s">
        <v>1989</v>
      </c>
      <c r="AH1357" s="25">
        <v>4.2222955999999999E-2</v>
      </c>
      <c r="AI1357" s="25">
        <v>2.11242385E-2</v>
      </c>
      <c r="AJ1357" s="25">
        <v>0</v>
      </c>
      <c r="AK1357" s="25">
        <v>0.98605937119999998</v>
      </c>
      <c r="AL1357" s="25">
        <v>0.39833705730000002</v>
      </c>
      <c r="AM1357" s="25">
        <v>0</v>
      </c>
      <c r="AN1357" s="47">
        <v>8.4453365399999994E-2</v>
      </c>
      <c r="AO1357" s="47">
        <v>7.8667559499999998E-2</v>
      </c>
      <c r="AP1357" s="47">
        <v>0</v>
      </c>
      <c r="AQ1357" s="47">
        <v>22.353631860407202</v>
      </c>
      <c r="AR1357" s="47">
        <v>14.853835199142701</v>
      </c>
      <c r="AS1357" s="47">
        <v>13.2061993725157</v>
      </c>
      <c r="AT1357" s="28">
        <v>0</v>
      </c>
      <c r="AU1357" s="28">
        <v>0</v>
      </c>
      <c r="AV1357" s="28">
        <v>0</v>
      </c>
    </row>
    <row r="1358" spans="1:48" x14ac:dyDescent="0.25">
      <c r="A1358" s="159">
        <v>1355</v>
      </c>
      <c r="B1358" s="3" t="s">
        <v>3342</v>
      </c>
      <c r="C1358" s="3" t="s">
        <v>2159</v>
      </c>
      <c r="D1358" s="28">
        <v>29900</v>
      </c>
      <c r="E1358" s="25">
        <v>3.1034480000000002</v>
      </c>
      <c r="F1358" s="25">
        <v>-3.548387</v>
      </c>
      <c r="G1358" s="25">
        <v>-14.97631</v>
      </c>
      <c r="H1358" s="28">
        <v>10672504654500</v>
      </c>
      <c r="I1358" s="49">
        <v>356.94</v>
      </c>
      <c r="J1358" s="49">
        <v>62.146090000000001</v>
      </c>
      <c r="K1358" s="28">
        <v>185525.5</v>
      </c>
      <c r="L1358" s="28">
        <v>5527249000</v>
      </c>
      <c r="M1358" s="49">
        <v>7.147410358565736</v>
      </c>
      <c r="N1358" s="49">
        <v>1.6509570226308803</v>
      </c>
      <c r="O1358" s="49">
        <v>0.53460319999999995</v>
      </c>
      <c r="P1358" s="30">
        <v>7672.762678391</v>
      </c>
      <c r="Q1358" s="27">
        <v>9.4799999999999995E-2</v>
      </c>
      <c r="R1358" s="30">
        <v>8073.116133519</v>
      </c>
      <c r="S1358" s="27">
        <v>5.2200000000000003E-2</v>
      </c>
      <c r="T1358" s="30">
        <v>8160.1775263170002</v>
      </c>
      <c r="U1358" s="27">
        <v>5.3499999999999999E-2</v>
      </c>
      <c r="V1358" s="30">
        <v>1026.7987127219999</v>
      </c>
      <c r="W1358" s="32">
        <v>-0.2717</v>
      </c>
      <c r="X1358" s="30">
        <v>1240.351197619</v>
      </c>
      <c r="Y1358" s="32">
        <v>0.20799999999999999</v>
      </c>
      <c r="Z1358" s="30">
        <v>1201.3581712610001</v>
      </c>
      <c r="AA1358" s="32">
        <v>0.1077</v>
      </c>
      <c r="AB1358" s="30">
        <v>4211.4181167756997</v>
      </c>
      <c r="AC1358" s="27">
        <v>-0.43409999999999999</v>
      </c>
      <c r="AD1358" s="30">
        <v>4154.6468363118001</v>
      </c>
      <c r="AE1358" s="27">
        <v>-1.2999999999999999E-2</v>
      </c>
      <c r="AF1358" s="30">
        <v>3409.8621913983002</v>
      </c>
      <c r="AG1358" s="27">
        <v>0.92</v>
      </c>
      <c r="AH1358" s="25">
        <v>0.1564832739</v>
      </c>
      <c r="AI1358" s="25">
        <v>0.16537216790000001</v>
      </c>
      <c r="AJ1358" s="25">
        <v>0.14822720340000001</v>
      </c>
      <c r="AK1358" s="25">
        <v>0.2446785021</v>
      </c>
      <c r="AL1358" s="25">
        <v>0.25224394550000001</v>
      </c>
      <c r="AM1358" s="25">
        <v>0.22138781220000001</v>
      </c>
      <c r="AN1358" s="47">
        <v>0.26150405049999997</v>
      </c>
      <c r="AO1358" s="47">
        <v>0.28567253809999998</v>
      </c>
      <c r="AP1358" s="47">
        <v>0.30104602279999998</v>
      </c>
      <c r="AQ1358" s="47">
        <v>0.56164885248158503</v>
      </c>
      <c r="AR1358" s="47">
        <v>0.49488482296476399</v>
      </c>
      <c r="AS1358" s="47">
        <v>0.493570728167947</v>
      </c>
      <c r="AT1358" s="28">
        <v>1500</v>
      </c>
      <c r="AU1358" s="28">
        <v>1500</v>
      </c>
      <c r="AV1358" s="28">
        <v>500</v>
      </c>
    </row>
    <row r="1359" spans="1:48" x14ac:dyDescent="0.25">
      <c r="A1359" s="159">
        <v>1356</v>
      </c>
      <c r="B1359" s="3" t="s">
        <v>3357</v>
      </c>
      <c r="C1359" s="3" t="s">
        <v>2159</v>
      </c>
      <c r="D1359" s="28">
        <v>11700</v>
      </c>
      <c r="E1359" s="25">
        <v>4.4642860000000004</v>
      </c>
      <c r="F1359" s="25">
        <v>4.4642860000000004</v>
      </c>
      <c r="G1359" s="25">
        <v>40.963859999999997</v>
      </c>
      <c r="H1359" s="28">
        <v>5265000000000</v>
      </c>
      <c r="I1359" s="49">
        <v>450</v>
      </c>
      <c r="J1359" s="49">
        <v>99.988889999999998</v>
      </c>
      <c r="K1359" s="28">
        <v>6650</v>
      </c>
      <c r="L1359" s="28">
        <v>80357000</v>
      </c>
      <c r="M1359" s="49">
        <v>19.117647058823529</v>
      </c>
      <c r="N1359" s="49">
        <v>1.2793792691111501</v>
      </c>
      <c r="O1359" s="49">
        <v>0.52383950000000001</v>
      </c>
      <c r="P1359" s="30">
        <v>8210.3449199919996</v>
      </c>
      <c r="Q1359" s="27">
        <v>-6.0400000000000002E-2</v>
      </c>
      <c r="R1359" s="30">
        <v>9017.6834552710006</v>
      </c>
      <c r="S1359" s="27">
        <v>9.8299999999999998E-2</v>
      </c>
      <c r="T1359" s="30">
        <v>9085.1712153839999</v>
      </c>
      <c r="U1359" s="27">
        <v>2.7099999999999999E-2</v>
      </c>
      <c r="V1359" s="30">
        <v>708.888723637</v>
      </c>
      <c r="W1359" s="32">
        <v>0.93359999999999999</v>
      </c>
      <c r="X1359" s="30">
        <v>275.226445356</v>
      </c>
      <c r="Y1359" s="32">
        <v>-0.61170000000000002</v>
      </c>
      <c r="Z1359" s="30">
        <v>269.55379735000002</v>
      </c>
      <c r="AA1359" s="32">
        <v>-0.67069999999999996</v>
      </c>
      <c r="AB1359" s="30">
        <v>1575.3082747489</v>
      </c>
      <c r="AC1359" s="27">
        <v>0.93359999999999999</v>
      </c>
      <c r="AD1359" s="30">
        <v>611.61432301330001</v>
      </c>
      <c r="AE1359" s="27">
        <v>-0.61199999999999999</v>
      </c>
      <c r="AF1359" s="30">
        <v>599.00843855560004</v>
      </c>
      <c r="AG1359" s="27">
        <v>0.33</v>
      </c>
      <c r="AH1359" s="25">
        <v>4.8047114600000003E-2</v>
      </c>
      <c r="AI1359" s="25">
        <v>2.08240061E-2</v>
      </c>
      <c r="AJ1359" s="25">
        <v>2.2258255800000001E-2</v>
      </c>
      <c r="AK1359" s="25">
        <v>0.21532004060000001</v>
      </c>
      <c r="AL1359" s="25">
        <v>7.0332587299999999E-2</v>
      </c>
      <c r="AM1359" s="25">
        <v>6.4818086299999994E-2</v>
      </c>
      <c r="AN1359" s="47">
        <v>0.18015913510000001</v>
      </c>
      <c r="AO1359" s="47">
        <v>0.1333898486</v>
      </c>
      <c r="AP1359" s="47">
        <v>0.117914915</v>
      </c>
      <c r="AQ1359" s="47">
        <v>2.7855547194007402</v>
      </c>
      <c r="AR1359" s="47">
        <v>2.0094718195371999</v>
      </c>
      <c r="AS1359" s="47">
        <v>1.9120919000653001</v>
      </c>
      <c r="AT1359" s="28">
        <v>0</v>
      </c>
      <c r="AU1359" s="28">
        <v>0</v>
      </c>
      <c r="AV1359" s="28">
        <v>0</v>
      </c>
    </row>
    <row r="1360" spans="1:48" x14ac:dyDescent="0.25">
      <c r="A1360" s="159">
        <v>1357</v>
      </c>
      <c r="B1360" s="3" t="s">
        <v>3345</v>
      </c>
      <c r="C1360" s="3" t="s">
        <v>2159</v>
      </c>
      <c r="D1360" s="28" t="s">
        <v>4501</v>
      </c>
      <c r="E1360" s="25" t="s">
        <v>4501</v>
      </c>
      <c r="F1360" s="25" t="s">
        <v>4501</v>
      </c>
      <c r="G1360" s="25" t="s">
        <v>4501</v>
      </c>
      <c r="H1360" s="28" t="s">
        <v>4501</v>
      </c>
      <c r="I1360" s="49">
        <v>6.8</v>
      </c>
      <c r="J1360" s="49">
        <v>27.270589999999999</v>
      </c>
      <c r="K1360" s="28" t="s">
        <v>4501</v>
      </c>
      <c r="L1360" s="28" t="s">
        <v>4501</v>
      </c>
      <c r="M1360" s="49" t="s">
        <v>4501</v>
      </c>
      <c r="N1360" s="49" t="s">
        <v>4501</v>
      </c>
      <c r="O1360" s="49" t="s">
        <v>4501</v>
      </c>
      <c r="P1360" s="30">
        <v>127.77271023999999</v>
      </c>
      <c r="Q1360" s="27">
        <v>0.26719999999999999</v>
      </c>
      <c r="R1360" s="30">
        <v>153.55843488799999</v>
      </c>
      <c r="S1360" s="27">
        <v>0.20180000000000001</v>
      </c>
      <c r="T1360" s="30">
        <v>0</v>
      </c>
      <c r="U1360" s="27" t="s">
        <v>1989</v>
      </c>
      <c r="V1360" s="30">
        <v>3.1371572080000001</v>
      </c>
      <c r="W1360" s="32">
        <v>0.39789999999999998</v>
      </c>
      <c r="X1360" s="30">
        <v>3.166595359</v>
      </c>
      <c r="Y1360" s="32">
        <v>9.4000000000000004E-3</v>
      </c>
      <c r="Z1360" s="30">
        <v>0</v>
      </c>
      <c r="AA1360" s="32" t="s">
        <v>1989</v>
      </c>
      <c r="AB1360" s="30">
        <v>424.5819423529</v>
      </c>
      <c r="AC1360" s="27">
        <v>0.4153</v>
      </c>
      <c r="AD1360" s="30">
        <v>419.20519985290002</v>
      </c>
      <c r="AE1360" s="27">
        <v>-1.2999999999999999E-2</v>
      </c>
      <c r="AF1360" s="30">
        <v>0</v>
      </c>
      <c r="AG1360" s="27" t="s">
        <v>1989</v>
      </c>
      <c r="AH1360" s="25">
        <v>2.6738542899999999E-2</v>
      </c>
      <c r="AI1360" s="25">
        <v>1.8903245400000001E-2</v>
      </c>
      <c r="AJ1360" s="25">
        <v>0</v>
      </c>
      <c r="AK1360" s="25">
        <v>4.4540886000000002E-2</v>
      </c>
      <c r="AL1360" s="25">
        <v>4.42003942E-2</v>
      </c>
      <c r="AM1360" s="25">
        <v>0</v>
      </c>
      <c r="AN1360" s="47">
        <v>0.1461011646</v>
      </c>
      <c r="AO1360" s="47">
        <v>0.13175025439999999</v>
      </c>
      <c r="AP1360" s="47">
        <v>0</v>
      </c>
      <c r="AQ1360" s="47">
        <v>0.84614259540305403</v>
      </c>
      <c r="AR1360" s="47">
        <v>1.81653409397651</v>
      </c>
      <c r="AS1360" s="47" t="s">
        <v>1989</v>
      </c>
      <c r="AT1360" s="28">
        <v>313</v>
      </c>
      <c r="AU1360" s="28">
        <v>395</v>
      </c>
      <c r="AV1360" s="28">
        <v>0</v>
      </c>
    </row>
    <row r="1361" spans="1:48" x14ac:dyDescent="0.25">
      <c r="A1361" s="159">
        <v>1358</v>
      </c>
      <c r="B1361" s="3" t="s">
        <v>3348</v>
      </c>
      <c r="C1361" s="3" t="s">
        <v>2159</v>
      </c>
      <c r="D1361" s="28" t="s">
        <v>4501</v>
      </c>
      <c r="E1361" s="25" t="s">
        <v>4501</v>
      </c>
      <c r="F1361" s="25" t="s">
        <v>4501</v>
      </c>
      <c r="G1361" s="25" t="s">
        <v>4501</v>
      </c>
      <c r="H1361" s="28" t="s">
        <v>4501</v>
      </c>
      <c r="I1361" s="49">
        <v>20</v>
      </c>
      <c r="J1361" s="49">
        <v>27.454940000000001</v>
      </c>
      <c r="K1361" s="28" t="s">
        <v>4501</v>
      </c>
      <c r="L1361" s="28" t="s">
        <v>4501</v>
      </c>
      <c r="M1361" s="49" t="s">
        <v>4501</v>
      </c>
      <c r="N1361" s="49" t="s">
        <v>4501</v>
      </c>
      <c r="O1361" s="49" t="s">
        <v>4501</v>
      </c>
      <c r="P1361" s="30">
        <v>60.891665979000003</v>
      </c>
      <c r="Q1361" s="27">
        <v>-0.14829999999999999</v>
      </c>
      <c r="R1361" s="30">
        <v>60.520855304999998</v>
      </c>
      <c r="S1361" s="27">
        <v>-6.1000000000000004E-3</v>
      </c>
      <c r="T1361" s="30">
        <v>63.916441186</v>
      </c>
      <c r="U1361" s="27" t="s">
        <v>1989</v>
      </c>
      <c r="V1361" s="30">
        <v>4.6660774030000001</v>
      </c>
      <c r="W1361" s="32">
        <v>-0.39410000000000001</v>
      </c>
      <c r="X1361" s="30">
        <v>5.0532657150000002</v>
      </c>
      <c r="Y1361" s="32">
        <v>8.3000000000000004E-2</v>
      </c>
      <c r="Z1361" s="30">
        <v>6.0610331080000002</v>
      </c>
      <c r="AA1361" s="32" t="s">
        <v>1989</v>
      </c>
      <c r="AB1361" s="30">
        <v>196.91687020000001</v>
      </c>
      <c r="AC1361" s="27">
        <v>-0.83450000000000002</v>
      </c>
      <c r="AD1361" s="30">
        <v>213.3744025</v>
      </c>
      <c r="AE1361" s="27">
        <v>8.4000000000000005E-2</v>
      </c>
      <c r="AF1361" s="30">
        <v>301.00914184999999</v>
      </c>
      <c r="AG1361" s="27" t="s">
        <v>1989</v>
      </c>
      <c r="AH1361" s="25">
        <v>2.1811335099999999E-2</v>
      </c>
      <c r="AI1361" s="25">
        <v>1.68685664E-2</v>
      </c>
      <c r="AJ1361" s="25">
        <v>2.01487666E-2</v>
      </c>
      <c r="AK1361" s="25">
        <v>3.1964886900000003E-2</v>
      </c>
      <c r="AL1361" s="25">
        <v>2.30862727E-2</v>
      </c>
      <c r="AM1361" s="25">
        <v>2.7433046799999999E-2</v>
      </c>
      <c r="AN1361" s="47">
        <v>0.2439196817</v>
      </c>
      <c r="AO1361" s="47">
        <v>0.17317911759999999</v>
      </c>
      <c r="AP1361" s="47">
        <v>0.16837983100000001</v>
      </c>
      <c r="AQ1361" s="47">
        <v>0.36028295584290798</v>
      </c>
      <c r="AR1361" s="47">
        <v>0.37686791426481497</v>
      </c>
      <c r="AS1361" s="47">
        <v>0.361524865372228</v>
      </c>
      <c r="AT1361" s="28">
        <v>158</v>
      </c>
      <c r="AU1361" s="28">
        <v>179</v>
      </c>
      <c r="AV1361" s="28">
        <v>0</v>
      </c>
    </row>
    <row r="1362" spans="1:48" x14ac:dyDescent="0.25">
      <c r="A1362" s="159">
        <v>1359</v>
      </c>
      <c r="B1362" s="3" t="s">
        <v>3351</v>
      </c>
      <c r="C1362" s="3" t="s">
        <v>2159</v>
      </c>
      <c r="D1362" s="28">
        <v>22000</v>
      </c>
      <c r="E1362" s="25">
        <v>0</v>
      </c>
      <c r="F1362" s="25">
        <v>10</v>
      </c>
      <c r="G1362" s="25">
        <v>7.8431369999999996</v>
      </c>
      <c r="H1362" s="28">
        <v>408828199999.99994</v>
      </c>
      <c r="I1362" s="49">
        <v>18.583099999999998</v>
      </c>
      <c r="J1362" s="49">
        <v>7.0845989999999999</v>
      </c>
      <c r="K1362" s="28">
        <v>300</v>
      </c>
      <c r="L1362" s="28">
        <v>6600000</v>
      </c>
      <c r="M1362" s="49">
        <v>8.314436885865458</v>
      </c>
      <c r="N1362" s="49">
        <v>1.4933705585354349</v>
      </c>
      <c r="O1362" s="49" t="s">
        <v>4501</v>
      </c>
      <c r="P1362" s="30">
        <v>115.912430902</v>
      </c>
      <c r="Q1362" s="27">
        <v>0.12859999999999999</v>
      </c>
      <c r="R1362" s="30">
        <v>115.598844787</v>
      </c>
      <c r="S1362" s="27">
        <v>-2.7000000000000001E-3</v>
      </c>
      <c r="T1362" s="30">
        <v>113.613862196</v>
      </c>
      <c r="U1362" s="27">
        <v>8.7300000000000003E-2</v>
      </c>
      <c r="V1362" s="30">
        <v>45.142629749000001</v>
      </c>
      <c r="W1362" s="32">
        <v>-0.64859999999999995</v>
      </c>
      <c r="X1362" s="30">
        <v>50.595640027999998</v>
      </c>
      <c r="Y1362" s="32">
        <v>0.1208</v>
      </c>
      <c r="Z1362" s="30">
        <v>52.875609259999997</v>
      </c>
      <c r="AA1362" s="32">
        <v>0.3977</v>
      </c>
      <c r="AB1362" s="30">
        <v>2340.9127801067002</v>
      </c>
      <c r="AC1362" s="27">
        <v>-0.65580000000000005</v>
      </c>
      <c r="AD1362" s="30">
        <v>2615.3214353901999</v>
      </c>
      <c r="AE1362" s="27">
        <v>0.11700000000000001</v>
      </c>
      <c r="AF1362" s="30">
        <v>2845.3599916052999</v>
      </c>
      <c r="AG1362" s="27">
        <v>1.4</v>
      </c>
      <c r="AH1362" s="25">
        <v>0.1025214767</v>
      </c>
      <c r="AI1362" s="25">
        <v>0.121663614</v>
      </c>
      <c r="AJ1362" s="25">
        <v>0.13093885199999999</v>
      </c>
      <c r="AK1362" s="25">
        <v>0.17427445180000001</v>
      </c>
      <c r="AL1362" s="25">
        <v>0.18888277119999999</v>
      </c>
      <c r="AM1362" s="25">
        <v>0.1878332952</v>
      </c>
      <c r="AN1362" s="47">
        <v>0.51949247679999999</v>
      </c>
      <c r="AO1362" s="47">
        <v>0.54392603689999997</v>
      </c>
      <c r="AP1362" s="47">
        <v>0.52955284150000004</v>
      </c>
      <c r="AQ1362" s="47">
        <v>0.68077698591650404</v>
      </c>
      <c r="AR1362" s="47">
        <v>0.429746804622686</v>
      </c>
      <c r="AS1362" s="47">
        <v>0.43451154722233398</v>
      </c>
      <c r="AT1362" s="28">
        <v>2000</v>
      </c>
      <c r="AU1362" s="28">
        <v>0</v>
      </c>
      <c r="AV1362" s="28">
        <v>0</v>
      </c>
    </row>
    <row r="1363" spans="1:48" x14ac:dyDescent="0.25">
      <c r="A1363" s="159">
        <v>1360</v>
      </c>
      <c r="B1363" s="3" t="s">
        <v>4391</v>
      </c>
      <c r="C1363" s="3" t="s">
        <v>2159</v>
      </c>
      <c r="D1363" s="28">
        <v>14900</v>
      </c>
      <c r="E1363" s="25">
        <v>0.67567569999999999</v>
      </c>
      <c r="F1363" s="25">
        <v>91.025639999999996</v>
      </c>
      <c r="G1363" s="25">
        <v>156.89660000000001</v>
      </c>
      <c r="H1363" s="28">
        <v>757390735700</v>
      </c>
      <c r="I1363" s="49">
        <v>50.831589999999998</v>
      </c>
      <c r="J1363" s="49">
        <v>99.958299999999994</v>
      </c>
      <c r="K1363" s="28">
        <v>1740</v>
      </c>
      <c r="L1363" s="28">
        <v>27304000</v>
      </c>
      <c r="M1363" s="49">
        <v>15.035317860746721</v>
      </c>
      <c r="N1363" s="49">
        <v>1.0839370917358038</v>
      </c>
      <c r="O1363" s="49" t="s">
        <v>4501</v>
      </c>
      <c r="P1363" s="30">
        <v>517.42771338099999</v>
      </c>
      <c r="Q1363" s="27">
        <v>8.8300000000000003E-2</v>
      </c>
      <c r="R1363" s="30">
        <v>542.16880706400002</v>
      </c>
      <c r="S1363" s="27">
        <v>4.7800000000000002E-2</v>
      </c>
      <c r="T1363" s="30">
        <v>560.48765654700003</v>
      </c>
      <c r="U1363" s="27">
        <v>0.42909999999999998</v>
      </c>
      <c r="V1363" s="30">
        <v>39.928737845000001</v>
      </c>
      <c r="W1363" s="32">
        <v>0.23089999999999999</v>
      </c>
      <c r="X1363" s="30">
        <v>47.075630214</v>
      </c>
      <c r="Y1363" s="32">
        <v>0.17899999999999999</v>
      </c>
      <c r="Z1363" s="30">
        <v>48.335744533000003</v>
      </c>
      <c r="AA1363" s="32">
        <v>1.0524</v>
      </c>
      <c r="AB1363" s="30">
        <v>842.27016764099994</v>
      </c>
      <c r="AC1363" s="27">
        <v>4.6300000000000001E-2</v>
      </c>
      <c r="AD1363" s="30">
        <v>535.12046577019998</v>
      </c>
      <c r="AE1363" s="27">
        <v>-0.36499999999999999</v>
      </c>
      <c r="AF1363" s="30">
        <v>1124.4056188277</v>
      </c>
      <c r="AG1363" s="27" t="s">
        <v>1989</v>
      </c>
      <c r="AH1363" s="25">
        <v>4.0025563100000001E-2</v>
      </c>
      <c r="AI1363" s="25">
        <v>4.6159772500000001E-2</v>
      </c>
      <c r="AJ1363" s="25">
        <v>4.6638487499999999E-2</v>
      </c>
      <c r="AK1363" s="25">
        <v>7.2158095000000005E-2</v>
      </c>
      <c r="AL1363" s="25">
        <v>8.1856180000000001E-2</v>
      </c>
      <c r="AM1363" s="25">
        <v>8.2765465900000001E-2</v>
      </c>
      <c r="AN1363" s="47">
        <v>0.19956786060000001</v>
      </c>
      <c r="AO1363" s="47">
        <v>0.22973812660000001</v>
      </c>
      <c r="AP1363" s="47">
        <v>0.24723982559999999</v>
      </c>
      <c r="AQ1363" s="47">
        <v>0.79750297871537901</v>
      </c>
      <c r="AR1363" s="47">
        <v>0.75086182232820897</v>
      </c>
      <c r="AS1363" s="47">
        <v>0.77461727990432505</v>
      </c>
      <c r="AT1363" s="28">
        <v>667</v>
      </c>
      <c r="AU1363" s="28">
        <v>0</v>
      </c>
      <c r="AV1363" s="28">
        <v>0</v>
      </c>
    </row>
    <row r="1364" spans="1:48" x14ac:dyDescent="0.25">
      <c r="A1364" s="159">
        <v>1361</v>
      </c>
      <c r="B1364" s="3" t="s">
        <v>3360</v>
      </c>
      <c r="C1364" s="3" t="s">
        <v>2159</v>
      </c>
      <c r="D1364" s="28" t="s">
        <v>4501</v>
      </c>
      <c r="E1364" s="25" t="s">
        <v>4501</v>
      </c>
      <c r="F1364" s="25" t="s">
        <v>4501</v>
      </c>
      <c r="G1364" s="25" t="s">
        <v>4501</v>
      </c>
      <c r="H1364" s="28" t="s">
        <v>4501</v>
      </c>
      <c r="I1364" s="49">
        <v>4.5218400000000001</v>
      </c>
      <c r="J1364" s="49">
        <v>60.401420000000002</v>
      </c>
      <c r="K1364" s="28">
        <v>0</v>
      </c>
      <c r="L1364" s="28" t="s">
        <v>4501</v>
      </c>
      <c r="M1364" s="49" t="s">
        <v>4501</v>
      </c>
      <c r="N1364" s="49" t="s">
        <v>4501</v>
      </c>
      <c r="O1364" s="49" t="s">
        <v>4501</v>
      </c>
      <c r="P1364" s="30">
        <v>338.44424096900002</v>
      </c>
      <c r="Q1364" s="27">
        <v>-4.3E-3</v>
      </c>
      <c r="R1364" s="30">
        <v>361.34924168999999</v>
      </c>
      <c r="S1364" s="27">
        <v>6.7699999999999996E-2</v>
      </c>
      <c r="T1364" s="30">
        <v>0</v>
      </c>
      <c r="U1364" s="27" t="s">
        <v>1989</v>
      </c>
      <c r="V1364" s="30">
        <v>1.8454342290000001</v>
      </c>
      <c r="W1364" s="32">
        <v>-0.63780000000000003</v>
      </c>
      <c r="X1364" s="30">
        <v>0.68051839000000003</v>
      </c>
      <c r="Y1364" s="32">
        <v>-0.63119999999999998</v>
      </c>
      <c r="Z1364" s="30">
        <v>0</v>
      </c>
      <c r="AA1364" s="32" t="s">
        <v>1989</v>
      </c>
      <c r="AB1364" s="30">
        <v>500.00912922859999</v>
      </c>
      <c r="AC1364" s="27">
        <v>-0.65959999999999996</v>
      </c>
      <c r="AD1364" s="30">
        <v>75.546861333699994</v>
      </c>
      <c r="AE1364" s="27">
        <v>-0.84899999999999998</v>
      </c>
      <c r="AF1364" s="30">
        <v>0</v>
      </c>
      <c r="AG1364" s="27" t="s">
        <v>1989</v>
      </c>
      <c r="AH1364" s="25">
        <v>9.7032252999999999E-3</v>
      </c>
      <c r="AI1364" s="25">
        <v>3.5740877999999999E-3</v>
      </c>
      <c r="AJ1364" s="25">
        <v>0</v>
      </c>
      <c r="AK1364" s="25">
        <v>3.9276124699999998E-2</v>
      </c>
      <c r="AL1364" s="25">
        <v>1.29253891E-2</v>
      </c>
      <c r="AM1364" s="25">
        <v>0</v>
      </c>
      <c r="AN1364" s="47">
        <v>5.2705317299999999E-2</v>
      </c>
      <c r="AO1364" s="47">
        <v>5.1017088100000003E-2</v>
      </c>
      <c r="AP1364" s="47">
        <v>0</v>
      </c>
      <c r="AQ1364" s="47">
        <v>3.39978035990559</v>
      </c>
      <c r="AR1364" s="47">
        <v>2.00286944020701</v>
      </c>
      <c r="AS1364" s="47" t="s">
        <v>1989</v>
      </c>
      <c r="AT1364" s="28">
        <v>500</v>
      </c>
      <c r="AU1364" s="28">
        <v>500</v>
      </c>
      <c r="AV1364" s="28">
        <v>0</v>
      </c>
    </row>
    <row r="1365" spans="1:48" x14ac:dyDescent="0.25">
      <c r="A1365" s="159">
        <v>1362</v>
      </c>
      <c r="B1365" s="3" t="s">
        <v>3365</v>
      </c>
      <c r="C1365" s="3" t="s">
        <v>2159</v>
      </c>
      <c r="D1365" s="28">
        <v>25000</v>
      </c>
      <c r="E1365" s="25">
        <v>-13.494809999999999</v>
      </c>
      <c r="F1365" s="25">
        <v>12.61261</v>
      </c>
      <c r="G1365" s="25">
        <v>48.809519999999999</v>
      </c>
      <c r="H1365" s="28">
        <v>386434575000</v>
      </c>
      <c r="I1365" s="49">
        <v>15.457379999999999</v>
      </c>
      <c r="J1365" s="49">
        <v>39.057290000000002</v>
      </c>
      <c r="K1365" s="28">
        <v>92631.75</v>
      </c>
      <c r="L1365" s="28">
        <v>36618500</v>
      </c>
      <c r="M1365" s="49" t="s">
        <v>4501</v>
      </c>
      <c r="N1365" s="49">
        <v>1.800342748859374</v>
      </c>
      <c r="O1365" s="49" t="s">
        <v>4501</v>
      </c>
      <c r="P1365" s="30">
        <v>563.23783091899998</v>
      </c>
      <c r="Q1365" s="27">
        <v>-0.15379999999999999</v>
      </c>
      <c r="R1365" s="30">
        <v>438.90041028799999</v>
      </c>
      <c r="S1365" s="27">
        <v>-0.2208</v>
      </c>
      <c r="T1365" s="30">
        <v>326.94810747600002</v>
      </c>
      <c r="U1365" s="27">
        <v>-0.37</v>
      </c>
      <c r="V1365" s="30">
        <v>-18.537413023999999</v>
      </c>
      <c r="W1365" s="32">
        <v>-1.6376999999999999</v>
      </c>
      <c r="X1365" s="30">
        <v>-110.60550069599999</v>
      </c>
      <c r="Y1365" s="32">
        <v>4.9665999999999997</v>
      </c>
      <c r="Z1365" s="30">
        <v>-42.039306248999999</v>
      </c>
      <c r="AA1365" s="32">
        <v>-0.35239999999999999</v>
      </c>
      <c r="AB1365" s="30">
        <v>-913.08118140049999</v>
      </c>
      <c r="AC1365" s="27">
        <v>-1.6303000000000001</v>
      </c>
      <c r="AD1365" s="30">
        <v>-5644.3829828115004</v>
      </c>
      <c r="AE1365" s="27">
        <v>5.1820000000000004</v>
      </c>
      <c r="AF1365" s="30">
        <v>-2066.2279475122</v>
      </c>
      <c r="AG1365" s="27">
        <v>0.7</v>
      </c>
      <c r="AH1365" s="25">
        <v>-1.3113333499999999E-2</v>
      </c>
      <c r="AI1365" s="25">
        <v>-9.0203437799999994E-2</v>
      </c>
      <c r="AJ1365" s="25">
        <v>-3.61054258E-2</v>
      </c>
      <c r="AK1365" s="25">
        <v>-3.3119945599999999E-2</v>
      </c>
      <c r="AL1365" s="25">
        <v>-0.25223319100000002</v>
      </c>
      <c r="AM1365" s="25">
        <v>-0.10888304729999999</v>
      </c>
      <c r="AN1365" s="47">
        <v>0.1475597887</v>
      </c>
      <c r="AO1365" s="47">
        <v>-1.8402531699999999E-2</v>
      </c>
      <c r="AP1365" s="47">
        <v>0.14476027359999999</v>
      </c>
      <c r="AQ1365" s="47">
        <v>1.63010496475459</v>
      </c>
      <c r="AR1365" s="47">
        <v>2.0287844425000801</v>
      </c>
      <c r="AS1365" s="47">
        <v>2.01003113588611</v>
      </c>
      <c r="AT1365" s="28">
        <v>0</v>
      </c>
      <c r="AU1365" s="28">
        <v>0</v>
      </c>
      <c r="AV1365" s="28">
        <v>0</v>
      </c>
    </row>
    <row r="1366" spans="1:48" x14ac:dyDescent="0.25">
      <c r="A1366" s="159">
        <v>1363</v>
      </c>
      <c r="B1366" s="3" t="s">
        <v>3368</v>
      </c>
      <c r="C1366" s="3" t="s">
        <v>2159</v>
      </c>
      <c r="D1366" s="28">
        <v>18400</v>
      </c>
      <c r="E1366" s="25">
        <v>8.2352939999999997</v>
      </c>
      <c r="F1366" s="25">
        <v>-20</v>
      </c>
      <c r="G1366" s="25">
        <v>8.2352939999999997</v>
      </c>
      <c r="H1366" s="28">
        <v>89236908800</v>
      </c>
      <c r="I1366" s="49">
        <v>4.8498299999999999</v>
      </c>
      <c r="J1366" s="49">
        <v>36.308799999999998</v>
      </c>
      <c r="K1366" s="28">
        <v>22443.599999999999</v>
      </c>
      <c r="L1366" s="28">
        <v>414667500</v>
      </c>
      <c r="M1366" s="49">
        <v>110.8433734939759</v>
      </c>
      <c r="N1366" s="49">
        <v>0.73969899080528756</v>
      </c>
      <c r="O1366" s="49" t="s">
        <v>4501</v>
      </c>
      <c r="P1366" s="30">
        <v>139.67084919600001</v>
      </c>
      <c r="Q1366" s="27">
        <v>-0.84450000000000003</v>
      </c>
      <c r="R1366" s="30">
        <v>136.80816110800001</v>
      </c>
      <c r="S1366" s="27">
        <v>-2.0500000000000001E-2</v>
      </c>
      <c r="T1366" s="30">
        <v>0</v>
      </c>
      <c r="U1366" s="27" t="s">
        <v>1989</v>
      </c>
      <c r="V1366" s="30">
        <v>6.7237846340000003</v>
      </c>
      <c r="W1366" s="32">
        <v>-0.93879999999999997</v>
      </c>
      <c r="X1366" s="30">
        <v>0.95039742699999996</v>
      </c>
      <c r="Y1366" s="32">
        <v>-0.85870000000000002</v>
      </c>
      <c r="Z1366" s="30">
        <v>0</v>
      </c>
      <c r="AA1366" s="32" t="s">
        <v>1989</v>
      </c>
      <c r="AB1366" s="30">
        <v>1078.2486382234999</v>
      </c>
      <c r="AC1366" s="27">
        <v>-0.94640000000000002</v>
      </c>
      <c r="AD1366" s="30">
        <v>152.4128259254</v>
      </c>
      <c r="AE1366" s="27">
        <v>-0.85899999999999999</v>
      </c>
      <c r="AF1366" s="30">
        <v>0</v>
      </c>
      <c r="AG1366" s="27" t="s">
        <v>1989</v>
      </c>
      <c r="AH1366" s="25">
        <v>1.8624221100000001E-2</v>
      </c>
      <c r="AI1366" s="25">
        <v>3.2679012999999998E-3</v>
      </c>
      <c r="AJ1366" s="25">
        <v>0</v>
      </c>
      <c r="AK1366" s="25">
        <v>3.98157783E-2</v>
      </c>
      <c r="AL1366" s="25">
        <v>6.5606828999999998E-3</v>
      </c>
      <c r="AM1366" s="25">
        <v>0</v>
      </c>
      <c r="AN1366" s="47">
        <v>4.7760024200000001E-2</v>
      </c>
      <c r="AO1366" s="47">
        <v>4.03958445E-2</v>
      </c>
      <c r="AP1366" s="47">
        <v>0</v>
      </c>
      <c r="AQ1366" s="47">
        <v>0.96285822404547095</v>
      </c>
      <c r="AR1366" s="47">
        <v>1.07033655804299</v>
      </c>
      <c r="AS1366" s="47" t="s">
        <v>1989</v>
      </c>
      <c r="AT1366" s="28">
        <v>5000</v>
      </c>
      <c r="AU1366" s="28">
        <v>1500</v>
      </c>
      <c r="AV1366" s="28">
        <v>0</v>
      </c>
    </row>
    <row r="1367" spans="1:48" x14ac:dyDescent="0.25">
      <c r="A1367" s="159">
        <v>1364</v>
      </c>
      <c r="B1367" s="3" t="s">
        <v>4921</v>
      </c>
      <c r="C1367" s="3" t="s">
        <v>2159</v>
      </c>
      <c r="D1367" s="28" t="s">
        <v>4664</v>
      </c>
      <c r="E1367" s="25" t="s">
        <v>4664</v>
      </c>
      <c r="F1367" s="25" t="s">
        <v>4664</v>
      </c>
      <c r="G1367" s="25" t="s">
        <v>4664</v>
      </c>
      <c r="H1367" s="28" t="s">
        <v>4664</v>
      </c>
      <c r="I1367" s="49" t="s">
        <v>4664</v>
      </c>
      <c r="J1367" s="49" t="s">
        <v>4664</v>
      </c>
      <c r="K1367" s="28" t="s">
        <v>4664</v>
      </c>
      <c r="L1367" s="28" t="s">
        <v>4664</v>
      </c>
      <c r="M1367" s="49" t="s">
        <v>4664</v>
      </c>
      <c r="N1367" s="49" t="s">
        <v>4664</v>
      </c>
      <c r="O1367" s="49" t="s">
        <v>4664</v>
      </c>
      <c r="P1367" s="30">
        <v>0</v>
      </c>
      <c r="Q1367" s="27" t="s">
        <v>1989</v>
      </c>
      <c r="R1367" s="30">
        <v>0</v>
      </c>
      <c r="S1367" s="27" t="s">
        <v>1989</v>
      </c>
      <c r="T1367" s="30">
        <v>0</v>
      </c>
      <c r="U1367" s="27" t="s">
        <v>1989</v>
      </c>
      <c r="V1367" s="30">
        <v>0</v>
      </c>
      <c r="W1367" s="32" t="s">
        <v>1989</v>
      </c>
      <c r="X1367" s="30">
        <v>0</v>
      </c>
      <c r="Y1367" s="32" t="s">
        <v>1989</v>
      </c>
      <c r="Z1367" s="30">
        <v>0</v>
      </c>
      <c r="AA1367" s="32" t="s">
        <v>1989</v>
      </c>
      <c r="AB1367" s="30">
        <v>0</v>
      </c>
      <c r="AC1367" s="27" t="s">
        <v>1989</v>
      </c>
      <c r="AD1367" s="30">
        <v>0</v>
      </c>
      <c r="AE1367" s="27" t="s">
        <v>1989</v>
      </c>
      <c r="AF1367" s="30">
        <v>0</v>
      </c>
      <c r="AG1367" s="27" t="s">
        <v>1989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47">
        <v>0</v>
      </c>
      <c r="AO1367" s="47">
        <v>0</v>
      </c>
      <c r="AP1367" s="47">
        <v>0</v>
      </c>
      <c r="AQ1367" s="47" t="s">
        <v>1989</v>
      </c>
      <c r="AR1367" s="47" t="s">
        <v>1989</v>
      </c>
      <c r="AS1367" s="47" t="s">
        <v>1989</v>
      </c>
      <c r="AT1367" s="28">
        <v>0</v>
      </c>
      <c r="AU1367" s="28">
        <v>0</v>
      </c>
      <c r="AV1367" s="28">
        <v>0</v>
      </c>
    </row>
    <row r="1368" spans="1:48" x14ac:dyDescent="0.25">
      <c r="A1368" s="159">
        <v>1365</v>
      </c>
      <c r="B1368" s="3" t="s">
        <v>4922</v>
      </c>
      <c r="C1368" s="3" t="s">
        <v>2159</v>
      </c>
      <c r="D1368" s="28" t="s">
        <v>4501</v>
      </c>
      <c r="E1368" s="25" t="s">
        <v>4501</v>
      </c>
      <c r="F1368" s="25" t="s">
        <v>4501</v>
      </c>
      <c r="G1368" s="25" t="s">
        <v>4501</v>
      </c>
      <c r="H1368" s="28" t="s">
        <v>4501</v>
      </c>
      <c r="I1368" s="49" t="s">
        <v>4501</v>
      </c>
      <c r="J1368" s="49" t="s">
        <v>4501</v>
      </c>
      <c r="K1368" s="28" t="s">
        <v>4501</v>
      </c>
      <c r="L1368" s="28" t="s">
        <v>4501</v>
      </c>
      <c r="M1368" s="49" t="s">
        <v>4995</v>
      </c>
      <c r="N1368" s="49" t="s">
        <v>4995</v>
      </c>
      <c r="O1368" s="49" t="s">
        <v>4501</v>
      </c>
      <c r="P1368" s="30">
        <v>139.17948890700001</v>
      </c>
      <c r="Q1368" s="27">
        <v>8.8047000000000004</v>
      </c>
      <c r="R1368" s="30">
        <v>131.76903774100001</v>
      </c>
      <c r="S1368" s="27">
        <v>-5.3199999999999997E-2</v>
      </c>
      <c r="T1368" s="30">
        <v>0</v>
      </c>
      <c r="U1368" s="27" t="s">
        <v>1989</v>
      </c>
      <c r="V1368" s="30">
        <v>7.1223689190000004</v>
      </c>
      <c r="W1368" s="32">
        <v>0.1163</v>
      </c>
      <c r="X1368" s="30">
        <v>26.796657986</v>
      </c>
      <c r="Y1368" s="32">
        <v>2.7623000000000002</v>
      </c>
      <c r="Z1368" s="30">
        <v>0</v>
      </c>
      <c r="AA1368" s="32" t="s">
        <v>1989</v>
      </c>
      <c r="AB1368" s="30">
        <v>883.66860037219999</v>
      </c>
      <c r="AC1368" s="27">
        <v>0.1163</v>
      </c>
      <c r="AD1368" s="30">
        <v>3324.647392804</v>
      </c>
      <c r="AE1368" s="27">
        <v>2.762</v>
      </c>
      <c r="AF1368" s="30">
        <v>0</v>
      </c>
      <c r="AG1368" s="27" t="s">
        <v>1989</v>
      </c>
      <c r="AH1368" s="25">
        <v>2.5140637300000001E-2</v>
      </c>
      <c r="AI1368" s="25">
        <v>8.8060709400000006E-2</v>
      </c>
      <c r="AJ1368" s="25">
        <v>0</v>
      </c>
      <c r="AK1368" s="25">
        <v>3.7380380499999998E-2</v>
      </c>
      <c r="AL1368" s="25">
        <v>0.1365383725</v>
      </c>
      <c r="AM1368" s="25">
        <v>0</v>
      </c>
      <c r="AN1368" s="47">
        <v>0.2363746383</v>
      </c>
      <c r="AO1368" s="47">
        <v>0.40388928489999998</v>
      </c>
      <c r="AP1368" s="47">
        <v>0</v>
      </c>
      <c r="AQ1368" s="47">
        <v>0.74332762670062102</v>
      </c>
      <c r="AR1368" s="47">
        <v>0.37106848586459501</v>
      </c>
      <c r="AS1368" s="47">
        <v>0.44368637765387198</v>
      </c>
      <c r="AT1368" s="28">
        <v>0</v>
      </c>
      <c r="AU1368" s="28">
        <v>1000</v>
      </c>
      <c r="AV1368" s="28">
        <v>0</v>
      </c>
    </row>
    <row r="1369" spans="1:48" x14ac:dyDescent="0.25">
      <c r="A1369" s="159">
        <v>1366</v>
      </c>
      <c r="B1369" s="3" t="s">
        <v>3377</v>
      </c>
      <c r="C1369" s="3" t="s">
        <v>2159</v>
      </c>
      <c r="D1369" s="28" t="s">
        <v>4501</v>
      </c>
      <c r="E1369" s="25" t="s">
        <v>4501</v>
      </c>
      <c r="F1369" s="25" t="s">
        <v>4501</v>
      </c>
      <c r="G1369" s="25" t="s">
        <v>4501</v>
      </c>
      <c r="H1369" s="28" t="s">
        <v>4501</v>
      </c>
      <c r="I1369" s="49">
        <v>1.1386799999999999</v>
      </c>
      <c r="J1369" s="49">
        <v>51.372329999999998</v>
      </c>
      <c r="K1369" s="28" t="s">
        <v>4501</v>
      </c>
      <c r="L1369" s="28" t="s">
        <v>4501</v>
      </c>
      <c r="M1369" s="49" t="s">
        <v>4501</v>
      </c>
      <c r="N1369" s="49" t="s">
        <v>4501</v>
      </c>
      <c r="O1369" s="49" t="s">
        <v>4501</v>
      </c>
      <c r="P1369" s="30">
        <v>57.183982456000003</v>
      </c>
      <c r="Q1369" s="27">
        <v>0.48359999999999997</v>
      </c>
      <c r="R1369" s="30">
        <v>69.750816192000002</v>
      </c>
      <c r="S1369" s="27">
        <v>0.2198</v>
      </c>
      <c r="T1369" s="30">
        <v>0</v>
      </c>
      <c r="U1369" s="27" t="s">
        <v>1989</v>
      </c>
      <c r="V1369" s="30">
        <v>1.229167661</v>
      </c>
      <c r="W1369" s="32">
        <v>0.2218</v>
      </c>
      <c r="X1369" s="30">
        <v>1.3239087300000001</v>
      </c>
      <c r="Y1369" s="32">
        <v>7.7100000000000002E-2</v>
      </c>
      <c r="Z1369" s="30">
        <v>0</v>
      </c>
      <c r="AA1369" s="32" t="s">
        <v>1989</v>
      </c>
      <c r="AB1369" s="30">
        <v>863.45639034149997</v>
      </c>
      <c r="AC1369" s="27">
        <v>-2.2700000000000001E-2</v>
      </c>
      <c r="AD1369" s="30">
        <v>1162.6608542112999</v>
      </c>
      <c r="AE1369" s="27">
        <v>0.34699999999999998</v>
      </c>
      <c r="AF1369" s="30">
        <v>0</v>
      </c>
      <c r="AG1369" s="27" t="s">
        <v>1989</v>
      </c>
      <c r="AH1369" s="25">
        <v>1.9197258500000002E-2</v>
      </c>
      <c r="AI1369" s="25">
        <v>1.7675144899999998E-2</v>
      </c>
      <c r="AJ1369" s="25">
        <v>0</v>
      </c>
      <c r="AK1369" s="25">
        <v>0.10428264080000001</v>
      </c>
      <c r="AL1369" s="25">
        <v>0.10971419340000001</v>
      </c>
      <c r="AM1369" s="25">
        <v>0</v>
      </c>
      <c r="AN1369" s="47">
        <v>0.1076761983</v>
      </c>
      <c r="AO1369" s="47">
        <v>0.1242469137</v>
      </c>
      <c r="AP1369" s="47">
        <v>0</v>
      </c>
      <c r="AQ1369" s="47">
        <v>5.0320825794752997</v>
      </c>
      <c r="AR1369" s="47">
        <v>5.3787001743033898</v>
      </c>
      <c r="AS1369" s="47" t="s">
        <v>1989</v>
      </c>
      <c r="AT1369" s="28">
        <v>0</v>
      </c>
      <c r="AU1369" s="28">
        <v>0</v>
      </c>
      <c r="AV1369" s="28">
        <v>0</v>
      </c>
    </row>
    <row r="1370" spans="1:48" x14ac:dyDescent="0.25">
      <c r="A1370" s="159">
        <v>1367</v>
      </c>
      <c r="B1370" s="3" t="s">
        <v>4924</v>
      </c>
      <c r="C1370" s="3" t="s">
        <v>2159</v>
      </c>
      <c r="D1370" s="28" t="s">
        <v>4664</v>
      </c>
      <c r="E1370" s="25" t="s">
        <v>4664</v>
      </c>
      <c r="F1370" s="25" t="s">
        <v>4664</v>
      </c>
      <c r="G1370" s="25" t="s">
        <v>4664</v>
      </c>
      <c r="H1370" s="28" t="s">
        <v>4664</v>
      </c>
      <c r="I1370" s="49" t="s">
        <v>4664</v>
      </c>
      <c r="J1370" s="49" t="s">
        <v>4664</v>
      </c>
      <c r="K1370" s="28" t="s">
        <v>4664</v>
      </c>
      <c r="L1370" s="28" t="s">
        <v>4664</v>
      </c>
      <c r="M1370" s="49" t="s">
        <v>4664</v>
      </c>
      <c r="N1370" s="49" t="s">
        <v>4664</v>
      </c>
      <c r="O1370" s="49" t="s">
        <v>4664</v>
      </c>
      <c r="P1370" s="30">
        <v>158.34715367699999</v>
      </c>
      <c r="Q1370" s="27">
        <v>4.3799999999999999E-2</v>
      </c>
      <c r="R1370" s="30">
        <v>78.247222321999999</v>
      </c>
      <c r="S1370" s="27">
        <v>-0.50590000000000002</v>
      </c>
      <c r="T1370" s="30">
        <v>148.89114876900001</v>
      </c>
      <c r="U1370" s="27">
        <v>-2.6200000000000001E-2</v>
      </c>
      <c r="V1370" s="30">
        <v>33.052975953999997</v>
      </c>
      <c r="W1370" s="32">
        <v>0.45639999999999997</v>
      </c>
      <c r="X1370" s="30">
        <v>18.374430520000001</v>
      </c>
      <c r="Y1370" s="32">
        <v>-0.44409999999999999</v>
      </c>
      <c r="Z1370" s="30">
        <v>32.625248212999999</v>
      </c>
      <c r="AA1370" s="32">
        <v>-2.18E-2</v>
      </c>
      <c r="AB1370" s="30">
        <v>2279.7188710690002</v>
      </c>
      <c r="AC1370" s="27">
        <v>0.45639999999999997</v>
      </c>
      <c r="AD1370" s="30">
        <v>1267.3151143754001</v>
      </c>
      <c r="AE1370" s="27">
        <v>-0.44400000000000001</v>
      </c>
      <c r="AF1370" s="30">
        <v>2250.2177754885001</v>
      </c>
      <c r="AG1370" s="27" t="s">
        <v>1989</v>
      </c>
      <c r="AH1370" s="25">
        <v>0.1941040513</v>
      </c>
      <c r="AI1370" s="25">
        <v>0.1209080862</v>
      </c>
      <c r="AJ1370" s="25">
        <v>0.19823294299999999</v>
      </c>
      <c r="AK1370" s="25">
        <v>-0.36840558969999998</v>
      </c>
      <c r="AL1370" s="25">
        <v>-0.32828776399999998</v>
      </c>
      <c r="AM1370" s="25">
        <v>0</v>
      </c>
      <c r="AN1370" s="47">
        <v>0.55987702110000004</v>
      </c>
      <c r="AO1370" s="47">
        <v>0.51230994640000005</v>
      </c>
      <c r="AP1370" s="47">
        <v>0.57268753949999995</v>
      </c>
      <c r="AQ1370" s="47">
        <v>-3.1898231827306902</v>
      </c>
      <c r="AR1370" s="47">
        <v>-4.7075456511751801</v>
      </c>
      <c r="AS1370" s="47">
        <v>-5.9826615683278499</v>
      </c>
      <c r="AT1370" s="28">
        <v>0</v>
      </c>
      <c r="AU1370" s="28">
        <v>0</v>
      </c>
      <c r="AV1370" s="28">
        <v>0</v>
      </c>
    </row>
    <row r="1371" spans="1:48" x14ac:dyDescent="0.25">
      <c r="A1371" s="159">
        <v>1368</v>
      </c>
      <c r="B1371" s="3" t="s">
        <v>3386</v>
      </c>
      <c r="C1371" s="3" t="s">
        <v>2159</v>
      </c>
      <c r="D1371" s="28" t="s">
        <v>4501</v>
      </c>
      <c r="E1371" s="25" t="s">
        <v>4501</v>
      </c>
      <c r="F1371" s="25" t="s">
        <v>4501</v>
      </c>
      <c r="G1371" s="25" t="s">
        <v>4501</v>
      </c>
      <c r="H1371" s="28" t="s">
        <v>4501</v>
      </c>
      <c r="I1371" s="49">
        <v>1.0833299999999999</v>
      </c>
      <c r="J1371" s="49">
        <v>43.614660000000001</v>
      </c>
      <c r="K1371" s="28">
        <v>0</v>
      </c>
      <c r="L1371" s="28" t="s">
        <v>4501</v>
      </c>
      <c r="M1371" s="49" t="s">
        <v>4501</v>
      </c>
      <c r="N1371" s="49" t="s">
        <v>4501</v>
      </c>
      <c r="O1371" s="49" t="s">
        <v>4501</v>
      </c>
      <c r="P1371" s="30">
        <v>131.32505061800001</v>
      </c>
      <c r="Q1371" s="27">
        <v>5.2400000000000002E-2</v>
      </c>
      <c r="R1371" s="30">
        <v>130.14094377500001</v>
      </c>
      <c r="S1371" s="27">
        <v>-8.9999999999999993E-3</v>
      </c>
      <c r="T1371" s="30">
        <v>0</v>
      </c>
      <c r="U1371" s="27" t="s">
        <v>1989</v>
      </c>
      <c r="V1371" s="30">
        <v>4.0883610209999999</v>
      </c>
      <c r="W1371" s="32">
        <v>2.3599999999999999E-2</v>
      </c>
      <c r="X1371" s="30">
        <v>4.2530003780000003</v>
      </c>
      <c r="Y1371" s="32">
        <v>4.0300000000000002E-2</v>
      </c>
      <c r="Z1371" s="30">
        <v>0</v>
      </c>
      <c r="AA1371" s="32" t="s">
        <v>1989</v>
      </c>
      <c r="AB1371" s="30">
        <v>2940.3950779677002</v>
      </c>
      <c r="AC1371" s="27">
        <v>0.31540000000000001</v>
      </c>
      <c r="AD1371" s="30">
        <v>2956.4463558296002</v>
      </c>
      <c r="AE1371" s="27">
        <v>5.0000000000000001E-3</v>
      </c>
      <c r="AF1371" s="30">
        <v>0</v>
      </c>
      <c r="AG1371" s="27" t="s">
        <v>1989</v>
      </c>
      <c r="AH1371" s="25">
        <v>6.1949102200000002E-2</v>
      </c>
      <c r="AI1371" s="25">
        <v>6.8051088699999998E-2</v>
      </c>
      <c r="AJ1371" s="25">
        <v>0</v>
      </c>
      <c r="AK1371" s="25">
        <v>0.3281452031</v>
      </c>
      <c r="AL1371" s="25">
        <v>0.28521183259999999</v>
      </c>
      <c r="AM1371" s="25">
        <v>0</v>
      </c>
      <c r="AN1371" s="47">
        <v>0.13741960480000001</v>
      </c>
      <c r="AO1371" s="47">
        <v>0.14467341480000001</v>
      </c>
      <c r="AP1371" s="47">
        <v>0</v>
      </c>
      <c r="AQ1371" s="47">
        <v>3.95289064530462</v>
      </c>
      <c r="AR1371" s="47">
        <v>2.59356094190121</v>
      </c>
      <c r="AS1371" s="47" t="s">
        <v>1989</v>
      </c>
      <c r="AT1371" s="28">
        <v>2300</v>
      </c>
      <c r="AU1371" s="28">
        <v>2300</v>
      </c>
      <c r="AV1371" s="28">
        <v>0</v>
      </c>
    </row>
    <row r="1372" spans="1:48" x14ac:dyDescent="0.25">
      <c r="A1372" s="159">
        <v>1369</v>
      </c>
      <c r="B1372" s="3" t="s">
        <v>3363</v>
      </c>
      <c r="C1372" s="3" t="s">
        <v>2159</v>
      </c>
      <c r="D1372" s="28" t="s">
        <v>4501</v>
      </c>
      <c r="E1372" s="25" t="s">
        <v>4501</v>
      </c>
      <c r="F1372" s="25" t="s">
        <v>4501</v>
      </c>
      <c r="G1372" s="25" t="s">
        <v>4501</v>
      </c>
      <c r="H1372" s="28" t="s">
        <v>4501</v>
      </c>
      <c r="I1372" s="49">
        <v>10.03031</v>
      </c>
      <c r="J1372" s="49">
        <v>17.3048</v>
      </c>
      <c r="K1372" s="28" t="s">
        <v>4501</v>
      </c>
      <c r="L1372" s="28" t="s">
        <v>4501</v>
      </c>
      <c r="M1372" s="49" t="s">
        <v>4501</v>
      </c>
      <c r="N1372" s="49" t="s">
        <v>4501</v>
      </c>
      <c r="O1372" s="49" t="s">
        <v>4501</v>
      </c>
      <c r="P1372" s="30">
        <v>507.00139155900001</v>
      </c>
      <c r="Q1372" s="27">
        <v>0.1114</v>
      </c>
      <c r="R1372" s="30">
        <v>469.80842808900002</v>
      </c>
      <c r="S1372" s="27">
        <v>-7.3400000000000007E-2</v>
      </c>
      <c r="T1372" s="30">
        <v>0</v>
      </c>
      <c r="U1372" s="27" t="s">
        <v>1989</v>
      </c>
      <c r="V1372" s="30">
        <v>3.6816839479999999</v>
      </c>
      <c r="W1372" s="32">
        <v>0.30130000000000001</v>
      </c>
      <c r="X1372" s="30">
        <v>0.134815413</v>
      </c>
      <c r="Y1372" s="32">
        <v>-0.96340000000000003</v>
      </c>
      <c r="Z1372" s="30">
        <v>0</v>
      </c>
      <c r="AA1372" s="32" t="s">
        <v>1989</v>
      </c>
      <c r="AB1372" s="30">
        <v>367.05592171249998</v>
      </c>
      <c r="AC1372" s="27">
        <v>0.30130000000000001</v>
      </c>
      <c r="AD1372" s="30">
        <v>13.440804908500001</v>
      </c>
      <c r="AE1372" s="27">
        <v>-0.96299999999999997</v>
      </c>
      <c r="AF1372" s="30">
        <v>0</v>
      </c>
      <c r="AG1372" s="27" t="s">
        <v>1989</v>
      </c>
      <c r="AH1372" s="25">
        <v>1.58211428E-2</v>
      </c>
      <c r="AI1372" s="25">
        <v>5.7923709999999995E-4</v>
      </c>
      <c r="AJ1372" s="25">
        <v>0</v>
      </c>
      <c r="AK1372" s="25">
        <v>2.7431502699999999E-2</v>
      </c>
      <c r="AL1372" s="25">
        <v>9.904015999999999E-4</v>
      </c>
      <c r="AM1372" s="25">
        <v>0</v>
      </c>
      <c r="AN1372" s="47">
        <v>5.6716941200000003E-2</v>
      </c>
      <c r="AO1372" s="47">
        <v>5.3959996199999999E-2</v>
      </c>
      <c r="AP1372" s="47">
        <v>0</v>
      </c>
      <c r="AQ1372" s="47">
        <v>0.80543543400527196</v>
      </c>
      <c r="AR1372" s="47">
        <v>0.61433518899388495</v>
      </c>
      <c r="AS1372" s="47" t="s">
        <v>1989</v>
      </c>
      <c r="AT1372" s="28">
        <v>0</v>
      </c>
      <c r="AU1372" s="28">
        <v>0</v>
      </c>
      <c r="AV1372" s="28">
        <v>0</v>
      </c>
    </row>
    <row r="1373" spans="1:48" x14ac:dyDescent="0.25">
      <c r="A1373" s="159">
        <v>1370</v>
      </c>
      <c r="B1373" s="3" t="s">
        <v>3389</v>
      </c>
      <c r="C1373" s="3" t="s">
        <v>2159</v>
      </c>
      <c r="D1373" s="28">
        <v>300</v>
      </c>
      <c r="E1373" s="25">
        <v>-25</v>
      </c>
      <c r="F1373" s="25">
        <v>0</v>
      </c>
      <c r="G1373" s="25">
        <v>0</v>
      </c>
      <c r="H1373" s="28">
        <v>1500000000</v>
      </c>
      <c r="I1373" s="49">
        <v>5</v>
      </c>
      <c r="J1373" s="49">
        <v>22.632000000000001</v>
      </c>
      <c r="K1373" s="28">
        <v>1985</v>
      </c>
      <c r="L1373" s="28">
        <v>597000</v>
      </c>
      <c r="M1373" s="49" t="s">
        <v>4501</v>
      </c>
      <c r="N1373" s="49" t="s">
        <v>4501</v>
      </c>
      <c r="O1373" s="49" t="s">
        <v>4501</v>
      </c>
      <c r="P1373" s="30">
        <v>59.958278196999998</v>
      </c>
      <c r="Q1373" s="27">
        <v>-0.29709999999999998</v>
      </c>
      <c r="R1373" s="30">
        <v>0</v>
      </c>
      <c r="S1373" s="27">
        <v>-1</v>
      </c>
      <c r="T1373" s="30">
        <v>0</v>
      </c>
      <c r="U1373" s="27" t="s">
        <v>1989</v>
      </c>
      <c r="V1373" s="30">
        <v>-17.936191440999998</v>
      </c>
      <c r="W1373" s="32">
        <v>-67.731399999999994</v>
      </c>
      <c r="X1373" s="30">
        <v>0</v>
      </c>
      <c r="Y1373" s="32">
        <v>-1</v>
      </c>
      <c r="Z1373" s="30">
        <v>0</v>
      </c>
      <c r="AA1373" s="32" t="s">
        <v>1989</v>
      </c>
      <c r="AB1373" s="30">
        <v>-3587.2382882000002</v>
      </c>
      <c r="AC1373" s="27">
        <v>-67.731399999999994</v>
      </c>
      <c r="AD1373" s="30">
        <v>0</v>
      </c>
      <c r="AE1373" s="27">
        <v>-1</v>
      </c>
      <c r="AF1373" s="30">
        <v>0</v>
      </c>
      <c r="AG1373" s="27" t="s">
        <v>1989</v>
      </c>
      <c r="AH1373" s="25">
        <v>-6.7493338799999997E-2</v>
      </c>
      <c r="AI1373" s="25">
        <v>0</v>
      </c>
      <c r="AJ1373" s="25">
        <v>0</v>
      </c>
      <c r="AK1373" s="25">
        <v>2.8387895334</v>
      </c>
      <c r="AL1373" s="25">
        <v>0</v>
      </c>
      <c r="AM1373" s="25">
        <v>0</v>
      </c>
      <c r="AN1373" s="47">
        <v>-4.89255564E-2</v>
      </c>
      <c r="AO1373" s="47">
        <v>0</v>
      </c>
      <c r="AP1373" s="47">
        <v>0</v>
      </c>
      <c r="AQ1373" s="47">
        <v>-17.4212261016669</v>
      </c>
      <c r="AR1373" s="47" t="s">
        <v>1989</v>
      </c>
      <c r="AS1373" s="47" t="s">
        <v>1989</v>
      </c>
      <c r="AT1373" s="28">
        <v>0</v>
      </c>
      <c r="AU1373" s="28">
        <v>0</v>
      </c>
      <c r="AV1373" s="28">
        <v>0</v>
      </c>
    </row>
    <row r="1374" spans="1:48" x14ac:dyDescent="0.25">
      <c r="A1374" s="159">
        <v>1371</v>
      </c>
      <c r="B1374" s="3" t="s">
        <v>3392</v>
      </c>
      <c r="C1374" s="3" t="s">
        <v>2159</v>
      </c>
      <c r="D1374" s="6">
        <v>4000</v>
      </c>
      <c r="E1374" s="168">
        <v>0</v>
      </c>
      <c r="F1374" s="168">
        <v>14.28571</v>
      </c>
      <c r="G1374" s="168">
        <v>-31.034479999999999</v>
      </c>
      <c r="H1374" s="6">
        <v>6291331999.999999</v>
      </c>
      <c r="I1374" s="151">
        <v>1.57283</v>
      </c>
      <c r="J1374" s="151">
        <v>95.68244</v>
      </c>
      <c r="K1374" s="6">
        <v>0</v>
      </c>
      <c r="L1374" s="6" t="s">
        <v>4501</v>
      </c>
      <c r="M1374" s="151" t="s">
        <v>4501</v>
      </c>
      <c r="N1374" s="151" t="s">
        <v>4501</v>
      </c>
      <c r="O1374" s="151" t="s">
        <v>4501</v>
      </c>
      <c r="P1374" s="169">
        <v>9.7369686590000004</v>
      </c>
      <c r="Q1374" s="165">
        <v>-0.4839</v>
      </c>
      <c r="R1374" s="169">
        <v>0</v>
      </c>
      <c r="S1374" s="165">
        <v>-1</v>
      </c>
      <c r="T1374" s="169">
        <v>0</v>
      </c>
      <c r="U1374" s="165" t="s">
        <v>1989</v>
      </c>
      <c r="V1374" s="169">
        <v>-6.9041281530000003</v>
      </c>
      <c r="W1374" s="170">
        <v>0.1237</v>
      </c>
      <c r="X1374" s="169">
        <v>0</v>
      </c>
      <c r="Y1374" s="170">
        <v>-1</v>
      </c>
      <c r="Z1374" s="169">
        <v>0</v>
      </c>
      <c r="AA1374" s="170" t="s">
        <v>1989</v>
      </c>
      <c r="AB1374" s="169">
        <v>-4389.6129805261999</v>
      </c>
      <c r="AC1374" s="165">
        <v>0.1237</v>
      </c>
      <c r="AD1374" s="169">
        <v>0</v>
      </c>
      <c r="AE1374" s="165">
        <v>-1</v>
      </c>
      <c r="AF1374" s="169">
        <v>0</v>
      </c>
      <c r="AG1374" s="165" t="s">
        <v>1989</v>
      </c>
      <c r="AH1374" s="168">
        <v>-6.8058766800000003E-2</v>
      </c>
      <c r="AI1374" s="168">
        <v>0</v>
      </c>
      <c r="AJ1374" s="168">
        <v>0</v>
      </c>
      <c r="AK1374" s="168">
        <v>0.22008116750000001</v>
      </c>
      <c r="AL1374" s="168">
        <v>0</v>
      </c>
      <c r="AM1374" s="168">
        <v>0</v>
      </c>
      <c r="AN1374" s="167">
        <v>-0.18222481870000001</v>
      </c>
      <c r="AO1374" s="167">
        <v>0</v>
      </c>
      <c r="AP1374" s="167">
        <v>0</v>
      </c>
      <c r="AQ1374" s="167">
        <v>-3.7569936697793498</v>
      </c>
      <c r="AR1374" s="167" t="s">
        <v>1989</v>
      </c>
      <c r="AS1374" s="167" t="s">
        <v>1989</v>
      </c>
      <c r="AT1374" s="6">
        <v>0</v>
      </c>
      <c r="AU1374" s="6">
        <v>0</v>
      </c>
      <c r="AV1374" s="6">
        <v>0</v>
      </c>
    </row>
    <row r="1375" spans="1:48" x14ac:dyDescent="0.25">
      <c r="A1375" s="159">
        <v>1372</v>
      </c>
      <c r="B1375" s="3" t="s">
        <v>3395</v>
      </c>
      <c r="C1375" s="3" t="s">
        <v>2159</v>
      </c>
      <c r="D1375" s="28" t="s">
        <v>4501</v>
      </c>
      <c r="E1375" s="25" t="s">
        <v>4501</v>
      </c>
      <c r="F1375" s="25" t="s">
        <v>4501</v>
      </c>
      <c r="G1375" s="25" t="s">
        <v>4501</v>
      </c>
      <c r="H1375" s="28" t="s">
        <v>4501</v>
      </c>
      <c r="I1375" s="49">
        <v>8.3314000000000004</v>
      </c>
      <c r="J1375" s="49">
        <v>59.352179999999997</v>
      </c>
      <c r="K1375" s="28" t="s">
        <v>4501</v>
      </c>
      <c r="L1375" s="28" t="s">
        <v>4501</v>
      </c>
      <c r="M1375" s="49" t="s">
        <v>4501</v>
      </c>
      <c r="N1375" s="49" t="s">
        <v>4501</v>
      </c>
      <c r="O1375" s="49" t="s">
        <v>4501</v>
      </c>
      <c r="P1375" s="30">
        <v>0</v>
      </c>
      <c r="Q1375" s="27" t="s">
        <v>1989</v>
      </c>
      <c r="R1375" s="30">
        <v>0</v>
      </c>
      <c r="S1375" s="27" t="s">
        <v>1989</v>
      </c>
      <c r="T1375" s="30">
        <v>0</v>
      </c>
      <c r="U1375" s="27" t="s">
        <v>1989</v>
      </c>
      <c r="V1375" s="30">
        <v>0</v>
      </c>
      <c r="W1375" s="32" t="s">
        <v>1989</v>
      </c>
      <c r="X1375" s="30">
        <v>0</v>
      </c>
      <c r="Y1375" s="32" t="s">
        <v>1989</v>
      </c>
      <c r="Z1375" s="30">
        <v>0</v>
      </c>
      <c r="AA1375" s="32" t="s">
        <v>1989</v>
      </c>
      <c r="AB1375" s="30">
        <v>0</v>
      </c>
      <c r="AC1375" s="27" t="s">
        <v>1989</v>
      </c>
      <c r="AD1375" s="30">
        <v>0</v>
      </c>
      <c r="AE1375" s="27" t="s">
        <v>1989</v>
      </c>
      <c r="AF1375" s="30">
        <v>0</v>
      </c>
      <c r="AG1375" s="27" t="s">
        <v>1989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47">
        <v>0</v>
      </c>
      <c r="AO1375" s="47">
        <v>0</v>
      </c>
      <c r="AP1375" s="47">
        <v>0</v>
      </c>
      <c r="AQ1375" s="47" t="s">
        <v>1989</v>
      </c>
      <c r="AR1375" s="47" t="s">
        <v>1989</v>
      </c>
      <c r="AS1375" s="47" t="s">
        <v>1989</v>
      </c>
      <c r="AT1375" s="28">
        <v>0</v>
      </c>
      <c r="AU1375" s="28">
        <v>0</v>
      </c>
      <c r="AV1375" s="28">
        <v>0</v>
      </c>
    </row>
    <row r="1376" spans="1:48" x14ac:dyDescent="0.25">
      <c r="A1376" s="159">
        <v>1373</v>
      </c>
      <c r="B1376" s="3" t="s">
        <v>4346</v>
      </c>
      <c r="C1376" s="3" t="s">
        <v>2159</v>
      </c>
      <c r="D1376" s="6" t="s">
        <v>4501</v>
      </c>
      <c r="E1376" s="168" t="s">
        <v>4501</v>
      </c>
      <c r="F1376" s="168" t="s">
        <v>4501</v>
      </c>
      <c r="G1376" s="168" t="s">
        <v>4501</v>
      </c>
      <c r="H1376" s="6" t="s">
        <v>4501</v>
      </c>
      <c r="I1376" s="151">
        <v>12</v>
      </c>
      <c r="J1376" s="151">
        <v>100</v>
      </c>
      <c r="K1376" s="6">
        <v>0</v>
      </c>
      <c r="L1376" s="6" t="s">
        <v>4501</v>
      </c>
      <c r="M1376" s="151" t="s">
        <v>4501</v>
      </c>
      <c r="N1376" s="151" t="s">
        <v>4501</v>
      </c>
      <c r="O1376" s="151" t="s">
        <v>4501</v>
      </c>
      <c r="P1376" s="169">
        <v>9.2457542779999997</v>
      </c>
      <c r="Q1376" s="165">
        <v>1.0814999999999999</v>
      </c>
      <c r="R1376" s="169">
        <v>16.306708073999999</v>
      </c>
      <c r="S1376" s="165">
        <v>0.76370000000000005</v>
      </c>
      <c r="T1376" s="169">
        <v>25.902550455</v>
      </c>
      <c r="U1376" s="165">
        <v>1.8471</v>
      </c>
      <c r="V1376" s="169">
        <v>-1.149532521</v>
      </c>
      <c r="W1376" s="170">
        <v>2.3452000000000002</v>
      </c>
      <c r="X1376" s="169">
        <v>-2.479413986</v>
      </c>
      <c r="Y1376" s="170">
        <v>1.1569</v>
      </c>
      <c r="Z1376" s="169">
        <v>-10.419508005999999</v>
      </c>
      <c r="AA1376" s="170">
        <v>6.8345000000000002</v>
      </c>
      <c r="AB1376" s="169">
        <v>-95.794376749999998</v>
      </c>
      <c r="AC1376" s="165">
        <v>0.67259999999999998</v>
      </c>
      <c r="AD1376" s="169">
        <v>-206.6178321667</v>
      </c>
      <c r="AE1376" s="165">
        <v>1.157</v>
      </c>
      <c r="AF1376" s="169">
        <v>-868.29233383329995</v>
      </c>
      <c r="AG1376" s="165" t="s">
        <v>1989</v>
      </c>
      <c r="AH1376" s="168">
        <v>-6.6251130999999998E-3</v>
      </c>
      <c r="AI1376" s="168">
        <v>-9.1860156999999994E-3</v>
      </c>
      <c r="AJ1376" s="168">
        <v>-3.47122656E-2</v>
      </c>
      <c r="AK1376" s="168">
        <v>-1.3463762799999999E-2</v>
      </c>
      <c r="AL1376" s="168">
        <v>-2.18450065E-2</v>
      </c>
      <c r="AM1376" s="168">
        <v>-9.5060847700000006E-2</v>
      </c>
      <c r="AN1376" s="167">
        <v>-0.10806814570000001</v>
      </c>
      <c r="AO1376" s="167">
        <v>0.48112959490000001</v>
      </c>
      <c r="AP1376" s="167">
        <v>0.3249839497</v>
      </c>
      <c r="AQ1376" s="167">
        <v>1.07313341552007</v>
      </c>
      <c r="AR1376" s="167">
        <v>1.6897454862249399</v>
      </c>
      <c r="AS1376" s="167">
        <v>1.7385376928148299</v>
      </c>
      <c r="AT1376" s="6">
        <v>0</v>
      </c>
      <c r="AU1376" s="6">
        <v>0</v>
      </c>
      <c r="AV1376" s="6">
        <v>0</v>
      </c>
    </row>
    <row r="1377" spans="1:48" x14ac:dyDescent="0.25">
      <c r="A1377" s="159">
        <v>1374</v>
      </c>
      <c r="B1377" s="3" t="s">
        <v>3398</v>
      </c>
      <c r="C1377" s="3" t="s">
        <v>2159</v>
      </c>
      <c r="D1377" s="28">
        <v>400</v>
      </c>
      <c r="E1377" s="25">
        <v>0</v>
      </c>
      <c r="F1377" s="25">
        <v>-20</v>
      </c>
      <c r="G1377" s="25">
        <v>-33.333329999999997</v>
      </c>
      <c r="H1377" s="28">
        <v>4462212799.999999</v>
      </c>
      <c r="I1377" s="49">
        <v>11.155529999999999</v>
      </c>
      <c r="J1377" s="49">
        <v>98.379480000000001</v>
      </c>
      <c r="K1377" s="28">
        <v>5865</v>
      </c>
      <c r="L1377" s="28">
        <v>2004000</v>
      </c>
      <c r="M1377" s="49">
        <v>18.181818181818183</v>
      </c>
      <c r="N1377" s="49">
        <v>6.6679467988737418E-2</v>
      </c>
      <c r="O1377" s="49" t="s">
        <v>4501</v>
      </c>
      <c r="P1377" s="30">
        <v>0</v>
      </c>
      <c r="Q1377" s="27" t="s">
        <v>1989</v>
      </c>
      <c r="R1377" s="30">
        <v>0</v>
      </c>
      <c r="S1377" s="27" t="s">
        <v>1989</v>
      </c>
      <c r="T1377" s="30">
        <v>0</v>
      </c>
      <c r="U1377" s="27" t="s">
        <v>1989</v>
      </c>
      <c r="V1377" s="30">
        <v>0.320512517</v>
      </c>
      <c r="W1377" s="32">
        <v>-1.9035</v>
      </c>
      <c r="X1377" s="30">
        <v>0.242225784</v>
      </c>
      <c r="Y1377" s="32">
        <v>-0.24429999999999999</v>
      </c>
      <c r="Z1377" s="30">
        <v>0</v>
      </c>
      <c r="AA1377" s="32" t="s">
        <v>1989</v>
      </c>
      <c r="AB1377" s="30">
        <v>28.7312623907</v>
      </c>
      <c r="AC1377" s="27">
        <v>-1.9035</v>
      </c>
      <c r="AD1377" s="30">
        <v>21.713512542499998</v>
      </c>
      <c r="AE1377" s="27">
        <v>-0.24399999999999999</v>
      </c>
      <c r="AF1377" s="30">
        <v>0</v>
      </c>
      <c r="AG1377" s="27" t="s">
        <v>1989</v>
      </c>
      <c r="AH1377" s="25">
        <v>7.311148E-4</v>
      </c>
      <c r="AI1377" s="25">
        <v>5.5355430000000004E-4</v>
      </c>
      <c r="AJ1377" s="25">
        <v>0</v>
      </c>
      <c r="AK1377" s="25">
        <v>4.8186167999999998E-3</v>
      </c>
      <c r="AL1377" s="25">
        <v>3.6263065999999999E-3</v>
      </c>
      <c r="AM1377" s="25">
        <v>0</v>
      </c>
      <c r="AN1377" s="47">
        <v>0</v>
      </c>
      <c r="AO1377" s="47">
        <v>0</v>
      </c>
      <c r="AP1377" s="47">
        <v>0</v>
      </c>
      <c r="AQ1377" s="47">
        <v>5.5614243298780996</v>
      </c>
      <c r="AR1377" s="47">
        <v>5.5405146664501403</v>
      </c>
      <c r="AS1377" s="47" t="s">
        <v>1989</v>
      </c>
      <c r="AT1377" s="28">
        <v>0</v>
      </c>
      <c r="AU1377" s="28">
        <v>0</v>
      </c>
      <c r="AV1377" s="28">
        <v>0</v>
      </c>
    </row>
    <row r="1378" spans="1:48" x14ac:dyDescent="0.25">
      <c r="A1378" s="159">
        <v>1375</v>
      </c>
      <c r="B1378" s="3" t="s">
        <v>4397</v>
      </c>
      <c r="C1378" s="3" t="s">
        <v>2159</v>
      </c>
      <c r="D1378" s="28">
        <v>24000</v>
      </c>
      <c r="E1378" s="25">
        <v>0</v>
      </c>
      <c r="F1378" s="25">
        <v>-3.6144579999999999</v>
      </c>
      <c r="G1378" s="25">
        <v>-14.28571</v>
      </c>
      <c r="H1378" s="28">
        <v>432000000000</v>
      </c>
      <c r="I1378" s="49">
        <v>18</v>
      </c>
      <c r="J1378" s="49">
        <v>100</v>
      </c>
      <c r="K1378" s="28">
        <v>0</v>
      </c>
      <c r="L1378" s="28" t="s">
        <v>4501</v>
      </c>
      <c r="M1378" s="49">
        <v>12.195121951219512</v>
      </c>
      <c r="N1378" s="49">
        <v>1.5197600226836898</v>
      </c>
      <c r="O1378" s="49" t="s">
        <v>4501</v>
      </c>
      <c r="P1378" s="30">
        <v>664.49463149400003</v>
      </c>
      <c r="Q1378" s="27">
        <v>-3.5999999999999999E-3</v>
      </c>
      <c r="R1378" s="30">
        <v>677.47317933199997</v>
      </c>
      <c r="S1378" s="27">
        <v>1.95E-2</v>
      </c>
      <c r="T1378" s="30">
        <v>729.35920520599996</v>
      </c>
      <c r="U1378" s="27">
        <v>1.2851999999999999</v>
      </c>
      <c r="V1378" s="30">
        <v>88.525029676000003</v>
      </c>
      <c r="W1378" s="32">
        <v>0.214</v>
      </c>
      <c r="X1378" s="30">
        <v>42.644370657000003</v>
      </c>
      <c r="Y1378" s="32">
        <v>-0.51829999999999998</v>
      </c>
      <c r="Z1378" s="30">
        <v>44.991417061</v>
      </c>
      <c r="AA1378" s="32">
        <v>0.70450000000000002</v>
      </c>
      <c r="AB1378" s="30">
        <v>4918.0572042222002</v>
      </c>
      <c r="AC1378" s="27">
        <v>0.214</v>
      </c>
      <c r="AD1378" s="30">
        <v>2024.3533018333001</v>
      </c>
      <c r="AE1378" s="27">
        <v>-0.58799999999999997</v>
      </c>
      <c r="AF1378" s="30">
        <v>2499.5231700556001</v>
      </c>
      <c r="AG1378" s="27" t="s">
        <v>1989</v>
      </c>
      <c r="AH1378" s="25">
        <v>0.14772139670000001</v>
      </c>
      <c r="AI1378" s="25">
        <v>7.9089144200000003E-2</v>
      </c>
      <c r="AJ1378" s="25">
        <v>9.7968892299999999E-2</v>
      </c>
      <c r="AK1378" s="25">
        <v>0.28321231619999998</v>
      </c>
      <c r="AL1378" s="25">
        <v>0.14386810119999999</v>
      </c>
      <c r="AM1378" s="25">
        <v>0.16004875029999999</v>
      </c>
      <c r="AN1378" s="47">
        <v>0.2202478319</v>
      </c>
      <c r="AO1378" s="47">
        <v>0.14217450549999999</v>
      </c>
      <c r="AP1378" s="47">
        <v>0.1302287433</v>
      </c>
      <c r="AQ1378" s="47">
        <v>0.85586028062163599</v>
      </c>
      <c r="AR1378" s="47">
        <v>0.77911717473194197</v>
      </c>
      <c r="AS1378" s="47">
        <v>0.63366908219446805</v>
      </c>
      <c r="AT1378" s="28">
        <v>5000</v>
      </c>
      <c r="AU1378" s="28">
        <v>4000</v>
      </c>
      <c r="AV1378" s="28">
        <v>1000</v>
      </c>
    </row>
    <row r="1379" spans="1:48" x14ac:dyDescent="0.25">
      <c r="A1379" s="159">
        <v>1376</v>
      </c>
      <c r="B1379" s="3" t="s">
        <v>2294</v>
      </c>
      <c r="C1379" s="3" t="s">
        <v>2159</v>
      </c>
      <c r="D1379" s="28">
        <v>28000</v>
      </c>
      <c r="E1379" s="25">
        <v>5.6603770000000004</v>
      </c>
      <c r="F1379" s="25">
        <v>13.82114</v>
      </c>
      <c r="G1379" s="25">
        <v>42.857140000000001</v>
      </c>
      <c r="H1379" s="28">
        <v>1260000000000</v>
      </c>
      <c r="I1379" s="49">
        <v>45</v>
      </c>
      <c r="J1379" s="49">
        <v>93.672979999999995</v>
      </c>
      <c r="K1379" s="28">
        <v>6105.5</v>
      </c>
      <c r="L1379" s="28">
        <v>163415000</v>
      </c>
      <c r="M1379" s="49">
        <v>13.698630136986301</v>
      </c>
      <c r="N1379" s="49">
        <v>2.0937386528779052</v>
      </c>
      <c r="O1379" s="49">
        <v>0.37164049999999998</v>
      </c>
      <c r="P1379" s="30">
        <v>998.38098583800002</v>
      </c>
      <c r="Q1379" s="27">
        <v>4.48E-2</v>
      </c>
      <c r="R1379" s="30">
        <v>1056.773167821</v>
      </c>
      <c r="S1379" s="27">
        <v>5.8500000000000003E-2</v>
      </c>
      <c r="T1379" s="30">
        <v>1169.2248634130001</v>
      </c>
      <c r="U1379" s="27">
        <v>0.1991</v>
      </c>
      <c r="V1379" s="30">
        <v>107.75827304000001</v>
      </c>
      <c r="W1379" s="32">
        <v>0.26929999999999998</v>
      </c>
      <c r="X1379" s="30">
        <v>99.617680786999998</v>
      </c>
      <c r="Y1379" s="32">
        <v>-7.5499999999999998E-2</v>
      </c>
      <c r="Z1379" s="30">
        <v>140.33490120100001</v>
      </c>
      <c r="AA1379" s="32">
        <v>0.36020000000000002</v>
      </c>
      <c r="AB1379" s="30">
        <v>2139.1500004444001</v>
      </c>
      <c r="AC1379" s="27">
        <v>0.19739999999999999</v>
      </c>
      <c r="AD1379" s="30">
        <v>2030.4248973111</v>
      </c>
      <c r="AE1379" s="27">
        <v>-5.0999999999999997E-2</v>
      </c>
      <c r="AF1379" s="30">
        <v>3118.5533600222002</v>
      </c>
      <c r="AG1379" s="27">
        <v>1.36</v>
      </c>
      <c r="AH1379" s="25">
        <v>0.1013126533</v>
      </c>
      <c r="AI1379" s="25">
        <v>0.1037215722</v>
      </c>
      <c r="AJ1379" s="25">
        <v>0.1557159374</v>
      </c>
      <c r="AK1379" s="25">
        <v>0.1842650663</v>
      </c>
      <c r="AL1379" s="25">
        <v>0.16580984009999999</v>
      </c>
      <c r="AM1379" s="25">
        <v>0.23424861820000001</v>
      </c>
      <c r="AN1379" s="47">
        <v>0.1454467824</v>
      </c>
      <c r="AO1379" s="47">
        <v>0.13318817020000001</v>
      </c>
      <c r="AP1379" s="47">
        <v>0.15556331030000001</v>
      </c>
      <c r="AQ1379" s="47">
        <v>0.63036141373205401</v>
      </c>
      <c r="AR1379" s="47">
        <v>0.56695439066722997</v>
      </c>
      <c r="AS1379" s="47">
        <v>0.50433296781678705</v>
      </c>
      <c r="AT1379" s="28">
        <v>2000</v>
      </c>
      <c r="AU1379" s="28">
        <v>2200</v>
      </c>
      <c r="AV1379" s="28">
        <v>0</v>
      </c>
    </row>
    <row r="1380" spans="1:48" x14ac:dyDescent="0.25">
      <c r="A1380" s="159">
        <v>1377</v>
      </c>
      <c r="B1380" s="3" t="s">
        <v>3928</v>
      </c>
      <c r="C1380" s="3" t="s">
        <v>2159</v>
      </c>
      <c r="D1380" s="28" t="s">
        <v>4501</v>
      </c>
      <c r="E1380" s="25" t="s">
        <v>4501</v>
      </c>
      <c r="F1380" s="25" t="s">
        <v>4501</v>
      </c>
      <c r="G1380" s="25" t="s">
        <v>4501</v>
      </c>
      <c r="H1380" s="28" t="s">
        <v>4501</v>
      </c>
      <c r="I1380" s="49">
        <v>8.31</v>
      </c>
      <c r="J1380" s="49">
        <v>100</v>
      </c>
      <c r="K1380" s="28" t="s">
        <v>4501</v>
      </c>
      <c r="L1380" s="28" t="s">
        <v>4501</v>
      </c>
      <c r="M1380" s="49" t="s">
        <v>4501</v>
      </c>
      <c r="N1380" s="49" t="s">
        <v>4501</v>
      </c>
      <c r="O1380" s="49" t="s">
        <v>4501</v>
      </c>
      <c r="P1380" s="30">
        <v>124.15266262900001</v>
      </c>
      <c r="Q1380" s="27">
        <v>-1.0699999999999999E-2</v>
      </c>
      <c r="R1380" s="30">
        <v>0</v>
      </c>
      <c r="S1380" s="27">
        <v>-1</v>
      </c>
      <c r="T1380" s="30">
        <v>0</v>
      </c>
      <c r="U1380" s="27" t="s">
        <v>1989</v>
      </c>
      <c r="V1380" s="30">
        <v>9.7378004000000004E-2</v>
      </c>
      <c r="W1380" s="32">
        <v>3.1560999999999999</v>
      </c>
      <c r="X1380" s="30">
        <v>0</v>
      </c>
      <c r="Y1380" s="32">
        <v>-1</v>
      </c>
      <c r="Z1380" s="30">
        <v>0</v>
      </c>
      <c r="AA1380" s="32" t="s">
        <v>1989</v>
      </c>
      <c r="AB1380" s="30">
        <v>10.546354272</v>
      </c>
      <c r="AC1380" s="27">
        <v>2.7404999999999999</v>
      </c>
      <c r="AD1380" s="30">
        <v>0</v>
      </c>
      <c r="AE1380" s="27">
        <v>-1</v>
      </c>
      <c r="AF1380" s="30">
        <v>0</v>
      </c>
      <c r="AG1380" s="27" t="s">
        <v>1989</v>
      </c>
      <c r="AH1380" s="25">
        <v>8.1676290000000005E-4</v>
      </c>
      <c r="AI1380" s="25">
        <v>0</v>
      </c>
      <c r="AJ1380" s="25">
        <v>0</v>
      </c>
      <c r="AK1380" s="25">
        <v>1.1663742E-3</v>
      </c>
      <c r="AL1380" s="25">
        <v>0</v>
      </c>
      <c r="AM1380" s="25">
        <v>0</v>
      </c>
      <c r="AN1380" s="47">
        <v>0.2180014163</v>
      </c>
      <c r="AO1380" s="47">
        <v>0</v>
      </c>
      <c r="AP1380" s="47">
        <v>0</v>
      </c>
      <c r="AQ1380" s="47">
        <v>0.26047066881486802</v>
      </c>
      <c r="AR1380" s="47" t="s">
        <v>1989</v>
      </c>
      <c r="AS1380" s="47" t="s">
        <v>1989</v>
      </c>
      <c r="AT1380" s="28">
        <v>9</v>
      </c>
      <c r="AU1380" s="28">
        <v>382</v>
      </c>
      <c r="AV1380" s="28">
        <v>0</v>
      </c>
    </row>
    <row r="1381" spans="1:48" x14ac:dyDescent="0.25">
      <c r="A1381" s="159">
        <v>1378</v>
      </c>
      <c r="B1381" s="3" t="s">
        <v>3957</v>
      </c>
      <c r="C1381" s="3" t="s">
        <v>2159</v>
      </c>
      <c r="D1381" s="28">
        <v>26000</v>
      </c>
      <c r="E1381" s="25">
        <v>8.3333329999999997</v>
      </c>
      <c r="F1381" s="25">
        <v>11.11111</v>
      </c>
      <c r="G1381" s="25">
        <v>13.53712</v>
      </c>
      <c r="H1381" s="28">
        <v>598000000000</v>
      </c>
      <c r="I1381" s="49">
        <v>23</v>
      </c>
      <c r="J1381" s="49">
        <v>95.739140000000006</v>
      </c>
      <c r="K1381" s="28">
        <v>2615</v>
      </c>
      <c r="L1381" s="28">
        <v>65601500</v>
      </c>
      <c r="M1381" s="49">
        <v>8.9377793056032999</v>
      </c>
      <c r="N1381" s="49">
        <v>2.0006037579258757</v>
      </c>
      <c r="O1381" s="49">
        <v>0.70079930000000001</v>
      </c>
      <c r="P1381" s="30">
        <v>1015.692674954</v>
      </c>
      <c r="Q1381" s="27">
        <v>0.1794</v>
      </c>
      <c r="R1381" s="30">
        <v>1892.328069919</v>
      </c>
      <c r="S1381" s="27">
        <v>0.86309999999999998</v>
      </c>
      <c r="T1381" s="30">
        <v>2000.58041235</v>
      </c>
      <c r="U1381" s="27">
        <v>0.317</v>
      </c>
      <c r="V1381" s="30">
        <v>65.293768556000003</v>
      </c>
      <c r="W1381" s="32">
        <v>0.1895</v>
      </c>
      <c r="X1381" s="30">
        <v>79.142048196000005</v>
      </c>
      <c r="Y1381" s="32">
        <v>0.21210000000000001</v>
      </c>
      <c r="Z1381" s="30">
        <v>80.511408283999998</v>
      </c>
      <c r="AA1381" s="32">
        <v>4.4900000000000002E-2</v>
      </c>
      <c r="AB1381" s="30">
        <v>2129.1446268261002</v>
      </c>
      <c r="AC1381" s="27">
        <v>-0.10780000000000001</v>
      </c>
      <c r="AD1381" s="30">
        <v>2580.7189629129998</v>
      </c>
      <c r="AE1381" s="27">
        <v>0.21199999999999999</v>
      </c>
      <c r="AF1381" s="30">
        <v>3500.4960123477999</v>
      </c>
      <c r="AG1381" s="27">
        <v>1.04</v>
      </c>
      <c r="AH1381" s="25">
        <v>0.16484397279999999</v>
      </c>
      <c r="AI1381" s="25">
        <v>0.16861441160000001</v>
      </c>
      <c r="AJ1381" s="25">
        <v>0.13073760649999999</v>
      </c>
      <c r="AK1381" s="25">
        <v>0.24689614800000001</v>
      </c>
      <c r="AL1381" s="25">
        <v>0.2721915768</v>
      </c>
      <c r="AM1381" s="25">
        <v>0.27290604610000002</v>
      </c>
      <c r="AN1381" s="47">
        <v>0.15020458</v>
      </c>
      <c r="AO1381" s="47">
        <v>0.14183524240000001</v>
      </c>
      <c r="AP1381" s="47">
        <v>0.15193410930000001</v>
      </c>
      <c r="AQ1381" s="47">
        <v>0.35068884187847399</v>
      </c>
      <c r="AR1381" s="47">
        <v>0.86350324843249504</v>
      </c>
      <c r="AS1381" s="47">
        <v>1.0874333970127401</v>
      </c>
      <c r="AT1381" s="28">
        <v>1930</v>
      </c>
      <c r="AU1381" s="28">
        <v>2340</v>
      </c>
      <c r="AV1381" s="28">
        <v>0</v>
      </c>
    </row>
    <row r="1382" spans="1:48" x14ac:dyDescent="0.25">
      <c r="A1382" s="159">
        <v>1379</v>
      </c>
      <c r="B1382" s="3" t="s">
        <v>3954</v>
      </c>
      <c r="C1382" s="3" t="s">
        <v>2159</v>
      </c>
      <c r="D1382" s="6">
        <v>23200</v>
      </c>
      <c r="E1382" s="168">
        <v>3.1111110000000002</v>
      </c>
      <c r="F1382" s="168">
        <v>4.9773759999999996</v>
      </c>
      <c r="G1382" s="168">
        <v>11.538460000000001</v>
      </c>
      <c r="H1382" s="6">
        <v>765600000000</v>
      </c>
      <c r="I1382" s="151">
        <v>33</v>
      </c>
      <c r="J1382" s="151">
        <v>100</v>
      </c>
      <c r="K1382" s="6">
        <v>8015</v>
      </c>
      <c r="L1382" s="6">
        <v>180673000</v>
      </c>
      <c r="M1382" s="151">
        <v>9.5591264936135154</v>
      </c>
      <c r="N1382" s="151">
        <v>1.8693034396045001</v>
      </c>
      <c r="O1382" s="151">
        <v>0.45864700000000003</v>
      </c>
      <c r="P1382" s="169">
        <v>0</v>
      </c>
      <c r="Q1382" s="165">
        <v>-1</v>
      </c>
      <c r="R1382" s="169">
        <v>1805.644868629</v>
      </c>
      <c r="S1382" s="165" t="s">
        <v>1989</v>
      </c>
      <c r="T1382" s="169">
        <v>1941.9709179250001</v>
      </c>
      <c r="U1382" s="165">
        <v>0.59219999999999995</v>
      </c>
      <c r="V1382" s="169">
        <v>0</v>
      </c>
      <c r="W1382" s="170">
        <v>-1</v>
      </c>
      <c r="X1382" s="169">
        <v>107.854753458</v>
      </c>
      <c r="Y1382" s="170" t="s">
        <v>1989</v>
      </c>
      <c r="Z1382" s="169">
        <v>110.864021682</v>
      </c>
      <c r="AA1382" s="170">
        <v>0.55679999999999996</v>
      </c>
      <c r="AB1382" s="169">
        <v>-125.0555644848</v>
      </c>
      <c r="AC1382" s="165">
        <v>-1.0288999999999999</v>
      </c>
      <c r="AD1382" s="169">
        <v>2451.2443967576</v>
      </c>
      <c r="AE1382" s="165">
        <v>-20.600999999999999</v>
      </c>
      <c r="AF1382" s="169">
        <v>3359.5158085455</v>
      </c>
      <c r="AG1382" s="165" t="s">
        <v>1989</v>
      </c>
      <c r="AH1382" s="168">
        <v>0</v>
      </c>
      <c r="AI1382" s="168">
        <v>0.19982984770000001</v>
      </c>
      <c r="AJ1382" s="168">
        <v>0.18810349639999999</v>
      </c>
      <c r="AK1382" s="168">
        <v>0</v>
      </c>
      <c r="AL1382" s="168">
        <v>0.28699480350000001</v>
      </c>
      <c r="AM1382" s="168">
        <v>0.2762720199</v>
      </c>
      <c r="AN1382" s="167">
        <v>0</v>
      </c>
      <c r="AO1382" s="167">
        <v>0.1855124266</v>
      </c>
      <c r="AP1382" s="167">
        <v>0.19733238889999999</v>
      </c>
      <c r="AQ1382" s="167">
        <v>0.44718998000451698</v>
      </c>
      <c r="AR1382" s="167">
        <v>0.42701408031064497</v>
      </c>
      <c r="AS1382" s="167">
        <v>0.46872346960692801</v>
      </c>
      <c r="AT1382" s="6">
        <v>340</v>
      </c>
      <c r="AU1382" s="6">
        <v>2222</v>
      </c>
      <c r="AV1382" s="6">
        <v>0</v>
      </c>
    </row>
    <row r="1383" spans="1:48" x14ac:dyDescent="0.25">
      <c r="A1383" s="159">
        <v>1380</v>
      </c>
      <c r="B1383" s="3" t="s">
        <v>550</v>
      </c>
      <c r="C1383" s="3" t="s">
        <v>2159</v>
      </c>
      <c r="D1383" s="6">
        <v>5000</v>
      </c>
      <c r="E1383" s="168">
        <v>-7.4074070000000001</v>
      </c>
      <c r="F1383" s="168">
        <v>0</v>
      </c>
      <c r="G1383" s="168">
        <v>-27.53623</v>
      </c>
      <c r="H1383" s="6">
        <v>6434919999.999999</v>
      </c>
      <c r="I1383" s="151">
        <v>1.28698</v>
      </c>
      <c r="J1383" s="151">
        <v>67.728809999999996</v>
      </c>
      <c r="K1383" s="6">
        <v>10</v>
      </c>
      <c r="L1383" s="6">
        <v>50000</v>
      </c>
      <c r="M1383" s="151" t="s">
        <v>4501</v>
      </c>
      <c r="N1383" s="151">
        <v>0.77127969638141547</v>
      </c>
      <c r="O1383" s="151" t="s">
        <v>4501</v>
      </c>
      <c r="P1383" s="169">
        <v>8.8227635889999991</v>
      </c>
      <c r="Q1383" s="165">
        <v>-0.15190000000000001</v>
      </c>
      <c r="R1383" s="169">
        <v>9.323673179</v>
      </c>
      <c r="S1383" s="165">
        <v>5.6800000000000003E-2</v>
      </c>
      <c r="T1383" s="169">
        <v>1.861656709</v>
      </c>
      <c r="U1383" s="165">
        <v>-0.81799999999999995</v>
      </c>
      <c r="V1383" s="169">
        <v>-1.225067844</v>
      </c>
      <c r="W1383" s="170">
        <v>1.4382999999999999</v>
      </c>
      <c r="X1383" s="169">
        <v>0.121361709</v>
      </c>
      <c r="Y1383" s="170">
        <v>-1.0991</v>
      </c>
      <c r="Z1383" s="169">
        <v>0.163305638</v>
      </c>
      <c r="AA1383" s="170">
        <v>-1.2405999999999999</v>
      </c>
      <c r="AB1383" s="169">
        <v>-951.89050058119994</v>
      </c>
      <c r="AC1383" s="165">
        <v>1.4382999999999999</v>
      </c>
      <c r="AD1383" s="169">
        <v>94.299314521400007</v>
      </c>
      <c r="AE1383" s="165">
        <v>-1.099</v>
      </c>
      <c r="AF1383" s="169">
        <v>0</v>
      </c>
      <c r="AG1383" s="165">
        <v>0</v>
      </c>
      <c r="AH1383" s="168">
        <v>-0.100864539</v>
      </c>
      <c r="AI1383" s="168">
        <v>1.08444849E-2</v>
      </c>
      <c r="AJ1383" s="168">
        <v>0</v>
      </c>
      <c r="AK1383" s="168">
        <v>-0.14698367779999999</v>
      </c>
      <c r="AL1383" s="168">
        <v>1.5593444600000001E-2</v>
      </c>
      <c r="AM1383" s="168">
        <v>0</v>
      </c>
      <c r="AN1383" s="167">
        <v>0.1757703769</v>
      </c>
      <c r="AO1383" s="167">
        <v>0.25293238629999998</v>
      </c>
      <c r="AP1383" s="167">
        <v>0</v>
      </c>
      <c r="AQ1383" s="167">
        <v>0.46478849078761098</v>
      </c>
      <c r="AR1383" s="167">
        <v>0.41145678992906298</v>
      </c>
      <c r="AS1383" s="167">
        <v>0.34758455466931099</v>
      </c>
      <c r="AT1383" s="6">
        <v>0</v>
      </c>
      <c r="AU1383" s="6">
        <v>0</v>
      </c>
      <c r="AV1383" s="6">
        <v>0</v>
      </c>
    </row>
    <row r="1384" spans="1:48" x14ac:dyDescent="0.25">
      <c r="A1384" s="159">
        <v>1381</v>
      </c>
      <c r="B1384" s="3" t="s">
        <v>3491</v>
      </c>
      <c r="C1384" s="3" t="s">
        <v>2159</v>
      </c>
      <c r="D1384" s="28">
        <v>10000</v>
      </c>
      <c r="E1384" s="25">
        <v>0</v>
      </c>
      <c r="F1384" s="25">
        <v>38.888890000000004</v>
      </c>
      <c r="G1384" s="25">
        <v>44.92754</v>
      </c>
      <c r="H1384" s="28">
        <v>85000000000</v>
      </c>
      <c r="I1384" s="49">
        <v>8.5</v>
      </c>
      <c r="J1384" s="49">
        <v>100</v>
      </c>
      <c r="K1384" s="28">
        <v>935.4</v>
      </c>
      <c r="L1384" s="28">
        <v>9350000</v>
      </c>
      <c r="M1384" s="49">
        <v>8.7108013937282234</v>
      </c>
      <c r="N1384" s="49">
        <v>0.70496944661012606</v>
      </c>
      <c r="O1384" s="49" t="s">
        <v>4501</v>
      </c>
      <c r="P1384" s="30">
        <v>200.62048301300001</v>
      </c>
      <c r="Q1384" s="27">
        <v>0.1033</v>
      </c>
      <c r="R1384" s="30">
        <v>209.51022273800001</v>
      </c>
      <c r="S1384" s="27">
        <v>4.4299999999999999E-2</v>
      </c>
      <c r="T1384" s="30">
        <v>46.800156307000002</v>
      </c>
      <c r="U1384" s="27">
        <v>-0.76939999999999997</v>
      </c>
      <c r="V1384" s="30">
        <v>8.9713725489999998</v>
      </c>
      <c r="W1384" s="32">
        <v>0.48670000000000002</v>
      </c>
      <c r="X1384" s="30">
        <v>10.846839764</v>
      </c>
      <c r="Y1384" s="32">
        <v>0.20910000000000001</v>
      </c>
      <c r="Z1384" s="30">
        <v>2.3706968819999998</v>
      </c>
      <c r="AA1384" s="32">
        <v>-0.69969999999999999</v>
      </c>
      <c r="AB1384" s="30">
        <v>949.91003458820001</v>
      </c>
      <c r="AC1384" s="27">
        <v>0.48670000000000002</v>
      </c>
      <c r="AD1384" s="30">
        <v>1212.293856</v>
      </c>
      <c r="AE1384" s="27">
        <v>0.27600000000000002</v>
      </c>
      <c r="AF1384" s="30">
        <v>0</v>
      </c>
      <c r="AG1384" s="27" t="s">
        <v>1989</v>
      </c>
      <c r="AH1384" s="25">
        <v>6.8520477699999999E-2</v>
      </c>
      <c r="AI1384" s="25">
        <v>7.4400450899999998E-2</v>
      </c>
      <c r="AJ1384" s="25">
        <v>0</v>
      </c>
      <c r="AK1384" s="25">
        <v>7.8912562500000005E-2</v>
      </c>
      <c r="AL1384" s="25">
        <v>9.1633465799999994E-2</v>
      </c>
      <c r="AM1384" s="25">
        <v>0</v>
      </c>
      <c r="AN1384" s="47">
        <v>0.1986595414</v>
      </c>
      <c r="AO1384" s="47">
        <v>0.1753563618</v>
      </c>
      <c r="AP1384" s="47">
        <v>0</v>
      </c>
      <c r="AQ1384" s="47">
        <v>0.17650052691449</v>
      </c>
      <c r="AR1384" s="47">
        <v>0.28473760121139102</v>
      </c>
      <c r="AS1384" s="47">
        <v>0.23989130818677901</v>
      </c>
      <c r="AT1384" s="28">
        <v>600</v>
      </c>
      <c r="AU1384" s="28">
        <v>600</v>
      </c>
      <c r="AV1384" s="28">
        <v>0</v>
      </c>
    </row>
    <row r="1385" spans="1:48" x14ac:dyDescent="0.25">
      <c r="A1385" s="159">
        <v>1382</v>
      </c>
      <c r="B1385" s="3" t="s">
        <v>4925</v>
      </c>
      <c r="C1385" s="3" t="s">
        <v>2159</v>
      </c>
      <c r="D1385" s="28">
        <v>3600</v>
      </c>
      <c r="E1385" s="25">
        <v>12.5</v>
      </c>
      <c r="F1385" s="25">
        <v>44</v>
      </c>
      <c r="G1385" s="25" t="s">
        <v>4501</v>
      </c>
      <c r="H1385" s="28">
        <v>31680000000.000004</v>
      </c>
      <c r="I1385" s="49">
        <v>8.7999999999999989</v>
      </c>
      <c r="J1385" s="49">
        <v>69.947749999999999</v>
      </c>
      <c r="K1385" s="28">
        <v>5</v>
      </c>
      <c r="L1385" s="28">
        <v>18000</v>
      </c>
      <c r="M1385" s="49" t="s">
        <v>4501</v>
      </c>
      <c r="N1385" s="49" t="s">
        <v>4501</v>
      </c>
      <c r="O1385" s="49" t="s">
        <v>4501</v>
      </c>
      <c r="P1385" s="30">
        <v>261.23516348200002</v>
      </c>
      <c r="Q1385" s="27">
        <v>0.29920000000000002</v>
      </c>
      <c r="R1385" s="30">
        <v>294.14422056199999</v>
      </c>
      <c r="S1385" s="27">
        <v>0.126</v>
      </c>
      <c r="T1385" s="30">
        <v>0</v>
      </c>
      <c r="U1385" s="27" t="s">
        <v>1989</v>
      </c>
      <c r="V1385" s="30">
        <v>-31.415393861999998</v>
      </c>
      <c r="W1385" s="32">
        <v>-0.53359999999999996</v>
      </c>
      <c r="X1385" s="30">
        <v>-35.751988556999997</v>
      </c>
      <c r="Y1385" s="32">
        <v>0.13800000000000001</v>
      </c>
      <c r="Z1385" s="30">
        <v>0</v>
      </c>
      <c r="AA1385" s="32" t="s">
        <v>1989</v>
      </c>
      <c r="AB1385" s="30">
        <v>-3569.9311206818002</v>
      </c>
      <c r="AC1385" s="27">
        <v>-0.53359999999999996</v>
      </c>
      <c r="AD1385" s="30">
        <v>-4062.7259723863999</v>
      </c>
      <c r="AE1385" s="27">
        <v>0.13800000000000001</v>
      </c>
      <c r="AF1385" s="30">
        <v>0</v>
      </c>
      <c r="AG1385" s="27" t="s">
        <v>1989</v>
      </c>
      <c r="AH1385" s="25">
        <v>-0.20190125989999999</v>
      </c>
      <c r="AI1385" s="25">
        <v>-0.2170975181</v>
      </c>
      <c r="AJ1385" s="25">
        <v>0</v>
      </c>
      <c r="AK1385" s="25">
        <v>6.4488752600000004E-2</v>
      </c>
      <c r="AL1385" s="25">
        <v>6.8657570400000006E-2</v>
      </c>
      <c r="AM1385" s="25">
        <v>0</v>
      </c>
      <c r="AN1385" s="47">
        <v>0.17689510110000001</v>
      </c>
      <c r="AO1385" s="47">
        <v>0.13829678770000001</v>
      </c>
      <c r="AP1385" s="47">
        <v>0</v>
      </c>
      <c r="AQ1385" s="47">
        <v>-1.31562429294378</v>
      </c>
      <c r="AR1385" s="47">
        <v>-1.3168384508585</v>
      </c>
      <c r="AS1385" s="47" t="s">
        <v>1989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2407</v>
      </c>
      <c r="C1386" s="3" t="s">
        <v>2159</v>
      </c>
      <c r="D1386" s="28">
        <v>5400</v>
      </c>
      <c r="E1386" s="25">
        <v>1.886792</v>
      </c>
      <c r="F1386" s="25">
        <v>-16.923079999999999</v>
      </c>
      <c r="G1386" s="25">
        <v>-31.645569999999999</v>
      </c>
      <c r="H1386" s="28">
        <v>153360000000</v>
      </c>
      <c r="I1386" s="49">
        <v>28.4</v>
      </c>
      <c r="J1386" s="49">
        <v>9.5556339999999995</v>
      </c>
      <c r="K1386" s="28">
        <v>75</v>
      </c>
      <c r="L1386" s="28">
        <v>468500</v>
      </c>
      <c r="M1386" s="49">
        <v>6.940874035989717</v>
      </c>
      <c r="N1386" s="49">
        <v>0.51246562728736178</v>
      </c>
      <c r="O1386" s="49">
        <v>0.4892186</v>
      </c>
      <c r="P1386" s="30">
        <v>383.14139784499997</v>
      </c>
      <c r="Q1386" s="27">
        <v>5.7999999999999996E-3</v>
      </c>
      <c r="R1386" s="30">
        <v>375.71350609799998</v>
      </c>
      <c r="S1386" s="27">
        <v>-1.9400000000000001E-2</v>
      </c>
      <c r="T1386" s="30">
        <v>275.78107446500002</v>
      </c>
      <c r="U1386" s="27">
        <v>-0.22040000000000001</v>
      </c>
      <c r="V1386" s="30">
        <v>25.280559200999999</v>
      </c>
      <c r="W1386" s="32">
        <v>-2.75E-2</v>
      </c>
      <c r="X1386" s="30">
        <v>23.896518465</v>
      </c>
      <c r="Y1386" s="32">
        <v>-5.4699999999999999E-2</v>
      </c>
      <c r="Z1386" s="30">
        <v>1.588018452</v>
      </c>
      <c r="AA1386" s="32">
        <v>-0.87490000000000001</v>
      </c>
      <c r="AB1386" s="30">
        <v>827.83659158449996</v>
      </c>
      <c r="AC1386" s="27">
        <v>0.11070000000000001</v>
      </c>
      <c r="AD1386" s="30">
        <v>782.52683707749998</v>
      </c>
      <c r="AE1386" s="27">
        <v>-5.5E-2</v>
      </c>
      <c r="AF1386" s="30">
        <v>55.916142676100002</v>
      </c>
      <c r="AG1386" s="27">
        <v>0.13</v>
      </c>
      <c r="AH1386" s="25">
        <v>5.06992156E-2</v>
      </c>
      <c r="AI1386" s="25">
        <v>5.1069121299999999E-2</v>
      </c>
      <c r="AJ1386" s="25">
        <v>4.0418110000000002E-3</v>
      </c>
      <c r="AK1386" s="25">
        <v>8.1978815799999993E-2</v>
      </c>
      <c r="AL1386" s="25">
        <v>7.7733498700000001E-2</v>
      </c>
      <c r="AM1386" s="25">
        <v>5.4974387999999997E-3</v>
      </c>
      <c r="AN1386" s="47">
        <v>0.23479462200000001</v>
      </c>
      <c r="AO1386" s="47">
        <v>0.22766454899999999</v>
      </c>
      <c r="AP1386" s="47">
        <v>0.20734551300000001</v>
      </c>
      <c r="AQ1386" s="47">
        <v>0.499974046647439</v>
      </c>
      <c r="AR1386" s="47">
        <v>0.54547996183158898</v>
      </c>
      <c r="AS1386" s="47">
        <v>0.36014248615981798</v>
      </c>
      <c r="AT1386" s="28">
        <v>790</v>
      </c>
      <c r="AU1386" s="28">
        <v>350</v>
      </c>
      <c r="AV1386" s="28">
        <v>0</v>
      </c>
    </row>
    <row r="1387" spans="1:48" x14ac:dyDescent="0.25">
      <c r="A1387" s="159">
        <v>1384</v>
      </c>
      <c r="B1387" s="3" t="s">
        <v>3404</v>
      </c>
      <c r="C1387" s="3" t="s">
        <v>2159</v>
      </c>
      <c r="D1387" s="28">
        <v>32500</v>
      </c>
      <c r="E1387" s="25">
        <v>-9.7222220000000004</v>
      </c>
      <c r="F1387" s="25">
        <v>-22.248799999999999</v>
      </c>
      <c r="G1387" s="25">
        <v>41.921399999999998</v>
      </c>
      <c r="H1387" s="28">
        <v>4337187075000</v>
      </c>
      <c r="I1387" s="49">
        <v>133.45189999999999</v>
      </c>
      <c r="J1387" s="49">
        <v>9.8166519999999995</v>
      </c>
      <c r="K1387" s="28">
        <v>4274.6499999999996</v>
      </c>
      <c r="L1387" s="28">
        <v>147161000</v>
      </c>
      <c r="M1387" s="49">
        <v>14.304577464788732</v>
      </c>
      <c r="N1387" s="49">
        <v>2.8191776075856545</v>
      </c>
      <c r="O1387" s="49">
        <v>0.50712789999999996</v>
      </c>
      <c r="P1387" s="30">
        <v>2369.40392088</v>
      </c>
      <c r="Q1387" s="27">
        <v>0.13420000000000001</v>
      </c>
      <c r="R1387" s="30">
        <v>2659.3075327860001</v>
      </c>
      <c r="S1387" s="27">
        <v>0.12239999999999999</v>
      </c>
      <c r="T1387" s="30">
        <v>2759.081983348</v>
      </c>
      <c r="U1387" s="27">
        <v>7.7899999999999997E-2</v>
      </c>
      <c r="V1387" s="30">
        <v>290.32174169799998</v>
      </c>
      <c r="W1387" s="32">
        <v>0.24010000000000001</v>
      </c>
      <c r="X1387" s="30">
        <v>341.11357103</v>
      </c>
      <c r="Y1387" s="32">
        <v>0.17499999999999999</v>
      </c>
      <c r="Z1387" s="30">
        <v>408.92461838499997</v>
      </c>
      <c r="AA1387" s="32">
        <v>0.17530000000000001</v>
      </c>
      <c r="AB1387" s="30">
        <v>1946.6242788597001</v>
      </c>
      <c r="AC1387" s="27">
        <v>0.22170000000000001</v>
      </c>
      <c r="AD1387" s="30">
        <v>2287.1864688097999</v>
      </c>
      <c r="AE1387" s="27">
        <v>0.17499999999999999</v>
      </c>
      <c r="AF1387" s="30">
        <v>3064.2095597207999</v>
      </c>
      <c r="AG1387" s="27">
        <v>1.17</v>
      </c>
      <c r="AH1387" s="25">
        <v>0.1391213784</v>
      </c>
      <c r="AI1387" s="25">
        <v>0.1563569179</v>
      </c>
      <c r="AJ1387" s="25">
        <v>0.1794563663</v>
      </c>
      <c r="AK1387" s="25">
        <v>0.19350838049999999</v>
      </c>
      <c r="AL1387" s="25">
        <v>0.2214148692</v>
      </c>
      <c r="AM1387" s="25">
        <v>0.25806325270000002</v>
      </c>
      <c r="AN1387" s="47">
        <v>0.44619763750000002</v>
      </c>
      <c r="AO1387" s="47">
        <v>0.4557859159</v>
      </c>
      <c r="AP1387" s="47">
        <v>0.47739155360000002</v>
      </c>
      <c r="AQ1387" s="47">
        <v>0.393769861460254</v>
      </c>
      <c r="AR1387" s="47">
        <v>0.438455010665737</v>
      </c>
      <c r="AS1387" s="47">
        <v>0.438027850520608</v>
      </c>
      <c r="AT1387" s="28">
        <v>2120</v>
      </c>
      <c r="AU1387" s="28">
        <v>2290</v>
      </c>
      <c r="AV1387" s="28">
        <v>800</v>
      </c>
    </row>
    <row r="1388" spans="1:48" x14ac:dyDescent="0.25">
      <c r="A1388" s="159">
        <v>1385</v>
      </c>
      <c r="B1388" s="3" t="s">
        <v>2289</v>
      </c>
      <c r="C1388" s="3" t="s">
        <v>2159</v>
      </c>
      <c r="D1388" s="28">
        <v>14000</v>
      </c>
      <c r="E1388" s="25">
        <v>6.0606059999999999</v>
      </c>
      <c r="F1388" s="25">
        <v>7.6923079999999997</v>
      </c>
      <c r="G1388" s="25">
        <v>27.272729999999999</v>
      </c>
      <c r="H1388" s="28">
        <v>630000000000</v>
      </c>
      <c r="I1388" s="49">
        <v>45</v>
      </c>
      <c r="J1388" s="49">
        <v>24.670369999999998</v>
      </c>
      <c r="K1388" s="28">
        <v>1365</v>
      </c>
      <c r="L1388" s="28">
        <v>18013000</v>
      </c>
      <c r="M1388" s="49">
        <v>24.830867825031618</v>
      </c>
      <c r="N1388" s="49">
        <v>1.2994065332029983</v>
      </c>
      <c r="O1388" s="49">
        <v>0.45944030000000002</v>
      </c>
      <c r="P1388" s="30">
        <v>863.49677724100002</v>
      </c>
      <c r="Q1388" s="27">
        <v>6.2199999999999998E-2</v>
      </c>
      <c r="R1388" s="30">
        <v>868.82415968600003</v>
      </c>
      <c r="S1388" s="27">
        <v>6.1999999999999998E-3</v>
      </c>
      <c r="T1388" s="30">
        <v>942.61769382199998</v>
      </c>
      <c r="U1388" s="27">
        <v>9.98E-2</v>
      </c>
      <c r="V1388" s="30">
        <v>48.319630265000001</v>
      </c>
      <c r="W1388" s="32">
        <v>-2.7400000000000001E-2</v>
      </c>
      <c r="X1388" s="30">
        <v>32.288916923999999</v>
      </c>
      <c r="Y1388" s="32">
        <v>-0.33179999999999998</v>
      </c>
      <c r="Z1388" s="30">
        <v>55.232739758999998</v>
      </c>
      <c r="AA1388" s="32">
        <v>0.20219999999999999</v>
      </c>
      <c r="AB1388" s="30">
        <v>851.74512946669995</v>
      </c>
      <c r="AC1388" s="27">
        <v>-6.5600000000000006E-2</v>
      </c>
      <c r="AD1388" s="30">
        <v>570.73075486669995</v>
      </c>
      <c r="AE1388" s="27">
        <v>-0.33</v>
      </c>
      <c r="AF1388" s="30">
        <v>1227.3942168666999</v>
      </c>
      <c r="AG1388" s="27">
        <v>1.2</v>
      </c>
      <c r="AH1388" s="25">
        <v>5.2429986099999999E-2</v>
      </c>
      <c r="AI1388" s="25">
        <v>3.8896701399999997E-2</v>
      </c>
      <c r="AJ1388" s="25">
        <v>6.6992360799999998E-2</v>
      </c>
      <c r="AK1388" s="25">
        <v>9.55938593E-2</v>
      </c>
      <c r="AL1388" s="25">
        <v>6.5817825199999999E-2</v>
      </c>
      <c r="AM1388" s="25">
        <v>0.11462539619999999</v>
      </c>
      <c r="AN1388" s="47">
        <v>0.1125318084</v>
      </c>
      <c r="AO1388" s="47">
        <v>8.8095144099999995E-2</v>
      </c>
      <c r="AP1388" s="47">
        <v>0.1112944525</v>
      </c>
      <c r="AQ1388" s="47">
        <v>0.66200599707067997</v>
      </c>
      <c r="AR1388" s="47">
        <v>0.72294428460404003</v>
      </c>
      <c r="AS1388" s="47">
        <v>0.711021896783265</v>
      </c>
      <c r="AT1388" s="28">
        <v>800</v>
      </c>
      <c r="AU1388" s="28">
        <v>600</v>
      </c>
      <c r="AV1388" s="28">
        <v>0</v>
      </c>
    </row>
    <row r="1389" spans="1:48" x14ac:dyDescent="0.25">
      <c r="A1389" s="159">
        <v>1386</v>
      </c>
      <c r="B1389" s="3" t="s">
        <v>3401</v>
      </c>
      <c r="C1389" s="3" t="s">
        <v>2159</v>
      </c>
      <c r="D1389" s="6">
        <v>9500</v>
      </c>
      <c r="E1389" s="168">
        <v>-7.7669899999999998</v>
      </c>
      <c r="F1389" s="168">
        <v>-24.603169999999999</v>
      </c>
      <c r="G1389" s="168">
        <v>-25.196850000000001</v>
      </c>
      <c r="H1389" s="6">
        <v>37533549999.999992</v>
      </c>
      <c r="I1389" s="151">
        <v>3.9508999999999999</v>
      </c>
      <c r="J1389" s="151">
        <v>39.727649999999997</v>
      </c>
      <c r="K1389" s="6">
        <v>3930.25</v>
      </c>
      <c r="L1389" s="6">
        <v>39323500</v>
      </c>
      <c r="M1389" s="151">
        <v>4.9401976079043166</v>
      </c>
      <c r="N1389" s="151">
        <v>0.52365781515315368</v>
      </c>
      <c r="O1389" s="151">
        <v>0.36010399999999998</v>
      </c>
      <c r="P1389" s="169">
        <v>163.04614056099999</v>
      </c>
      <c r="Q1389" s="165">
        <v>-0.1363</v>
      </c>
      <c r="R1389" s="169">
        <v>167.758079925</v>
      </c>
      <c r="S1389" s="165">
        <v>2.8899999999999999E-2</v>
      </c>
      <c r="T1389" s="169">
        <v>35.798154171</v>
      </c>
      <c r="U1389" s="165">
        <v>-0.76839999999999997</v>
      </c>
      <c r="V1389" s="169">
        <v>20.966154502999998</v>
      </c>
      <c r="W1389" s="170">
        <v>0.74139999999999995</v>
      </c>
      <c r="X1389" s="169">
        <v>8.5569268059999999</v>
      </c>
      <c r="Y1389" s="170">
        <v>-0.59189999999999998</v>
      </c>
      <c r="Z1389" s="169">
        <v>2.114955707</v>
      </c>
      <c r="AA1389" s="170">
        <v>-0.90559999999999996</v>
      </c>
      <c r="AB1389" s="169">
        <v>4921.6343237036999</v>
      </c>
      <c r="AC1389" s="165">
        <v>0.83950000000000002</v>
      </c>
      <c r="AD1389" s="169">
        <v>1901.5392901235</v>
      </c>
      <c r="AE1389" s="165">
        <v>-0.61399999999999999</v>
      </c>
      <c r="AF1389" s="169">
        <v>0</v>
      </c>
      <c r="AG1389" s="165" t="s">
        <v>1989</v>
      </c>
      <c r="AH1389" s="168">
        <v>0.23620225980000001</v>
      </c>
      <c r="AI1389" s="168">
        <v>8.75811004E-2</v>
      </c>
      <c r="AJ1389" s="168">
        <v>0</v>
      </c>
      <c r="AK1389" s="168">
        <v>0.3638726336</v>
      </c>
      <c r="AL1389" s="168">
        <v>0.1270629335</v>
      </c>
      <c r="AM1389" s="168">
        <v>0</v>
      </c>
      <c r="AN1389" s="167">
        <v>0.1865607101</v>
      </c>
      <c r="AO1389" s="167">
        <v>0.12909182829999999</v>
      </c>
      <c r="AP1389" s="167">
        <v>0</v>
      </c>
      <c r="AQ1389" s="167">
        <v>0.46248989243767802</v>
      </c>
      <c r="AR1389" s="167">
        <v>0.44052892123503101</v>
      </c>
      <c r="AS1389" s="167">
        <v>0.24956556392752899</v>
      </c>
      <c r="AT1389" s="6">
        <v>1000</v>
      </c>
      <c r="AU1389" s="6">
        <v>1000</v>
      </c>
      <c r="AV1389" s="6">
        <v>0</v>
      </c>
    </row>
    <row r="1390" spans="1:48" x14ac:dyDescent="0.25">
      <c r="A1390" s="159">
        <v>1387</v>
      </c>
      <c r="B1390" s="3" t="s">
        <v>3841</v>
      </c>
      <c r="C1390" s="3" t="s">
        <v>2159</v>
      </c>
      <c r="D1390" s="28">
        <v>16000</v>
      </c>
      <c r="E1390" s="25">
        <v>-10.61453</v>
      </c>
      <c r="F1390" s="25">
        <v>0</v>
      </c>
      <c r="G1390" s="25">
        <v>-13.043480000000001</v>
      </c>
      <c r="H1390" s="28">
        <v>1086319359999.9999</v>
      </c>
      <c r="I1390" s="49">
        <v>67.894959999999998</v>
      </c>
      <c r="J1390" s="49">
        <v>100</v>
      </c>
      <c r="K1390" s="28">
        <v>1690</v>
      </c>
      <c r="L1390" s="28">
        <v>28524500</v>
      </c>
      <c r="M1390" s="49">
        <v>33.19502074688797</v>
      </c>
      <c r="N1390" s="49">
        <v>1.4324656050557278</v>
      </c>
      <c r="O1390" s="49">
        <v>0.2414376</v>
      </c>
      <c r="P1390" s="30">
        <v>31.191101491000001</v>
      </c>
      <c r="Q1390" s="27">
        <v>0.19950000000000001</v>
      </c>
      <c r="R1390" s="30">
        <v>36.851735286999997</v>
      </c>
      <c r="S1390" s="27">
        <v>0.18149999999999999</v>
      </c>
      <c r="T1390" s="30">
        <v>38.173750748000003</v>
      </c>
      <c r="U1390" s="27">
        <v>0.14510000000000001</v>
      </c>
      <c r="V1390" s="30">
        <v>27.304491474999999</v>
      </c>
      <c r="W1390" s="32">
        <v>1.8647</v>
      </c>
      <c r="X1390" s="30">
        <v>32.752168101000002</v>
      </c>
      <c r="Y1390" s="32">
        <v>0.19950000000000001</v>
      </c>
      <c r="Z1390" s="30">
        <v>88.290287133000007</v>
      </c>
      <c r="AA1390" s="32">
        <v>2.1053999999999999</v>
      </c>
      <c r="AB1390" s="30">
        <v>402.06902603089998</v>
      </c>
      <c r="AC1390" s="27">
        <v>1.8647</v>
      </c>
      <c r="AD1390" s="30">
        <v>482.2881371304</v>
      </c>
      <c r="AE1390" s="27">
        <v>0.2</v>
      </c>
      <c r="AF1390" s="30">
        <v>1300.294704848</v>
      </c>
      <c r="AG1390" s="27">
        <v>3.11</v>
      </c>
      <c r="AH1390" s="25">
        <v>3.6124644099999999E-2</v>
      </c>
      <c r="AI1390" s="25">
        <v>4.2984439999999999E-2</v>
      </c>
      <c r="AJ1390" s="25">
        <v>0.1092736845</v>
      </c>
      <c r="AK1390" s="25">
        <v>3.8196038500000001E-2</v>
      </c>
      <c r="AL1390" s="25">
        <v>4.4135405199999998E-2</v>
      </c>
      <c r="AM1390" s="25">
        <v>0.11189536849999999</v>
      </c>
      <c r="AN1390" s="47">
        <v>0.18029739480000001</v>
      </c>
      <c r="AO1390" s="47">
        <v>0.32583118300000002</v>
      </c>
      <c r="AP1390" s="47">
        <v>0.33804328090000002</v>
      </c>
      <c r="AQ1390" s="47">
        <v>3.1321591747555597E-2</v>
      </c>
      <c r="AR1390" s="47">
        <v>2.24266367842255E-2</v>
      </c>
      <c r="AS1390" s="47">
        <v>2.3991906593602001E-2</v>
      </c>
      <c r="AT1390" s="28">
        <v>0</v>
      </c>
      <c r="AU1390" s="28">
        <v>0</v>
      </c>
      <c r="AV1390" s="28">
        <v>0</v>
      </c>
    </row>
    <row r="1391" spans="1:48" x14ac:dyDescent="0.25">
      <c r="A1391" s="159">
        <v>1388</v>
      </c>
      <c r="B1391" s="3" t="s">
        <v>3410</v>
      </c>
      <c r="C1391" s="3" t="s">
        <v>2159</v>
      </c>
      <c r="D1391" s="28">
        <v>7500</v>
      </c>
      <c r="E1391" s="25">
        <v>-26.470590000000001</v>
      </c>
      <c r="F1391" s="25">
        <v>-40.476190000000003</v>
      </c>
      <c r="G1391" s="25">
        <v>-42.748089999999998</v>
      </c>
      <c r="H1391" s="28">
        <v>86250000000</v>
      </c>
      <c r="I1391" s="49">
        <v>11.5</v>
      </c>
      <c r="J1391" s="49">
        <v>43.65804</v>
      </c>
      <c r="K1391" s="28">
        <v>2345</v>
      </c>
      <c r="L1391" s="28">
        <v>18804500</v>
      </c>
      <c r="M1391" s="49">
        <v>6.3830063197209395</v>
      </c>
      <c r="N1391" s="49">
        <v>0.57928427549406836</v>
      </c>
      <c r="O1391" s="49" t="s">
        <v>4501</v>
      </c>
      <c r="P1391" s="30">
        <v>973.60385422700006</v>
      </c>
      <c r="Q1391" s="27">
        <v>0.14130000000000001</v>
      </c>
      <c r="R1391" s="30">
        <v>984.11090640099997</v>
      </c>
      <c r="S1391" s="27">
        <v>1.0800000000000001E-2</v>
      </c>
      <c r="T1391" s="30">
        <v>0</v>
      </c>
      <c r="U1391" s="27" t="s">
        <v>1989</v>
      </c>
      <c r="V1391" s="30">
        <v>26.686540462</v>
      </c>
      <c r="W1391" s="32">
        <v>0.60340000000000005</v>
      </c>
      <c r="X1391" s="30">
        <v>13.75909446</v>
      </c>
      <c r="Y1391" s="32">
        <v>-0.4844</v>
      </c>
      <c r="Z1391" s="30">
        <v>0</v>
      </c>
      <c r="AA1391" s="32" t="s">
        <v>1989</v>
      </c>
      <c r="AB1391" s="30">
        <v>2413.0022643333</v>
      </c>
      <c r="AC1391" s="27">
        <v>0.1951</v>
      </c>
      <c r="AD1391" s="30">
        <v>1175.4013672453</v>
      </c>
      <c r="AE1391" s="27">
        <v>-0.51300000000000001</v>
      </c>
      <c r="AF1391" s="30">
        <v>0</v>
      </c>
      <c r="AG1391" s="27" t="s">
        <v>1989</v>
      </c>
      <c r="AH1391" s="25">
        <v>3.7556374300000001E-2</v>
      </c>
      <c r="AI1391" s="25">
        <v>1.6016419899999999E-2</v>
      </c>
      <c r="AJ1391" s="25">
        <v>0</v>
      </c>
      <c r="AK1391" s="25">
        <v>0.19521394349999999</v>
      </c>
      <c r="AL1391" s="25">
        <v>8.2859851900000003E-2</v>
      </c>
      <c r="AM1391" s="25">
        <v>0</v>
      </c>
      <c r="AN1391" s="47">
        <v>0.1662117471</v>
      </c>
      <c r="AO1391" s="47">
        <v>0.13940349290000001</v>
      </c>
      <c r="AP1391" s="47">
        <v>0</v>
      </c>
      <c r="AQ1391" s="47">
        <v>4.0783396973697004</v>
      </c>
      <c r="AR1391" s="47">
        <v>4.2661448230847796</v>
      </c>
      <c r="AS1391" s="47" t="s">
        <v>1989</v>
      </c>
      <c r="AT1391" s="28">
        <v>1000</v>
      </c>
      <c r="AU1391" s="28">
        <v>2000</v>
      </c>
      <c r="AV1391" s="28">
        <v>0</v>
      </c>
    </row>
    <row r="1392" spans="1:48" x14ac:dyDescent="0.25">
      <c r="A1392" s="159">
        <v>1389</v>
      </c>
      <c r="B1392" s="3" t="s">
        <v>4370</v>
      </c>
      <c r="C1392" s="3" t="s">
        <v>2159</v>
      </c>
      <c r="D1392" s="28">
        <v>22900</v>
      </c>
      <c r="E1392" s="25">
        <v>-10.89494</v>
      </c>
      <c r="F1392" s="25">
        <v>-15.18519</v>
      </c>
      <c r="G1392" s="25">
        <v>-9.8425200000000004</v>
      </c>
      <c r="H1392" s="28">
        <v>2844752500000</v>
      </c>
      <c r="I1392" s="49">
        <v>124.22499999999999</v>
      </c>
      <c r="J1392" s="49">
        <v>100</v>
      </c>
      <c r="K1392" s="28">
        <v>5</v>
      </c>
      <c r="L1392" s="28">
        <v>114500</v>
      </c>
      <c r="M1392" s="49">
        <v>5.7930685555274479</v>
      </c>
      <c r="N1392" s="49">
        <v>1.4046583495607061</v>
      </c>
      <c r="O1392" s="49" t="s">
        <v>4501</v>
      </c>
      <c r="P1392" s="30">
        <v>1150.3618671439999</v>
      </c>
      <c r="Q1392" s="27">
        <v>0.58250000000000002</v>
      </c>
      <c r="R1392" s="30">
        <v>892.61452907199998</v>
      </c>
      <c r="S1392" s="27">
        <v>-0.22409999999999999</v>
      </c>
      <c r="T1392" s="30">
        <v>840.91710020200003</v>
      </c>
      <c r="U1392" s="27">
        <v>-0.20649999999999999</v>
      </c>
      <c r="V1392" s="30">
        <v>671.76309134500002</v>
      </c>
      <c r="W1392" s="32">
        <v>1.2551000000000001</v>
      </c>
      <c r="X1392" s="30">
        <v>491.04688223199997</v>
      </c>
      <c r="Y1392" s="32">
        <v>-0.26900000000000002</v>
      </c>
      <c r="Z1392" s="30">
        <v>437.19216680800002</v>
      </c>
      <c r="AA1392" s="32">
        <v>-0.25940000000000002</v>
      </c>
      <c r="AB1392" s="30">
        <v>5407.6320494666998</v>
      </c>
      <c r="AC1392" s="27">
        <v>1.2551000000000001</v>
      </c>
      <c r="AD1392" s="30">
        <v>3895.7392653009001</v>
      </c>
      <c r="AE1392" s="27">
        <v>-0.28000000000000003</v>
      </c>
      <c r="AF1392" s="30">
        <v>3519.3573500342</v>
      </c>
      <c r="AG1392" s="27" t="s">
        <v>1989</v>
      </c>
      <c r="AH1392" s="25">
        <v>0.2683826574</v>
      </c>
      <c r="AI1392" s="25">
        <v>0.19695221269999999</v>
      </c>
      <c r="AJ1392" s="25">
        <v>0.17773266600000001</v>
      </c>
      <c r="AK1392" s="25">
        <v>0.39428665860000001</v>
      </c>
      <c r="AL1392" s="25">
        <v>0.25085602639999999</v>
      </c>
      <c r="AM1392" s="25">
        <v>0.21660340920000001</v>
      </c>
      <c r="AN1392" s="47">
        <v>0.70506672690000005</v>
      </c>
      <c r="AO1392" s="47">
        <v>0.62723150750000001</v>
      </c>
      <c r="AP1392" s="47">
        <v>0.58694206360000001</v>
      </c>
      <c r="AQ1392" s="47">
        <v>0.330038832660632</v>
      </c>
      <c r="AR1392" s="47">
        <v>0.221110458782242</v>
      </c>
      <c r="AS1392" s="47">
        <v>0.21870342759960201</v>
      </c>
      <c r="AT1392" s="28">
        <v>1300</v>
      </c>
      <c r="AU1392" s="28">
        <v>2500</v>
      </c>
      <c r="AV1392" s="28">
        <v>0</v>
      </c>
    </row>
    <row r="1393" spans="1:48" x14ac:dyDescent="0.25">
      <c r="A1393" s="159">
        <v>1390</v>
      </c>
      <c r="B1393" s="3" t="s">
        <v>3413</v>
      </c>
      <c r="C1393" s="3" t="s">
        <v>2159</v>
      </c>
      <c r="D1393" s="28">
        <v>14500</v>
      </c>
      <c r="E1393" s="25">
        <v>0.69444439999999996</v>
      </c>
      <c r="F1393" s="25">
        <v>-5.8441559999999999</v>
      </c>
      <c r="G1393" s="25">
        <v>-27.5</v>
      </c>
      <c r="H1393" s="28">
        <v>174174000000</v>
      </c>
      <c r="I1393" s="49">
        <v>12.011999999999999</v>
      </c>
      <c r="J1393" s="49">
        <v>92.906390000000002</v>
      </c>
      <c r="K1393" s="28">
        <v>3420.9</v>
      </c>
      <c r="L1393" s="28">
        <v>10615500</v>
      </c>
      <c r="M1393" s="49">
        <v>4.5842554536832125</v>
      </c>
      <c r="N1393" s="49">
        <v>0.87063748837945898</v>
      </c>
      <c r="O1393" s="49" t="s">
        <v>4501</v>
      </c>
      <c r="P1393" s="30">
        <v>296.06852547400001</v>
      </c>
      <c r="Q1393" s="27">
        <v>-7.7799999999999994E-2</v>
      </c>
      <c r="R1393" s="30">
        <v>286.06976971400002</v>
      </c>
      <c r="S1393" s="27">
        <v>-3.3799999999999997E-2</v>
      </c>
      <c r="T1393" s="30">
        <v>257.37533096599998</v>
      </c>
      <c r="U1393" s="27">
        <v>-0.1605</v>
      </c>
      <c r="V1393" s="30">
        <v>44.763428804</v>
      </c>
      <c r="W1393" s="32">
        <v>0.16700000000000001</v>
      </c>
      <c r="X1393" s="30">
        <v>42.093369332000002</v>
      </c>
      <c r="Y1393" s="32">
        <v>-5.96E-2</v>
      </c>
      <c r="Z1393" s="30">
        <v>22.048898268999999</v>
      </c>
      <c r="AA1393" s="32">
        <v>-0.57020000000000004</v>
      </c>
      <c r="AB1393" s="30">
        <v>3726.5591744921999</v>
      </c>
      <c r="AC1393" s="27">
        <v>0.23119999999999999</v>
      </c>
      <c r="AD1393" s="30">
        <v>3337.7763346653001</v>
      </c>
      <c r="AE1393" s="27">
        <v>-0.104</v>
      </c>
      <c r="AF1393" s="30">
        <v>1835.5726164668999</v>
      </c>
      <c r="AG1393" s="27">
        <v>0.41</v>
      </c>
      <c r="AH1393" s="25">
        <v>0.14646781249999999</v>
      </c>
      <c r="AI1393" s="25">
        <v>0.1254157833</v>
      </c>
      <c r="AJ1393" s="25">
        <v>6.0156375599999999E-2</v>
      </c>
      <c r="AK1393" s="25">
        <v>0.22325151779999999</v>
      </c>
      <c r="AL1393" s="25">
        <v>0.2102306571</v>
      </c>
      <c r="AM1393" s="25">
        <v>0.1120443035</v>
      </c>
      <c r="AN1393" s="47">
        <v>0.2173170559</v>
      </c>
      <c r="AO1393" s="47">
        <v>0.20091814990000001</v>
      </c>
      <c r="AP1393" s="47">
        <v>0.14950103880000001</v>
      </c>
      <c r="AQ1393" s="47">
        <v>0.51366666622277701</v>
      </c>
      <c r="AR1393" s="47">
        <v>0.83915084679704799</v>
      </c>
      <c r="AS1393" s="47">
        <v>0.86255076837239697</v>
      </c>
      <c r="AT1393" s="28">
        <v>3000</v>
      </c>
      <c r="AU1393" s="28">
        <v>2500</v>
      </c>
      <c r="AV1393" s="28">
        <v>0</v>
      </c>
    </row>
    <row r="1394" spans="1:48" x14ac:dyDescent="0.25">
      <c r="A1394" s="159">
        <v>1391</v>
      </c>
      <c r="B1394" s="3" t="s">
        <v>3416</v>
      </c>
      <c r="C1394" s="3" t="s">
        <v>2159</v>
      </c>
      <c r="D1394" s="28" t="s">
        <v>4501</v>
      </c>
      <c r="E1394" s="25" t="s">
        <v>4501</v>
      </c>
      <c r="F1394" s="25" t="s">
        <v>4501</v>
      </c>
      <c r="G1394" s="25" t="s">
        <v>4501</v>
      </c>
      <c r="H1394" s="28" t="s">
        <v>4501</v>
      </c>
      <c r="I1394" s="49">
        <v>39</v>
      </c>
      <c r="J1394" s="49">
        <v>45.677120000000002</v>
      </c>
      <c r="K1394" s="28">
        <v>0</v>
      </c>
      <c r="L1394" s="28" t="s">
        <v>4501</v>
      </c>
      <c r="M1394" s="49" t="s">
        <v>4501</v>
      </c>
      <c r="N1394" s="49" t="s">
        <v>4501</v>
      </c>
      <c r="O1394" s="49" t="s">
        <v>4501</v>
      </c>
      <c r="P1394" s="30">
        <v>308.64543532300002</v>
      </c>
      <c r="Q1394" s="27">
        <v>5.67E-2</v>
      </c>
      <c r="R1394" s="30">
        <v>316.748960872</v>
      </c>
      <c r="S1394" s="27">
        <v>2.63E-2</v>
      </c>
      <c r="T1394" s="30">
        <v>289.95421354600001</v>
      </c>
      <c r="U1394" s="27">
        <v>-9.8400000000000001E-2</v>
      </c>
      <c r="V1394" s="30">
        <v>114.607407876</v>
      </c>
      <c r="W1394" s="32">
        <v>0.16059999999999999</v>
      </c>
      <c r="X1394" s="30">
        <v>117.229188888</v>
      </c>
      <c r="Y1394" s="32">
        <v>2.29E-2</v>
      </c>
      <c r="Z1394" s="30">
        <v>100.78629700899999</v>
      </c>
      <c r="AA1394" s="32">
        <v>-0.23330000000000001</v>
      </c>
      <c r="AB1394" s="30">
        <v>2913.010458359</v>
      </c>
      <c r="AC1394" s="27">
        <v>0.15040000000000001</v>
      </c>
      <c r="AD1394" s="30">
        <v>2911.0344446923</v>
      </c>
      <c r="AE1394" s="27">
        <v>-1E-3</v>
      </c>
      <c r="AF1394" s="30">
        <v>2584.2640258718002</v>
      </c>
      <c r="AG1394" s="27">
        <v>0.77</v>
      </c>
      <c r="AH1394" s="25">
        <v>0.1093418756</v>
      </c>
      <c r="AI1394" s="25">
        <v>0.121555511</v>
      </c>
      <c r="AJ1394" s="25">
        <v>0.1123902829</v>
      </c>
      <c r="AK1394" s="25">
        <v>0.24795471159999999</v>
      </c>
      <c r="AL1394" s="25">
        <v>0.2447160397</v>
      </c>
      <c r="AM1394" s="25">
        <v>0.21117923990000001</v>
      </c>
      <c r="AN1394" s="47">
        <v>0.56929090640000002</v>
      </c>
      <c r="AO1394" s="47">
        <v>0.54627171279999998</v>
      </c>
      <c r="AP1394" s="47">
        <v>0.51966697419999996</v>
      </c>
      <c r="AQ1394" s="47">
        <v>1.17958492590773</v>
      </c>
      <c r="AR1394" s="47">
        <v>0.85320335693711002</v>
      </c>
      <c r="AS1394" s="47">
        <v>0.87898130035247402</v>
      </c>
      <c r="AT1394" s="28">
        <v>2500</v>
      </c>
      <c r="AU1394" s="28">
        <v>3300</v>
      </c>
      <c r="AV1394" s="28">
        <v>0</v>
      </c>
    </row>
    <row r="1395" spans="1:48" x14ac:dyDescent="0.25">
      <c r="A1395" s="159">
        <v>1392</v>
      </c>
      <c r="B1395" s="3" t="s">
        <v>3419</v>
      </c>
      <c r="C1395" s="3" t="s">
        <v>2159</v>
      </c>
      <c r="D1395" s="28">
        <v>1000</v>
      </c>
      <c r="E1395" s="25">
        <v>-16.66667</v>
      </c>
      <c r="F1395" s="25">
        <v>-23.076920000000001</v>
      </c>
      <c r="G1395" s="25">
        <v>-47.36842</v>
      </c>
      <c r="H1395" s="28">
        <v>126660000000</v>
      </c>
      <c r="I1395" s="49">
        <v>126.66</v>
      </c>
      <c r="J1395" s="49">
        <v>53.19511</v>
      </c>
      <c r="K1395" s="28">
        <v>205468.5</v>
      </c>
      <c r="L1395" s="28">
        <v>220518500</v>
      </c>
      <c r="M1395" s="49">
        <v>179.53321364452424</v>
      </c>
      <c r="N1395" s="49">
        <v>0.61569938124690238</v>
      </c>
      <c r="O1395" s="49">
        <v>1.015493</v>
      </c>
      <c r="P1395" s="30">
        <v>149.545513884</v>
      </c>
      <c r="Q1395" s="27">
        <v>1.3539000000000001</v>
      </c>
      <c r="R1395" s="30">
        <v>88.895174354000005</v>
      </c>
      <c r="S1395" s="27">
        <v>-0.40560000000000002</v>
      </c>
      <c r="T1395" s="30">
        <v>68.578097682999996</v>
      </c>
      <c r="U1395" s="27">
        <v>-0.42259999999999998</v>
      </c>
      <c r="V1395" s="30">
        <v>0.54838192100000005</v>
      </c>
      <c r="W1395" s="32">
        <v>-1.0578000000000001</v>
      </c>
      <c r="X1395" s="30">
        <v>0.70508658099999999</v>
      </c>
      <c r="Y1395" s="32">
        <v>0.2858</v>
      </c>
      <c r="Z1395" s="30">
        <v>0.42185689700000001</v>
      </c>
      <c r="AA1395" s="32">
        <v>-0.70330000000000004</v>
      </c>
      <c r="AB1395" s="30">
        <v>4.3295588267999996</v>
      </c>
      <c r="AC1395" s="27">
        <v>-1.0578000000000001</v>
      </c>
      <c r="AD1395" s="30">
        <v>5.5667659956</v>
      </c>
      <c r="AE1395" s="27">
        <v>0.28599999999999998</v>
      </c>
      <c r="AF1395" s="30">
        <v>3.3306244828999998</v>
      </c>
      <c r="AG1395" s="27">
        <v>0.3</v>
      </c>
      <c r="AH1395" s="25">
        <v>1.3208516E-3</v>
      </c>
      <c r="AI1395" s="25">
        <v>1.5571369000000001E-3</v>
      </c>
      <c r="AJ1395" s="25">
        <v>1.1418337000000001E-3</v>
      </c>
      <c r="AK1395" s="25">
        <v>2.678457E-3</v>
      </c>
      <c r="AL1395" s="25">
        <v>3.4333381999999998E-3</v>
      </c>
      <c r="AM1395" s="25">
        <v>2.0501038E-3</v>
      </c>
      <c r="AN1395" s="47">
        <v>0.35437970070000002</v>
      </c>
      <c r="AO1395" s="47">
        <v>0.59314247350000004</v>
      </c>
      <c r="AP1395" s="47">
        <v>0.66449449989999998</v>
      </c>
      <c r="AQ1395" s="47">
        <v>1.2509770376207701</v>
      </c>
      <c r="AR1395" s="47">
        <v>1.15899002228917</v>
      </c>
      <c r="AS1395" s="47">
        <v>0.795448647718626</v>
      </c>
      <c r="AT1395" s="28">
        <v>0</v>
      </c>
      <c r="AU1395" s="28">
        <v>0</v>
      </c>
      <c r="AV1395" s="28">
        <v>0</v>
      </c>
    </row>
    <row r="1396" spans="1:48" x14ac:dyDescent="0.25">
      <c r="A1396" s="159">
        <v>1393</v>
      </c>
      <c r="B1396" s="3" t="s">
        <v>4928</v>
      </c>
      <c r="C1396" s="3" t="s">
        <v>2159</v>
      </c>
      <c r="D1396" s="28" t="s">
        <v>4501</v>
      </c>
      <c r="E1396" s="25" t="s">
        <v>4501</v>
      </c>
      <c r="F1396" s="25" t="s">
        <v>4501</v>
      </c>
      <c r="G1396" s="25" t="s">
        <v>4501</v>
      </c>
      <c r="H1396" s="28" t="s">
        <v>4501</v>
      </c>
      <c r="I1396" s="49" t="s">
        <v>4501</v>
      </c>
      <c r="J1396" s="49" t="s">
        <v>4501</v>
      </c>
      <c r="K1396" s="28" t="s">
        <v>4501</v>
      </c>
      <c r="L1396" s="28" t="s">
        <v>4501</v>
      </c>
      <c r="M1396" s="49" t="s">
        <v>4995</v>
      </c>
      <c r="N1396" s="49" t="s">
        <v>4995</v>
      </c>
      <c r="O1396" s="49" t="s">
        <v>4501</v>
      </c>
      <c r="P1396" s="30">
        <v>4041.1820296199999</v>
      </c>
      <c r="Q1396" s="27">
        <v>3.7499999999999999E-2</v>
      </c>
      <c r="R1396" s="30">
        <v>4225.5933433800001</v>
      </c>
      <c r="S1396" s="27">
        <v>4.5600000000000002E-2</v>
      </c>
      <c r="T1396" s="30">
        <v>0</v>
      </c>
      <c r="U1396" s="27" t="s">
        <v>1989</v>
      </c>
      <c r="V1396" s="30">
        <v>107.66334753700001</v>
      </c>
      <c r="W1396" s="32">
        <v>1.9991000000000001</v>
      </c>
      <c r="X1396" s="30">
        <v>91.464882846999998</v>
      </c>
      <c r="Y1396" s="32">
        <v>-0.15049999999999999</v>
      </c>
      <c r="Z1396" s="30">
        <v>0</v>
      </c>
      <c r="AA1396" s="32" t="s">
        <v>1989</v>
      </c>
      <c r="AB1396" s="30">
        <v>26915.836884249999</v>
      </c>
      <c r="AC1396" s="27">
        <v>1.9991000000000001</v>
      </c>
      <c r="AD1396" s="30">
        <v>22866.22071175</v>
      </c>
      <c r="AE1396" s="27">
        <v>-0.15</v>
      </c>
      <c r="AF1396" s="30">
        <v>0</v>
      </c>
      <c r="AG1396" s="27" t="s">
        <v>1989</v>
      </c>
      <c r="AH1396" s="25">
        <v>0.32473405709999997</v>
      </c>
      <c r="AI1396" s="25">
        <v>0.27139973989999999</v>
      </c>
      <c r="AJ1396" s="25">
        <v>0</v>
      </c>
      <c r="AK1396" s="25">
        <v>0.82176504910000003</v>
      </c>
      <c r="AL1396" s="25">
        <v>0.71867177319999997</v>
      </c>
      <c r="AM1396" s="25">
        <v>0</v>
      </c>
      <c r="AN1396" s="47">
        <v>6.1334654000000002E-2</v>
      </c>
      <c r="AO1396" s="47">
        <v>6.0036842700000002E-2</v>
      </c>
      <c r="AP1396" s="47">
        <v>0</v>
      </c>
      <c r="AQ1396" s="47">
        <v>2.6856873599469</v>
      </c>
      <c r="AR1396" s="47">
        <v>0.813498399677967</v>
      </c>
      <c r="AS1396" s="47" t="s">
        <v>1989</v>
      </c>
      <c r="AT1396" s="28">
        <v>23900</v>
      </c>
      <c r="AU1396" s="28">
        <v>20700</v>
      </c>
      <c r="AV1396" s="28">
        <v>0</v>
      </c>
    </row>
    <row r="1397" spans="1:48" x14ac:dyDescent="0.25">
      <c r="A1397" s="159">
        <v>1394</v>
      </c>
      <c r="B1397" s="3" t="s">
        <v>3422</v>
      </c>
      <c r="C1397" s="3" t="s">
        <v>2159</v>
      </c>
      <c r="D1397" s="28">
        <v>3100</v>
      </c>
      <c r="E1397" s="25">
        <v>24</v>
      </c>
      <c r="F1397" s="25">
        <v>19.23077</v>
      </c>
      <c r="G1397" s="25">
        <v>158.33330000000001</v>
      </c>
      <c r="H1397" s="28">
        <v>5851559999.999999</v>
      </c>
      <c r="I1397" s="49">
        <v>1.8875999999999999</v>
      </c>
      <c r="J1397" s="49">
        <v>97.160420000000002</v>
      </c>
      <c r="K1397" s="28">
        <v>155</v>
      </c>
      <c r="L1397" s="28">
        <v>682000</v>
      </c>
      <c r="M1397" s="49" t="s">
        <v>4501</v>
      </c>
      <c r="N1397" s="49">
        <v>1.6651840090941836</v>
      </c>
      <c r="O1397" s="49" t="s">
        <v>4501</v>
      </c>
      <c r="P1397" s="30">
        <v>20.486377764</v>
      </c>
      <c r="Q1397" s="27">
        <v>1.9101999999999999</v>
      </c>
      <c r="R1397" s="30">
        <v>0.57798165199999996</v>
      </c>
      <c r="S1397" s="27">
        <v>-0.9718</v>
      </c>
      <c r="T1397" s="30">
        <v>0</v>
      </c>
      <c r="U1397" s="27" t="s">
        <v>1989</v>
      </c>
      <c r="V1397" s="30">
        <v>3.6642564200000001</v>
      </c>
      <c r="W1397" s="32">
        <v>-2.2749000000000001</v>
      </c>
      <c r="X1397" s="30">
        <v>-6.7898736350000002</v>
      </c>
      <c r="Y1397" s="32">
        <v>-2.8530000000000002</v>
      </c>
      <c r="Z1397" s="30">
        <v>0</v>
      </c>
      <c r="AA1397" s="32" t="s">
        <v>1989</v>
      </c>
      <c r="AB1397" s="30">
        <v>1850.6345555555999</v>
      </c>
      <c r="AC1397" s="27">
        <v>-2.2749000000000001</v>
      </c>
      <c r="AD1397" s="30">
        <v>-3429.2291085859001</v>
      </c>
      <c r="AE1397" s="27">
        <v>-2.8530000000000002</v>
      </c>
      <c r="AF1397" s="30">
        <v>0</v>
      </c>
      <c r="AG1397" s="27" t="s">
        <v>1989</v>
      </c>
      <c r="AH1397" s="25">
        <v>0.1000039368</v>
      </c>
      <c r="AI1397" s="25">
        <v>-0.19711154650000001</v>
      </c>
      <c r="AJ1397" s="25">
        <v>0</v>
      </c>
      <c r="AK1397" s="25">
        <v>0.43676890080000003</v>
      </c>
      <c r="AL1397" s="25">
        <v>-0.99461222159999996</v>
      </c>
      <c r="AM1397" s="25">
        <v>0</v>
      </c>
      <c r="AN1397" s="47">
        <v>0.26411829689999999</v>
      </c>
      <c r="AO1397" s="47">
        <v>-2.5530694499999999E-2</v>
      </c>
      <c r="AP1397" s="47">
        <v>0</v>
      </c>
      <c r="AQ1397" s="47">
        <v>2.7448393270433402</v>
      </c>
      <c r="AR1397" s="47">
        <v>7.9213356535333803</v>
      </c>
      <c r="AS1397" s="47" t="s">
        <v>1989</v>
      </c>
      <c r="AT1397" s="28">
        <v>0</v>
      </c>
      <c r="AU1397" s="28">
        <v>0</v>
      </c>
      <c r="AV1397" s="28">
        <v>0</v>
      </c>
    </row>
    <row r="1398" spans="1:48" x14ac:dyDescent="0.25">
      <c r="A1398" s="159">
        <v>1395</v>
      </c>
      <c r="B1398" s="3" t="s">
        <v>3473</v>
      </c>
      <c r="C1398" s="3" t="s">
        <v>2159</v>
      </c>
      <c r="D1398" s="28">
        <v>12500</v>
      </c>
      <c r="E1398" s="25">
        <v>-7.4074070000000001</v>
      </c>
      <c r="F1398" s="25">
        <v>-19.354839999999999</v>
      </c>
      <c r="G1398" s="25">
        <v>-26.900580000000001</v>
      </c>
      <c r="H1398" s="28">
        <v>1250000000000</v>
      </c>
      <c r="I1398" s="49">
        <v>100</v>
      </c>
      <c r="J1398" s="49">
        <v>3.9072040000000001</v>
      </c>
      <c r="K1398" s="28">
        <v>135</v>
      </c>
      <c r="L1398" s="28">
        <v>1773500</v>
      </c>
      <c r="M1398" s="49">
        <v>17.556179775280899</v>
      </c>
      <c r="N1398" s="49">
        <v>0.5768832760082927</v>
      </c>
      <c r="O1398" s="49" t="s">
        <v>4501</v>
      </c>
      <c r="P1398" s="30">
        <v>231.11413482699999</v>
      </c>
      <c r="Q1398" s="27">
        <v>0.80669999999999997</v>
      </c>
      <c r="R1398" s="30">
        <v>202.784787666</v>
      </c>
      <c r="S1398" s="27">
        <v>-0.1226</v>
      </c>
      <c r="T1398" s="30">
        <v>154.82263755299999</v>
      </c>
      <c r="U1398" s="27">
        <v>-0.4219</v>
      </c>
      <c r="V1398" s="30">
        <v>59.779771728999997</v>
      </c>
      <c r="W1398" s="32">
        <v>0.49459999999999998</v>
      </c>
      <c r="X1398" s="30">
        <v>75.269821467</v>
      </c>
      <c r="Y1398" s="32">
        <v>0.2591</v>
      </c>
      <c r="Z1398" s="30">
        <v>72.487815385000005</v>
      </c>
      <c r="AA1398" s="32">
        <v>-0.26400000000000001</v>
      </c>
      <c r="AB1398" s="30">
        <v>562.09229292999999</v>
      </c>
      <c r="AC1398" s="27">
        <v>0.41199999999999998</v>
      </c>
      <c r="AD1398" s="30">
        <v>721.35178232999999</v>
      </c>
      <c r="AE1398" s="27">
        <v>0.28299999999999997</v>
      </c>
      <c r="AF1398" s="30">
        <v>704.92333120000001</v>
      </c>
      <c r="AG1398" s="27">
        <v>0.73</v>
      </c>
      <c r="AH1398" s="25">
        <v>2.3709445799999999E-2</v>
      </c>
      <c r="AI1398" s="25">
        <v>3.06516454E-2</v>
      </c>
      <c r="AJ1398" s="25">
        <v>3.0306284900000001E-2</v>
      </c>
      <c r="AK1398" s="25">
        <v>2.6683849999999999E-2</v>
      </c>
      <c r="AL1398" s="25">
        <v>3.3766127700000002E-2</v>
      </c>
      <c r="AM1398" s="25">
        <v>3.29444162E-2</v>
      </c>
      <c r="AN1398" s="47">
        <v>0.39306454330000001</v>
      </c>
      <c r="AO1398" s="47">
        <v>0.45721870269999998</v>
      </c>
      <c r="AP1398" s="47">
        <v>0.53655056980000004</v>
      </c>
      <c r="AQ1398" s="47">
        <v>0.113551818214828</v>
      </c>
      <c r="AR1398" s="47">
        <v>9.0110454183789795E-2</v>
      </c>
      <c r="AS1398" s="47">
        <v>8.7048986440807996E-2</v>
      </c>
      <c r="AT1398" s="28">
        <v>600</v>
      </c>
      <c r="AU1398" s="28">
        <v>600</v>
      </c>
      <c r="AV1398" s="28">
        <v>0</v>
      </c>
    </row>
    <row r="1399" spans="1:48" x14ac:dyDescent="0.25">
      <c r="A1399" s="159">
        <v>1396</v>
      </c>
      <c r="B1399" s="3" t="s">
        <v>552</v>
      </c>
      <c r="C1399" s="3" t="s">
        <v>2159</v>
      </c>
      <c r="D1399" s="28">
        <v>3300</v>
      </c>
      <c r="E1399" s="25">
        <v>-19.5122</v>
      </c>
      <c r="F1399" s="25">
        <v>-10.81081</v>
      </c>
      <c r="G1399" s="25">
        <v>-13.15789</v>
      </c>
      <c r="H1399" s="28">
        <v>124868700000</v>
      </c>
      <c r="I1399" s="49">
        <v>37.838999999999999</v>
      </c>
      <c r="J1399" s="49">
        <v>19.171230000000001</v>
      </c>
      <c r="K1399" s="28">
        <v>325</v>
      </c>
      <c r="L1399" s="28">
        <v>1145500</v>
      </c>
      <c r="M1399" s="49">
        <v>4.5910907335564364</v>
      </c>
      <c r="N1399" s="49">
        <v>0.27001466960470738</v>
      </c>
      <c r="O1399" s="49" t="s">
        <v>4501</v>
      </c>
      <c r="P1399" s="30">
        <v>452.11162236400003</v>
      </c>
      <c r="Q1399" s="27">
        <v>1.0086999999999999</v>
      </c>
      <c r="R1399" s="30">
        <v>522.85921687300004</v>
      </c>
      <c r="S1399" s="27">
        <v>0.1565</v>
      </c>
      <c r="T1399" s="30">
        <v>519.05131545400002</v>
      </c>
      <c r="U1399" s="27">
        <v>-0.1226</v>
      </c>
      <c r="V1399" s="30">
        <v>9.1542231520000001</v>
      </c>
      <c r="W1399" s="32">
        <v>-3.4725000000000001</v>
      </c>
      <c r="X1399" s="30">
        <v>5.3224293879999998</v>
      </c>
      <c r="Y1399" s="32">
        <v>-0.41860000000000003</v>
      </c>
      <c r="Z1399" s="30">
        <v>-4.2572985140000004</v>
      </c>
      <c r="AA1399" s="32">
        <v>-1.1213</v>
      </c>
      <c r="AB1399" s="30">
        <v>432.49133469970002</v>
      </c>
      <c r="AC1399" s="27">
        <v>-3.2797000000000001</v>
      </c>
      <c r="AD1399" s="30">
        <v>140.65988498639999</v>
      </c>
      <c r="AE1399" s="27">
        <v>-0.67500000000000004</v>
      </c>
      <c r="AF1399" s="30">
        <v>-142.14719149690001</v>
      </c>
      <c r="AG1399" s="27">
        <v>-0.08</v>
      </c>
      <c r="AH1399" s="25">
        <v>1.17778603E-2</v>
      </c>
      <c r="AI1399" s="25">
        <v>4.625494E-3</v>
      </c>
      <c r="AJ1399" s="25">
        <v>-2.9644812000000002E-3</v>
      </c>
      <c r="AK1399" s="25">
        <v>3.3825551099999997E-2</v>
      </c>
      <c r="AL1399" s="25">
        <v>1.44837929E-2</v>
      </c>
      <c r="AM1399" s="25">
        <v>-1.0299499E-2</v>
      </c>
      <c r="AN1399" s="47">
        <v>7.0839641999999994E-2</v>
      </c>
      <c r="AO1399" s="47">
        <v>0.1050744316</v>
      </c>
      <c r="AP1399" s="47">
        <v>0.1184011499</v>
      </c>
      <c r="AQ1399" s="47">
        <v>2.5829700799734798</v>
      </c>
      <c r="AR1399" s="47">
        <v>1.86253555584459</v>
      </c>
      <c r="AS1399" s="47">
        <v>2.4743006765690101</v>
      </c>
      <c r="AT1399" s="28">
        <v>0</v>
      </c>
      <c r="AU1399" s="28">
        <v>0</v>
      </c>
      <c r="AV1399" s="28">
        <v>0</v>
      </c>
    </row>
    <row r="1400" spans="1:48" x14ac:dyDescent="0.25">
      <c r="A1400" s="159">
        <v>1397</v>
      </c>
      <c r="B1400" s="3" t="s">
        <v>3425</v>
      </c>
      <c r="C1400" s="3" t="s">
        <v>2159</v>
      </c>
      <c r="D1400" s="28" t="s">
        <v>4501</v>
      </c>
      <c r="E1400" s="25" t="s">
        <v>4501</v>
      </c>
      <c r="F1400" s="25" t="s">
        <v>4501</v>
      </c>
      <c r="G1400" s="25" t="s">
        <v>4501</v>
      </c>
      <c r="H1400" s="28" t="s">
        <v>4501</v>
      </c>
      <c r="I1400" s="49">
        <v>4.0647000000000002</v>
      </c>
      <c r="J1400" s="49">
        <v>40.929099999999998</v>
      </c>
      <c r="K1400" s="28">
        <v>0</v>
      </c>
      <c r="L1400" s="28" t="s">
        <v>4501</v>
      </c>
      <c r="M1400" s="49" t="s">
        <v>4501</v>
      </c>
      <c r="N1400" s="49" t="s">
        <v>4501</v>
      </c>
      <c r="O1400" s="49" t="s">
        <v>4501</v>
      </c>
      <c r="P1400" s="30">
        <v>97.584762638000001</v>
      </c>
      <c r="Q1400" s="27">
        <v>-0.5655</v>
      </c>
      <c r="R1400" s="30">
        <v>17.035636332999999</v>
      </c>
      <c r="S1400" s="27">
        <v>-0.82540000000000002</v>
      </c>
      <c r="T1400" s="30">
        <v>0</v>
      </c>
      <c r="U1400" s="27" t="s">
        <v>1989</v>
      </c>
      <c r="V1400" s="30">
        <v>-5.3269556490000003</v>
      </c>
      <c r="W1400" s="32">
        <v>-3.2399</v>
      </c>
      <c r="X1400" s="30">
        <v>10.581159040999999</v>
      </c>
      <c r="Y1400" s="32">
        <v>-2.9863</v>
      </c>
      <c r="Z1400" s="30">
        <v>0</v>
      </c>
      <c r="AA1400" s="32" t="s">
        <v>1989</v>
      </c>
      <c r="AB1400" s="30">
        <v>-1268.3227735713999</v>
      </c>
      <c r="AC1400" s="27">
        <v>-3.2399</v>
      </c>
      <c r="AD1400" s="30">
        <v>2519.3235811905001</v>
      </c>
      <c r="AE1400" s="27">
        <v>-2.9860000000000002</v>
      </c>
      <c r="AF1400" s="30">
        <v>0</v>
      </c>
      <c r="AG1400" s="27" t="s">
        <v>1989</v>
      </c>
      <c r="AH1400" s="25">
        <v>-7.1550808499999993E-2</v>
      </c>
      <c r="AI1400" s="25">
        <v>0.20368002160000001</v>
      </c>
      <c r="AJ1400" s="25">
        <v>0</v>
      </c>
      <c r="AK1400" s="25">
        <v>5.0147384099999998E-2</v>
      </c>
      <c r="AL1400" s="25">
        <v>-0.10213583330000001</v>
      </c>
      <c r="AM1400" s="25">
        <v>0</v>
      </c>
      <c r="AN1400" s="47">
        <v>7.9380442800000006E-2</v>
      </c>
      <c r="AO1400" s="47">
        <v>0.12539724099999999</v>
      </c>
      <c r="AP1400" s="47">
        <v>0</v>
      </c>
      <c r="AQ1400" s="47">
        <v>-1.62310997779862</v>
      </c>
      <c r="AR1400" s="47">
        <v>-1.3667005005672599</v>
      </c>
      <c r="AS1400" s="47" t="s">
        <v>1989</v>
      </c>
      <c r="AT1400" s="28">
        <v>0</v>
      </c>
      <c r="AU1400" s="28">
        <v>0</v>
      </c>
      <c r="AV1400" s="28">
        <v>0</v>
      </c>
    </row>
    <row r="1401" spans="1:48" x14ac:dyDescent="0.25">
      <c r="A1401" s="159">
        <v>1398</v>
      </c>
      <c r="B1401" s="3" t="s">
        <v>3951</v>
      </c>
      <c r="C1401" s="3" t="s">
        <v>2159</v>
      </c>
      <c r="D1401" s="28" t="s">
        <v>4501</v>
      </c>
      <c r="E1401" s="25" t="s">
        <v>4501</v>
      </c>
      <c r="F1401" s="25" t="s">
        <v>4501</v>
      </c>
      <c r="G1401" s="25" t="s">
        <v>4501</v>
      </c>
      <c r="H1401" s="28" t="s">
        <v>4501</v>
      </c>
      <c r="I1401" s="49">
        <v>61.96893</v>
      </c>
      <c r="J1401" s="49">
        <v>100</v>
      </c>
      <c r="K1401" s="28" t="s">
        <v>4501</v>
      </c>
      <c r="L1401" s="28" t="s">
        <v>4501</v>
      </c>
      <c r="M1401" s="49" t="s">
        <v>4501</v>
      </c>
      <c r="N1401" s="49" t="s">
        <v>4501</v>
      </c>
      <c r="O1401" s="49" t="s">
        <v>4501</v>
      </c>
      <c r="P1401" s="30">
        <v>411.35121211400002</v>
      </c>
      <c r="Q1401" s="27">
        <v>-8.2699999999999996E-2</v>
      </c>
      <c r="R1401" s="30">
        <v>430.98569839999999</v>
      </c>
      <c r="S1401" s="27">
        <v>4.7699999999999999E-2</v>
      </c>
      <c r="T1401" s="30">
        <v>550.46949727100002</v>
      </c>
      <c r="U1401" s="27">
        <v>1.6000000000000001E-3</v>
      </c>
      <c r="V1401" s="30">
        <v>69.693437805000002</v>
      </c>
      <c r="W1401" s="32">
        <v>1.0639000000000001</v>
      </c>
      <c r="X1401" s="30">
        <v>10.432657406000001</v>
      </c>
      <c r="Y1401" s="32">
        <v>-0.85029999999999994</v>
      </c>
      <c r="Z1401" s="30">
        <v>15.947847771999999</v>
      </c>
      <c r="AA1401" s="32">
        <v>-0.79800000000000004</v>
      </c>
      <c r="AB1401" s="30">
        <v>1124.6513745453999</v>
      </c>
      <c r="AC1401" s="27">
        <v>1.0639000000000001</v>
      </c>
      <c r="AD1401" s="30">
        <v>159.99999741810001</v>
      </c>
      <c r="AE1401" s="27">
        <v>-0.85799999999999998</v>
      </c>
      <c r="AF1401" s="30">
        <v>257.35233449100002</v>
      </c>
      <c r="AG1401" s="27">
        <v>0.2</v>
      </c>
      <c r="AH1401" s="25">
        <v>6.1201566300000003E-2</v>
      </c>
      <c r="AI1401" s="25">
        <v>8.9631161999999993E-3</v>
      </c>
      <c r="AJ1401" s="25">
        <v>1.36771937E-2</v>
      </c>
      <c r="AK1401" s="25">
        <v>8.2678546000000006E-2</v>
      </c>
      <c r="AL1401" s="25">
        <v>1.22421131E-2</v>
      </c>
      <c r="AM1401" s="25">
        <v>1.92325777E-2</v>
      </c>
      <c r="AN1401" s="47">
        <v>0.1767614066</v>
      </c>
      <c r="AO1401" s="47">
        <v>0.1701761077</v>
      </c>
      <c r="AP1401" s="47">
        <v>0.1460305241</v>
      </c>
      <c r="AQ1401" s="47">
        <v>0.34945000543341298</v>
      </c>
      <c r="AR1401" s="47">
        <v>0.382895864419804</v>
      </c>
      <c r="AS1401" s="47">
        <v>0.40617864786566599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3428</v>
      </c>
      <c r="C1402" s="3" t="s">
        <v>2159</v>
      </c>
      <c r="D1402" s="28" t="s">
        <v>4501</v>
      </c>
      <c r="E1402" s="25" t="s">
        <v>4501</v>
      </c>
      <c r="F1402" s="25" t="s">
        <v>4501</v>
      </c>
      <c r="G1402" s="25" t="s">
        <v>4501</v>
      </c>
      <c r="H1402" s="28" t="s">
        <v>4501</v>
      </c>
      <c r="I1402" s="49">
        <v>5</v>
      </c>
      <c r="J1402" s="49">
        <v>22.97026</v>
      </c>
      <c r="K1402" s="28" t="s">
        <v>4501</v>
      </c>
      <c r="L1402" s="28" t="s">
        <v>4501</v>
      </c>
      <c r="M1402" s="49" t="s">
        <v>4501</v>
      </c>
      <c r="N1402" s="49" t="s">
        <v>4501</v>
      </c>
      <c r="O1402" s="49" t="s">
        <v>4501</v>
      </c>
      <c r="P1402" s="30">
        <v>5.6621390729999996</v>
      </c>
      <c r="Q1402" s="27">
        <v>-0.33019999999999999</v>
      </c>
      <c r="R1402" s="30">
        <v>6.7901228910000002</v>
      </c>
      <c r="S1402" s="27">
        <v>0.19919999999999999</v>
      </c>
      <c r="T1402" s="30">
        <v>0</v>
      </c>
      <c r="U1402" s="27" t="s">
        <v>1989</v>
      </c>
      <c r="V1402" s="30">
        <v>16.285449461999999</v>
      </c>
      <c r="W1402" s="32">
        <v>-1.6476999999999999</v>
      </c>
      <c r="X1402" s="30">
        <v>-2.3390539979999998</v>
      </c>
      <c r="Y1402" s="32">
        <v>-1.1435999999999999</v>
      </c>
      <c r="Z1402" s="30">
        <v>0</v>
      </c>
      <c r="AA1402" s="32" t="s">
        <v>1989</v>
      </c>
      <c r="AB1402" s="30">
        <v>2568.2360721785999</v>
      </c>
      <c r="AC1402" s="27">
        <v>-1.5106999999999999</v>
      </c>
      <c r="AD1402" s="30">
        <v>-368.8717874477</v>
      </c>
      <c r="AE1402" s="27">
        <v>-1.1439999999999999</v>
      </c>
      <c r="AF1402" s="30">
        <v>0</v>
      </c>
      <c r="AG1402" s="27" t="s">
        <v>1989</v>
      </c>
      <c r="AH1402" s="25">
        <v>0.1213958731</v>
      </c>
      <c r="AI1402" s="25">
        <v>-2.2577028499999999E-2</v>
      </c>
      <c r="AJ1402" s="25">
        <v>0</v>
      </c>
      <c r="AK1402" s="25">
        <v>-0.30738599789999999</v>
      </c>
      <c r="AL1402" s="25">
        <v>3.6540916499999999E-2</v>
      </c>
      <c r="AM1402" s="25">
        <v>0</v>
      </c>
      <c r="AN1402" s="47">
        <v>-0.70123137300000005</v>
      </c>
      <c r="AO1402" s="47">
        <v>-3.2301129751</v>
      </c>
      <c r="AP1402" s="47">
        <v>0</v>
      </c>
      <c r="AQ1402" s="47">
        <v>-4.6149453247782297</v>
      </c>
      <c r="AR1402" s="47">
        <v>-1.7716033940364599</v>
      </c>
      <c r="AS1402" s="47" t="s">
        <v>1989</v>
      </c>
      <c r="AT1402" s="28">
        <v>0</v>
      </c>
      <c r="AU1402" s="28">
        <v>0</v>
      </c>
      <c r="AV1402" s="28">
        <v>0</v>
      </c>
    </row>
    <row r="1403" spans="1:48" x14ac:dyDescent="0.25">
      <c r="A1403" s="159">
        <v>1400</v>
      </c>
      <c r="B1403" s="3" t="s">
        <v>3431</v>
      </c>
      <c r="C1403" s="3" t="s">
        <v>2159</v>
      </c>
      <c r="D1403" s="28">
        <v>1700</v>
      </c>
      <c r="E1403" s="25">
        <v>-5.5555560000000002</v>
      </c>
      <c r="F1403" s="25">
        <v>-19.047619999999998</v>
      </c>
      <c r="G1403" s="25">
        <v>-29.16667</v>
      </c>
      <c r="H1403" s="28">
        <v>27198905200</v>
      </c>
      <c r="I1403" s="49">
        <v>15.999359999999999</v>
      </c>
      <c r="J1403" s="49">
        <v>48.618729999999999</v>
      </c>
      <c r="K1403" s="28">
        <v>8110</v>
      </c>
      <c r="L1403" s="28">
        <v>11438500</v>
      </c>
      <c r="M1403" s="49" t="s">
        <v>4501</v>
      </c>
      <c r="N1403" s="49">
        <v>0.21137273583387126</v>
      </c>
      <c r="O1403" s="49" t="s">
        <v>4501</v>
      </c>
      <c r="P1403" s="30">
        <v>0</v>
      </c>
      <c r="Q1403" s="27">
        <v>-1</v>
      </c>
      <c r="R1403" s="30">
        <v>203.943015691</v>
      </c>
      <c r="S1403" s="27" t="s">
        <v>1989</v>
      </c>
      <c r="T1403" s="30">
        <v>0</v>
      </c>
      <c r="U1403" s="27" t="s">
        <v>1989</v>
      </c>
      <c r="V1403" s="30">
        <v>0</v>
      </c>
      <c r="W1403" s="32">
        <v>-1</v>
      </c>
      <c r="X1403" s="30">
        <v>-12.997702664</v>
      </c>
      <c r="Y1403" s="32" t="s">
        <v>1989</v>
      </c>
      <c r="Z1403" s="30">
        <v>0</v>
      </c>
      <c r="AA1403" s="32" t="s">
        <v>1989</v>
      </c>
      <c r="AB1403" s="30">
        <v>0</v>
      </c>
      <c r="AC1403" s="27">
        <v>-1</v>
      </c>
      <c r="AD1403" s="30">
        <v>-835.63924072939994</v>
      </c>
      <c r="AE1403" s="27" t="s">
        <v>1989</v>
      </c>
      <c r="AF1403" s="30">
        <v>0</v>
      </c>
      <c r="AG1403" s="27" t="s">
        <v>1989</v>
      </c>
      <c r="AH1403" s="25">
        <v>0</v>
      </c>
      <c r="AI1403" s="25">
        <v>-9.4750608000000007E-3</v>
      </c>
      <c r="AJ1403" s="25">
        <v>0</v>
      </c>
      <c r="AK1403" s="25">
        <v>0</v>
      </c>
      <c r="AL1403" s="25">
        <v>-0.1014818721</v>
      </c>
      <c r="AM1403" s="25">
        <v>0</v>
      </c>
      <c r="AN1403" s="47">
        <v>0</v>
      </c>
      <c r="AO1403" s="47">
        <v>0.45077901850000002</v>
      </c>
      <c r="AP1403" s="47">
        <v>0</v>
      </c>
      <c r="AQ1403" s="47" t="s">
        <v>1989</v>
      </c>
      <c r="AR1403" s="47">
        <v>9.7104191116874201</v>
      </c>
      <c r="AS1403" s="47" t="s">
        <v>1989</v>
      </c>
      <c r="AT1403" s="28">
        <v>0</v>
      </c>
      <c r="AU1403" s="28">
        <v>0</v>
      </c>
      <c r="AV1403" s="28">
        <v>0</v>
      </c>
    </row>
    <row r="1404" spans="1:48" x14ac:dyDescent="0.25">
      <c r="A1404" s="159">
        <v>1401</v>
      </c>
      <c r="B1404" s="3" t="s">
        <v>559</v>
      </c>
      <c r="C1404" s="3" t="s">
        <v>2159</v>
      </c>
      <c r="D1404" s="28">
        <v>4400</v>
      </c>
      <c r="E1404" s="25">
        <v>-18.518519999999999</v>
      </c>
      <c r="F1404" s="25">
        <v>-2.2222219999999999</v>
      </c>
      <c r="G1404" s="25">
        <v>10</v>
      </c>
      <c r="H1404" s="28">
        <v>46640000000</v>
      </c>
      <c r="I1404" s="49">
        <v>10.6</v>
      </c>
      <c r="J1404" s="49">
        <v>49.036709999999999</v>
      </c>
      <c r="K1404" s="28">
        <v>4370</v>
      </c>
      <c r="L1404" s="28">
        <v>17847000</v>
      </c>
      <c r="M1404" s="49" t="s">
        <v>4501</v>
      </c>
      <c r="N1404" s="49">
        <v>0.39822995726410315</v>
      </c>
      <c r="O1404" s="49" t="s">
        <v>4501</v>
      </c>
      <c r="P1404" s="30">
        <v>204.564411742</v>
      </c>
      <c r="Q1404" s="27">
        <v>6.1800000000000001E-2</v>
      </c>
      <c r="R1404" s="30">
        <v>72.656793602999997</v>
      </c>
      <c r="S1404" s="27">
        <v>-0.64480000000000004</v>
      </c>
      <c r="T1404" s="30">
        <v>28.278468891999999</v>
      </c>
      <c r="U1404" s="27">
        <v>-0.87790000000000001</v>
      </c>
      <c r="V1404" s="30">
        <v>-17.595902683999999</v>
      </c>
      <c r="W1404" s="32">
        <v>-0.91669999999999996</v>
      </c>
      <c r="X1404" s="30">
        <v>1.033487365</v>
      </c>
      <c r="Y1404" s="32">
        <v>-1.0587</v>
      </c>
      <c r="Z1404" s="30">
        <v>2.4260450279999999</v>
      </c>
      <c r="AA1404" s="32">
        <v>-0.55959999999999999</v>
      </c>
      <c r="AB1404" s="30">
        <v>-1659.9908192452999</v>
      </c>
      <c r="AC1404" s="27">
        <v>-0.91669999999999996</v>
      </c>
      <c r="AD1404" s="30">
        <v>97.498808018899993</v>
      </c>
      <c r="AE1404" s="27">
        <v>-1.0589999999999999</v>
      </c>
      <c r="AF1404" s="30">
        <v>0</v>
      </c>
      <c r="AG1404" s="27">
        <v>0</v>
      </c>
      <c r="AH1404" s="25">
        <v>-3.8995372299999997E-2</v>
      </c>
      <c r="AI1404" s="25">
        <v>3.1697791999999998E-3</v>
      </c>
      <c r="AJ1404" s="25">
        <v>0</v>
      </c>
      <c r="AK1404" s="25">
        <v>-0.1376154074</v>
      </c>
      <c r="AL1404" s="25">
        <v>8.6425228999999996E-3</v>
      </c>
      <c r="AM1404" s="25">
        <v>0</v>
      </c>
      <c r="AN1404" s="47">
        <v>0.1149730212</v>
      </c>
      <c r="AO1404" s="47">
        <v>0.37465081080000001</v>
      </c>
      <c r="AP1404" s="47">
        <v>0</v>
      </c>
      <c r="AQ1404" s="47">
        <v>2.3275703185505301</v>
      </c>
      <c r="AR1404" s="47">
        <v>1.1306773535004699</v>
      </c>
      <c r="AS1404" s="47">
        <v>1.42847532674571</v>
      </c>
      <c r="AT1404" s="28">
        <v>0</v>
      </c>
      <c r="AU1404" s="28">
        <v>0</v>
      </c>
      <c r="AV1404" s="28">
        <v>0</v>
      </c>
    </row>
    <row r="1405" spans="1:48" x14ac:dyDescent="0.25">
      <c r="A1405" s="159">
        <v>1402</v>
      </c>
      <c r="B1405" s="3" t="s">
        <v>3434</v>
      </c>
      <c r="C1405" s="3" t="s">
        <v>2159</v>
      </c>
      <c r="D1405" s="28" t="s">
        <v>4501</v>
      </c>
      <c r="E1405" s="25" t="s">
        <v>4501</v>
      </c>
      <c r="F1405" s="25" t="s">
        <v>4501</v>
      </c>
      <c r="G1405" s="25" t="s">
        <v>4501</v>
      </c>
      <c r="H1405" s="28" t="s">
        <v>4501</v>
      </c>
      <c r="I1405" s="49">
        <v>2.8</v>
      </c>
      <c r="J1405" s="49">
        <v>50.61786</v>
      </c>
      <c r="K1405" s="28">
        <v>0</v>
      </c>
      <c r="L1405" s="28" t="s">
        <v>4501</v>
      </c>
      <c r="M1405" s="49" t="s">
        <v>4501</v>
      </c>
      <c r="N1405" s="49" t="s">
        <v>4501</v>
      </c>
      <c r="O1405" s="49" t="s">
        <v>4501</v>
      </c>
      <c r="P1405" s="30">
        <v>0</v>
      </c>
      <c r="Q1405" s="27" t="s">
        <v>1989</v>
      </c>
      <c r="R1405" s="30">
        <v>0</v>
      </c>
      <c r="S1405" s="27" t="s">
        <v>1989</v>
      </c>
      <c r="T1405" s="30">
        <v>0</v>
      </c>
      <c r="U1405" s="27" t="s">
        <v>1989</v>
      </c>
      <c r="V1405" s="30">
        <v>0</v>
      </c>
      <c r="W1405" s="32" t="s">
        <v>1989</v>
      </c>
      <c r="X1405" s="30">
        <v>0</v>
      </c>
      <c r="Y1405" s="32" t="s">
        <v>1989</v>
      </c>
      <c r="Z1405" s="30">
        <v>0</v>
      </c>
      <c r="AA1405" s="32" t="s">
        <v>1989</v>
      </c>
      <c r="AB1405" s="30">
        <v>0</v>
      </c>
      <c r="AC1405" s="27" t="s">
        <v>1989</v>
      </c>
      <c r="AD1405" s="30">
        <v>0</v>
      </c>
      <c r="AE1405" s="27" t="s">
        <v>1989</v>
      </c>
      <c r="AF1405" s="30">
        <v>0</v>
      </c>
      <c r="AG1405" s="27" t="s">
        <v>1989</v>
      </c>
      <c r="AH1405" s="25">
        <v>0</v>
      </c>
      <c r="AI1405" s="25">
        <v>0</v>
      </c>
      <c r="AJ1405" s="25">
        <v>0</v>
      </c>
      <c r="AK1405" s="25">
        <v>0</v>
      </c>
      <c r="AL1405" s="25">
        <v>0</v>
      </c>
      <c r="AM1405" s="25">
        <v>0</v>
      </c>
      <c r="AN1405" s="47">
        <v>0</v>
      </c>
      <c r="AO1405" s="47">
        <v>0</v>
      </c>
      <c r="AP1405" s="47">
        <v>0</v>
      </c>
      <c r="AQ1405" s="47" t="s">
        <v>1989</v>
      </c>
      <c r="AR1405" s="47" t="s">
        <v>1989</v>
      </c>
      <c r="AS1405" s="47" t="s">
        <v>1989</v>
      </c>
      <c r="AT1405" s="28">
        <v>0</v>
      </c>
      <c r="AU1405" s="28">
        <v>0</v>
      </c>
      <c r="AV1405" s="28">
        <v>0</v>
      </c>
    </row>
    <row r="1406" spans="1:48" x14ac:dyDescent="0.25">
      <c r="A1406" s="159">
        <v>1403</v>
      </c>
      <c r="B1406" s="3" t="s">
        <v>3437</v>
      </c>
      <c r="C1406" s="3" t="s">
        <v>2159</v>
      </c>
      <c r="D1406" s="28">
        <v>2400</v>
      </c>
      <c r="E1406" s="25">
        <v>4.3478260000000004</v>
      </c>
      <c r="F1406" s="25">
        <v>20</v>
      </c>
      <c r="G1406" s="25">
        <v>20</v>
      </c>
      <c r="H1406" s="28">
        <v>26400000000</v>
      </c>
      <c r="I1406" s="49">
        <v>11</v>
      </c>
      <c r="J1406" s="49">
        <v>59.768180000000001</v>
      </c>
      <c r="K1406" s="28">
        <v>55</v>
      </c>
      <c r="L1406" s="28">
        <v>133000</v>
      </c>
      <c r="M1406" s="49">
        <v>18.46153846153846</v>
      </c>
      <c r="N1406" s="49" t="s">
        <v>4501</v>
      </c>
      <c r="O1406" s="49" t="s">
        <v>4501</v>
      </c>
      <c r="P1406" s="30">
        <v>161.169916774</v>
      </c>
      <c r="Q1406" s="27">
        <v>-0.27700000000000002</v>
      </c>
      <c r="R1406" s="30">
        <v>0</v>
      </c>
      <c r="S1406" s="27">
        <v>-1</v>
      </c>
      <c r="T1406" s="30">
        <v>0</v>
      </c>
      <c r="U1406" s="27" t="s">
        <v>1989</v>
      </c>
      <c r="V1406" s="30">
        <v>1.4298968270000001</v>
      </c>
      <c r="W1406" s="32">
        <v>0.88600000000000001</v>
      </c>
      <c r="X1406" s="30">
        <v>0</v>
      </c>
      <c r="Y1406" s="32">
        <v>-1</v>
      </c>
      <c r="Z1406" s="30">
        <v>0</v>
      </c>
      <c r="AA1406" s="32" t="s">
        <v>1989</v>
      </c>
      <c r="AB1406" s="30">
        <v>129.9906206364</v>
      </c>
      <c r="AC1406" s="27">
        <v>0.88600000000000001</v>
      </c>
      <c r="AD1406" s="30">
        <v>0</v>
      </c>
      <c r="AE1406" s="27">
        <v>-1</v>
      </c>
      <c r="AF1406" s="30">
        <v>0</v>
      </c>
      <c r="AG1406" s="27" t="s">
        <v>1989</v>
      </c>
      <c r="AH1406" s="25">
        <v>2.2601339E-3</v>
      </c>
      <c r="AI1406" s="25">
        <v>0</v>
      </c>
      <c r="AJ1406" s="25">
        <v>0</v>
      </c>
      <c r="AK1406" s="25">
        <v>-0.17021236779999999</v>
      </c>
      <c r="AL1406" s="25">
        <v>0</v>
      </c>
      <c r="AM1406" s="25">
        <v>0</v>
      </c>
      <c r="AN1406" s="47">
        <v>0.15411851930000001</v>
      </c>
      <c r="AO1406" s="47">
        <v>0</v>
      </c>
      <c r="AP1406" s="47">
        <v>0</v>
      </c>
      <c r="AQ1406" s="47">
        <v>-67.907635294185596</v>
      </c>
      <c r="AR1406" s="47" t="s">
        <v>1989</v>
      </c>
      <c r="AS1406" s="47" t="s">
        <v>1989</v>
      </c>
      <c r="AT1406" s="28">
        <v>0</v>
      </c>
      <c r="AU1406" s="28">
        <v>0</v>
      </c>
      <c r="AV1406" s="28">
        <v>0</v>
      </c>
    </row>
    <row r="1407" spans="1:48" x14ac:dyDescent="0.25">
      <c r="A1407" s="159">
        <v>1404</v>
      </c>
      <c r="B1407" s="3" t="s">
        <v>563</v>
      </c>
      <c r="C1407" s="3" t="s">
        <v>2159</v>
      </c>
      <c r="D1407" s="28">
        <v>2600</v>
      </c>
      <c r="E1407" s="25">
        <v>-7.1428570000000002</v>
      </c>
      <c r="F1407" s="25">
        <v>4</v>
      </c>
      <c r="G1407" s="25">
        <v>0</v>
      </c>
      <c r="H1407" s="28">
        <v>41619981000</v>
      </c>
      <c r="I1407" s="49">
        <v>16.007680000000001</v>
      </c>
      <c r="J1407" s="49">
        <v>88.413060000000002</v>
      </c>
      <c r="K1407" s="28">
        <v>4429.55</v>
      </c>
      <c r="L1407" s="28">
        <v>12135500</v>
      </c>
      <c r="M1407" s="49" t="s">
        <v>4501</v>
      </c>
      <c r="N1407" s="49">
        <v>0.30124206414398175</v>
      </c>
      <c r="O1407" s="49">
        <v>0.5791577</v>
      </c>
      <c r="P1407" s="30">
        <v>38.763128275</v>
      </c>
      <c r="Q1407" s="27">
        <v>-0.46200000000000002</v>
      </c>
      <c r="R1407" s="30">
        <v>48.631868947000001</v>
      </c>
      <c r="S1407" s="27">
        <v>0.25459999999999999</v>
      </c>
      <c r="T1407" s="30">
        <v>41.755990953000001</v>
      </c>
      <c r="U1407" s="27">
        <v>-0.1832</v>
      </c>
      <c r="V1407" s="30">
        <v>-6.2427701170000001</v>
      </c>
      <c r="W1407" s="32">
        <v>0.79900000000000004</v>
      </c>
      <c r="X1407" s="30">
        <v>-11.204271245999999</v>
      </c>
      <c r="Y1407" s="32">
        <v>0.79479999999999995</v>
      </c>
      <c r="Z1407" s="30">
        <v>-19.290106604999998</v>
      </c>
      <c r="AA1407" s="32">
        <v>39.431699999999999</v>
      </c>
      <c r="AB1407" s="30">
        <v>-389.98581724970001</v>
      </c>
      <c r="AC1407" s="27">
        <v>0.79900000000000004</v>
      </c>
      <c r="AD1407" s="30">
        <v>-699.93076737829995</v>
      </c>
      <c r="AE1407" s="27">
        <v>0.79500000000000004</v>
      </c>
      <c r="AF1407" s="30">
        <v>-1205.0529361399001</v>
      </c>
      <c r="AG1407" s="27">
        <v>40.43</v>
      </c>
      <c r="AH1407" s="25">
        <v>-1.46432547E-2</v>
      </c>
      <c r="AI1407" s="25">
        <v>-3.1700386300000001E-2</v>
      </c>
      <c r="AJ1407" s="25">
        <v>-6.1314160700000002E-2</v>
      </c>
      <c r="AK1407" s="25">
        <v>-3.9524814599999999E-2</v>
      </c>
      <c r="AL1407" s="25">
        <v>-7.5470630999999996E-2</v>
      </c>
      <c r="AM1407" s="25">
        <v>-0.13685652230000001</v>
      </c>
      <c r="AN1407" s="47">
        <v>0.18482438230000001</v>
      </c>
      <c r="AO1407" s="47">
        <v>5.0102805100000002E-2</v>
      </c>
      <c r="AP1407" s="47">
        <v>-0.1320627305</v>
      </c>
      <c r="AQ1407" s="47">
        <v>1.82798733477605</v>
      </c>
      <c r="AR1407" s="47">
        <v>0.89343766297767502</v>
      </c>
      <c r="AS1407" s="47">
        <v>1.23205407635733</v>
      </c>
      <c r="AT1407" s="28">
        <v>0</v>
      </c>
      <c r="AU1407" s="28">
        <v>0</v>
      </c>
      <c r="AV1407" s="28">
        <v>0</v>
      </c>
    </row>
    <row r="1408" spans="1:48" x14ac:dyDescent="0.25">
      <c r="A1408" s="159">
        <v>1405</v>
      </c>
      <c r="B1408" s="3" t="s">
        <v>564</v>
      </c>
      <c r="C1408" s="3" t="s">
        <v>2159</v>
      </c>
      <c r="D1408" s="28" t="s">
        <v>4501</v>
      </c>
      <c r="E1408" s="25" t="s">
        <v>4501</v>
      </c>
      <c r="F1408" s="25" t="s">
        <v>4501</v>
      </c>
      <c r="G1408" s="25" t="s">
        <v>4501</v>
      </c>
      <c r="H1408" s="28" t="s">
        <v>4501</v>
      </c>
      <c r="I1408" s="49">
        <v>1.7510899999999998</v>
      </c>
      <c r="J1408" s="49">
        <v>68.672979999999995</v>
      </c>
      <c r="K1408" s="28">
        <v>0</v>
      </c>
      <c r="L1408" s="28" t="s">
        <v>4501</v>
      </c>
      <c r="M1408" s="49" t="s">
        <v>4501</v>
      </c>
      <c r="N1408" s="49" t="s">
        <v>4501</v>
      </c>
      <c r="O1408" s="49" t="s">
        <v>4501</v>
      </c>
      <c r="P1408" s="30">
        <v>15.949929432999999</v>
      </c>
      <c r="Q1408" s="27">
        <v>0.33279999999999998</v>
      </c>
      <c r="R1408" s="30">
        <v>2.8426342560000002</v>
      </c>
      <c r="S1408" s="27">
        <v>-0.82179999999999997</v>
      </c>
      <c r="T1408" s="30">
        <v>0</v>
      </c>
      <c r="U1408" s="27">
        <v>-1</v>
      </c>
      <c r="V1408" s="30">
        <v>-0.23416680300000001</v>
      </c>
      <c r="W1408" s="32">
        <v>-0.94479999999999997</v>
      </c>
      <c r="X1408" s="30">
        <v>-0.41433431100000001</v>
      </c>
      <c r="Y1408" s="32">
        <v>0.76939999999999997</v>
      </c>
      <c r="Z1408" s="30">
        <v>-0.17497437599999999</v>
      </c>
      <c r="AA1408" s="32">
        <v>-1.2821</v>
      </c>
      <c r="AB1408" s="30">
        <v>-133.72615659260001</v>
      </c>
      <c r="AC1408" s="27">
        <v>-0.94479999999999997</v>
      </c>
      <c r="AD1408" s="30">
        <v>-236.61481578350001</v>
      </c>
      <c r="AE1408" s="27">
        <v>0.76900000000000002</v>
      </c>
      <c r="AF1408" s="30">
        <v>0</v>
      </c>
      <c r="AG1408" s="27" t="s">
        <v>1989</v>
      </c>
      <c r="AH1408" s="25">
        <v>-3.5981895000000001E-3</v>
      </c>
      <c r="AI1408" s="25">
        <v>-8.0948081999999994E-3</v>
      </c>
      <c r="AJ1408" s="25">
        <v>0</v>
      </c>
      <c r="AK1408" s="25">
        <v>-2.40440401E-2</v>
      </c>
      <c r="AL1408" s="25">
        <v>5.0562488900000001E-2</v>
      </c>
      <c r="AM1408" s="25">
        <v>0</v>
      </c>
      <c r="AN1408" s="47">
        <v>0.1740156377</v>
      </c>
      <c r="AO1408" s="47">
        <v>0.17616216470000001</v>
      </c>
      <c r="AP1408" s="47">
        <v>0</v>
      </c>
      <c r="AQ1408" s="47">
        <v>6.0271636049730999</v>
      </c>
      <c r="AR1408" s="47">
        <v>-2.3361675205113701</v>
      </c>
      <c r="AS1408" s="47">
        <v>-6.8372001926915198</v>
      </c>
      <c r="AT1408" s="28">
        <v>0</v>
      </c>
      <c r="AU1408" s="28">
        <v>0</v>
      </c>
      <c r="AV1408" s="28">
        <v>0</v>
      </c>
    </row>
    <row r="1409" spans="1:48" x14ac:dyDescent="0.25">
      <c r="A1409" s="159">
        <v>1406</v>
      </c>
      <c r="B1409" s="3" t="s">
        <v>566</v>
      </c>
      <c r="C1409" s="3" t="s">
        <v>2159</v>
      </c>
      <c r="D1409" s="28">
        <v>900</v>
      </c>
      <c r="E1409" s="25">
        <v>-35.714289999999998</v>
      </c>
      <c r="F1409" s="25">
        <v>-43.75</v>
      </c>
      <c r="G1409" s="25">
        <v>12.5</v>
      </c>
      <c r="H1409" s="28">
        <v>18485550000</v>
      </c>
      <c r="I1409" s="49">
        <v>20.5395</v>
      </c>
      <c r="J1409" s="49">
        <v>58.795059999999999</v>
      </c>
      <c r="K1409" s="28">
        <v>3915</v>
      </c>
      <c r="L1409" s="28">
        <v>4193500</v>
      </c>
      <c r="M1409" s="49" t="s">
        <v>4501</v>
      </c>
      <c r="N1409" s="49" t="s">
        <v>4501</v>
      </c>
      <c r="O1409" s="49" t="s">
        <v>4501</v>
      </c>
      <c r="P1409" s="30">
        <v>8.3826369060000001</v>
      </c>
      <c r="Q1409" s="27">
        <v>0.1482</v>
      </c>
      <c r="R1409" s="30">
        <v>0</v>
      </c>
      <c r="S1409" s="27">
        <v>-1</v>
      </c>
      <c r="T1409" s="30">
        <v>0</v>
      </c>
      <c r="U1409" s="27">
        <v>-1</v>
      </c>
      <c r="V1409" s="30">
        <v>-23.701173938</v>
      </c>
      <c r="W1409" s="32">
        <v>-0.84089999999999998</v>
      </c>
      <c r="X1409" s="30">
        <v>0</v>
      </c>
      <c r="Y1409" s="32">
        <v>-1</v>
      </c>
      <c r="Z1409" s="30">
        <v>0</v>
      </c>
      <c r="AA1409" s="32">
        <v>-1</v>
      </c>
      <c r="AB1409" s="30">
        <v>-1132.9694085442</v>
      </c>
      <c r="AC1409" s="27">
        <v>-0.83819999999999995</v>
      </c>
      <c r="AD1409" s="30">
        <v>0</v>
      </c>
      <c r="AE1409" s="27">
        <v>-1</v>
      </c>
      <c r="AF1409" s="30">
        <v>0</v>
      </c>
      <c r="AG1409" s="27">
        <v>0</v>
      </c>
      <c r="AH1409" s="25">
        <v>-6.68926881E-2</v>
      </c>
      <c r="AI1409" s="25">
        <v>0</v>
      </c>
      <c r="AJ1409" s="25">
        <v>0</v>
      </c>
      <c r="AK1409" s="25">
        <v>-0.93843927829999996</v>
      </c>
      <c r="AL1409" s="25">
        <v>0</v>
      </c>
      <c r="AM1409" s="25">
        <v>0</v>
      </c>
      <c r="AN1409" s="47">
        <v>3.06549378E-2</v>
      </c>
      <c r="AO1409" s="47">
        <v>0</v>
      </c>
      <c r="AP1409" s="47">
        <v>0</v>
      </c>
      <c r="AQ1409" s="47">
        <v>26.7515541540333</v>
      </c>
      <c r="AR1409" s="47" t="s">
        <v>1989</v>
      </c>
      <c r="AS1409" s="47" t="s">
        <v>1989</v>
      </c>
      <c r="AT1409" s="28">
        <v>0</v>
      </c>
      <c r="AU1409" s="28">
        <v>0</v>
      </c>
      <c r="AV1409" s="28">
        <v>0</v>
      </c>
    </row>
    <row r="1410" spans="1:48" x14ac:dyDescent="0.25">
      <c r="A1410" s="159">
        <v>1407</v>
      </c>
      <c r="B1410" s="3" t="s">
        <v>3440</v>
      </c>
      <c r="C1410" s="3" t="s">
        <v>2159</v>
      </c>
      <c r="D1410" s="28">
        <v>112800</v>
      </c>
      <c r="E1410" s="25">
        <v>1.713255</v>
      </c>
      <c r="F1410" s="25">
        <v>73.538460000000001</v>
      </c>
      <c r="G1410" s="25">
        <v>127.4194</v>
      </c>
      <c r="H1410" s="28">
        <v>13535526240000</v>
      </c>
      <c r="I1410" s="49">
        <v>119.99579999999999</v>
      </c>
      <c r="J1410" s="49">
        <v>10.49662</v>
      </c>
      <c r="K1410" s="28">
        <v>24170.45</v>
      </c>
      <c r="L1410" s="28">
        <v>2658321000</v>
      </c>
      <c r="M1410" s="49">
        <v>19.61398017736046</v>
      </c>
      <c r="N1410" s="49">
        <v>1.783577402157448</v>
      </c>
      <c r="O1410" s="49">
        <v>1.312511</v>
      </c>
      <c r="P1410" s="30">
        <v>10413.729068801</v>
      </c>
      <c r="Q1410" s="27">
        <v>5.8822999999999999</v>
      </c>
      <c r="R1410" s="30">
        <v>2262.0908552870001</v>
      </c>
      <c r="S1410" s="27">
        <v>-0.78280000000000005</v>
      </c>
      <c r="T1410" s="30">
        <v>4122.8129741880002</v>
      </c>
      <c r="U1410" s="27">
        <v>-0.57410000000000005</v>
      </c>
      <c r="V1410" s="30">
        <v>2210.5071046490002</v>
      </c>
      <c r="W1410" s="32">
        <v>1.7542</v>
      </c>
      <c r="X1410" s="30">
        <v>529.96162804999994</v>
      </c>
      <c r="Y1410" s="32">
        <v>-0.76029999999999998</v>
      </c>
      <c r="Z1410" s="30">
        <v>1078.7508465440001</v>
      </c>
      <c r="AA1410" s="32">
        <v>-0.49709999999999999</v>
      </c>
      <c r="AB1410" s="30">
        <v>19346.614066709</v>
      </c>
      <c r="AC1410" s="27">
        <v>1.8931</v>
      </c>
      <c r="AD1410" s="30">
        <v>5750.9752632174996</v>
      </c>
      <c r="AE1410" s="27">
        <v>-0.70299999999999996</v>
      </c>
      <c r="AF1410" s="30">
        <v>9952.3688482554007</v>
      </c>
      <c r="AG1410" s="27">
        <v>0.53</v>
      </c>
      <c r="AH1410" s="25">
        <v>0.13983207240000001</v>
      </c>
      <c r="AI1410" s="25">
        <v>3.0395342799999999E-2</v>
      </c>
      <c r="AJ1410" s="25">
        <v>5.6695704399999998E-2</v>
      </c>
      <c r="AK1410" s="25">
        <v>0.49074487979999998</v>
      </c>
      <c r="AL1410" s="25">
        <v>9.6234297600000004E-2</v>
      </c>
      <c r="AM1410" s="25">
        <v>0.14265664119999999</v>
      </c>
      <c r="AN1410" s="47">
        <v>0.36705088079999998</v>
      </c>
      <c r="AO1410" s="47">
        <v>0.1391762668</v>
      </c>
      <c r="AP1410" s="47">
        <v>8.7049941199999994E-2</v>
      </c>
      <c r="AQ1410" s="47">
        <v>2.5857024188662501</v>
      </c>
      <c r="AR1410" s="47">
        <v>1.8302134722234999</v>
      </c>
      <c r="AS1410" s="47">
        <v>1.51618076910749</v>
      </c>
      <c r="AT1410" s="28">
        <v>0</v>
      </c>
      <c r="AU1410" s="28">
        <v>0</v>
      </c>
      <c r="AV1410" s="28">
        <v>0</v>
      </c>
    </row>
    <row r="1411" spans="1:48" x14ac:dyDescent="0.25">
      <c r="A1411" s="159">
        <v>1408</v>
      </c>
      <c r="B1411" s="3" t="s">
        <v>3443</v>
      </c>
      <c r="C1411" s="3" t="s">
        <v>2159</v>
      </c>
      <c r="D1411" s="28">
        <v>9400</v>
      </c>
      <c r="E1411" s="25">
        <v>49.20635</v>
      </c>
      <c r="F1411" s="25">
        <v>17.5</v>
      </c>
      <c r="G1411" s="25">
        <v>17.5</v>
      </c>
      <c r="H1411" s="28">
        <v>40830780000</v>
      </c>
      <c r="I1411" s="49">
        <v>4.3437000000000001</v>
      </c>
      <c r="J1411" s="49">
        <v>28.314160000000001</v>
      </c>
      <c r="K1411" s="28">
        <v>10</v>
      </c>
      <c r="L1411" s="28">
        <v>94000</v>
      </c>
      <c r="M1411" s="49">
        <v>3133.3333333333335</v>
      </c>
      <c r="N1411" s="49">
        <v>3.4326390818622654</v>
      </c>
      <c r="O1411" s="49" t="s">
        <v>4501</v>
      </c>
      <c r="P1411" s="30">
        <v>151.52871968400001</v>
      </c>
      <c r="Q1411" s="27">
        <v>-2.7799999999999998E-2</v>
      </c>
      <c r="R1411" s="30">
        <v>90.428792017000006</v>
      </c>
      <c r="S1411" s="27">
        <v>-0.4032</v>
      </c>
      <c r="T1411" s="30">
        <v>0</v>
      </c>
      <c r="U1411" s="27">
        <v>-1</v>
      </c>
      <c r="V1411" s="30">
        <v>2.1234316610000001</v>
      </c>
      <c r="W1411" s="32">
        <v>0.39979999999999999</v>
      </c>
      <c r="X1411" s="30">
        <v>1.4775875000000001E-2</v>
      </c>
      <c r="Y1411" s="32">
        <v>-0.99299999999999999</v>
      </c>
      <c r="Z1411" s="30">
        <v>0</v>
      </c>
      <c r="AA1411" s="32">
        <v>-1</v>
      </c>
      <c r="AB1411" s="30">
        <v>488.85320372029997</v>
      </c>
      <c r="AC1411" s="27">
        <v>0.39979999999999999</v>
      </c>
      <c r="AD1411" s="30">
        <v>3.4016794438</v>
      </c>
      <c r="AE1411" s="27">
        <v>-0.99299999999999999</v>
      </c>
      <c r="AF1411" s="30">
        <v>0</v>
      </c>
      <c r="AG1411" s="27" t="s">
        <v>1989</v>
      </c>
      <c r="AH1411" s="25">
        <v>1.5922680500000001E-2</v>
      </c>
      <c r="AI1411" s="25">
        <v>1.317275E-4</v>
      </c>
      <c r="AJ1411" s="25">
        <v>0</v>
      </c>
      <c r="AK1411" s="25">
        <v>0.2277675304</v>
      </c>
      <c r="AL1411" s="25">
        <v>1.2416869E-3</v>
      </c>
      <c r="AM1411" s="25">
        <v>0</v>
      </c>
      <c r="AN1411" s="47">
        <v>8.5941928099999995E-2</v>
      </c>
      <c r="AO1411" s="47">
        <v>0.10720243340000001</v>
      </c>
      <c r="AP1411" s="47">
        <v>0</v>
      </c>
      <c r="AQ1411" s="47">
        <v>9.8063875011926296</v>
      </c>
      <c r="AR1411" s="47">
        <v>7.0448182217331503</v>
      </c>
      <c r="AS1411" s="47" t="s">
        <v>1989</v>
      </c>
      <c r="AT1411" s="28">
        <v>0</v>
      </c>
      <c r="AU1411" s="28">
        <v>0</v>
      </c>
      <c r="AV1411" s="28">
        <v>0</v>
      </c>
    </row>
    <row r="1412" spans="1:48" x14ac:dyDescent="0.25">
      <c r="A1412" s="159">
        <v>1409</v>
      </c>
      <c r="B1412" s="3" t="s">
        <v>3446</v>
      </c>
      <c r="C1412" s="3" t="s">
        <v>2159</v>
      </c>
      <c r="D1412" s="28">
        <v>34400</v>
      </c>
      <c r="E1412" s="25">
        <v>-7.0270270000000004</v>
      </c>
      <c r="F1412" s="25">
        <v>-7.0270270000000004</v>
      </c>
      <c r="G1412" s="25">
        <v>-3.098592</v>
      </c>
      <c r="H1412" s="28">
        <v>89440000000</v>
      </c>
      <c r="I1412" s="49">
        <v>2.6</v>
      </c>
      <c r="J1412" s="49">
        <v>23.9</v>
      </c>
      <c r="K1412" s="28">
        <v>100</v>
      </c>
      <c r="L1412" s="28">
        <v>3552000</v>
      </c>
      <c r="M1412" s="49">
        <v>7.7529862519720529</v>
      </c>
      <c r="N1412" s="49">
        <v>1.6324171184863661</v>
      </c>
      <c r="O1412" s="49" t="s">
        <v>4501</v>
      </c>
      <c r="P1412" s="30">
        <v>197.24868219999999</v>
      </c>
      <c r="Q1412" s="27">
        <v>9.8599999999999993E-2</v>
      </c>
      <c r="R1412" s="30">
        <v>268.57145623100001</v>
      </c>
      <c r="S1412" s="27">
        <v>0.36159999999999998</v>
      </c>
      <c r="T1412" s="30">
        <v>293.270009501</v>
      </c>
      <c r="U1412" s="27">
        <v>0.88360000000000005</v>
      </c>
      <c r="V1412" s="30">
        <v>12.236884892000001</v>
      </c>
      <c r="W1412" s="32">
        <v>-4.0800000000000003E-2</v>
      </c>
      <c r="X1412" s="30">
        <v>14.419375906999999</v>
      </c>
      <c r="Y1412" s="32">
        <v>0.1784</v>
      </c>
      <c r="Z1412" s="30">
        <v>14.500986018000001</v>
      </c>
      <c r="AA1412" s="32">
        <v>0.84470000000000001</v>
      </c>
      <c r="AB1412" s="30">
        <v>4377.0395738462003</v>
      </c>
      <c r="AC1412" s="27">
        <v>-2.1299999999999999E-2</v>
      </c>
      <c r="AD1412" s="30">
        <v>4991.3224296154003</v>
      </c>
      <c r="AE1412" s="27">
        <v>0.14000000000000001</v>
      </c>
      <c r="AF1412" s="30">
        <v>5577.3023146154001</v>
      </c>
      <c r="AG1412" s="27" t="s">
        <v>1989</v>
      </c>
      <c r="AH1412" s="25">
        <v>0.1606538485</v>
      </c>
      <c r="AI1412" s="25">
        <v>0.1411543546</v>
      </c>
      <c r="AJ1412" s="25">
        <v>0.1206210122</v>
      </c>
      <c r="AK1412" s="25">
        <v>0.2366734546</v>
      </c>
      <c r="AL1412" s="25">
        <v>0.27006585109999998</v>
      </c>
      <c r="AM1412" s="25">
        <v>0.3007905521</v>
      </c>
      <c r="AN1412" s="47">
        <v>0.1815263355</v>
      </c>
      <c r="AO1412" s="47">
        <v>0.1634258458</v>
      </c>
      <c r="AP1412" s="47">
        <v>0.16033964549999999</v>
      </c>
      <c r="AQ1412" s="47">
        <v>0.50989966083670102</v>
      </c>
      <c r="AR1412" s="47">
        <v>1.2960506611188201</v>
      </c>
      <c r="AS1412" s="47">
        <v>1.49368287276085</v>
      </c>
      <c r="AT1412" s="28">
        <v>4000</v>
      </c>
      <c r="AU1412" s="28">
        <v>6000</v>
      </c>
      <c r="AV1412" s="28">
        <v>0</v>
      </c>
    </row>
    <row r="1413" spans="1:48" x14ac:dyDescent="0.25">
      <c r="A1413" s="159">
        <v>1410</v>
      </c>
      <c r="B1413" s="3" t="s">
        <v>568</v>
      </c>
      <c r="C1413" s="3" t="s">
        <v>2159</v>
      </c>
      <c r="D1413" s="28">
        <v>1400</v>
      </c>
      <c r="E1413" s="25">
        <v>7.6923079999999997</v>
      </c>
      <c r="F1413" s="25">
        <v>0</v>
      </c>
      <c r="G1413" s="25">
        <v>-12.5</v>
      </c>
      <c r="H1413" s="28">
        <v>15560260800.000002</v>
      </c>
      <c r="I1413" s="49">
        <v>11.114469999999999</v>
      </c>
      <c r="J1413" s="49">
        <v>66.084549999999993</v>
      </c>
      <c r="K1413" s="28">
        <v>12053</v>
      </c>
      <c r="L1413" s="28">
        <v>15703500</v>
      </c>
      <c r="M1413" s="49" t="s">
        <v>4501</v>
      </c>
      <c r="N1413" s="49">
        <v>0.19737795811072834</v>
      </c>
      <c r="O1413" s="49" t="s">
        <v>4501</v>
      </c>
      <c r="P1413" s="30">
        <v>284.83042826600001</v>
      </c>
      <c r="Q1413" s="27">
        <v>-0.39050000000000001</v>
      </c>
      <c r="R1413" s="30">
        <v>320.90113815000001</v>
      </c>
      <c r="S1413" s="27">
        <v>0.12659999999999999</v>
      </c>
      <c r="T1413" s="30">
        <v>319.34097668300001</v>
      </c>
      <c r="U1413" s="27">
        <v>-8.0000000000000004E-4</v>
      </c>
      <c r="V1413" s="30">
        <v>-9.8181694949999994</v>
      </c>
      <c r="W1413" s="32">
        <v>-2.8675000000000002</v>
      </c>
      <c r="X1413" s="30">
        <v>1.2470185620000001</v>
      </c>
      <c r="Y1413" s="32">
        <v>-1.127</v>
      </c>
      <c r="Z1413" s="30">
        <v>6.5724172489999999</v>
      </c>
      <c r="AA1413" s="32">
        <v>-1.5331999999999999</v>
      </c>
      <c r="AB1413" s="30">
        <v>-883.36805338119996</v>
      </c>
      <c r="AC1413" s="27">
        <v>-3.4036</v>
      </c>
      <c r="AD1413" s="30">
        <v>112.1977330097</v>
      </c>
      <c r="AE1413" s="27">
        <v>-1.127</v>
      </c>
      <c r="AF1413" s="30">
        <v>591.33868428480002</v>
      </c>
      <c r="AG1413" s="27">
        <v>-0.53</v>
      </c>
      <c r="AH1413" s="25">
        <v>-1.27059228E-2</v>
      </c>
      <c r="AI1413" s="25">
        <v>1.9985569000000002E-3</v>
      </c>
      <c r="AJ1413" s="25">
        <v>1.15439306E-2</v>
      </c>
      <c r="AK1413" s="25">
        <v>-6.6486897200000006E-2</v>
      </c>
      <c r="AL1413" s="25">
        <v>9.5336059000000004E-3</v>
      </c>
      <c r="AM1413" s="25">
        <v>5.7483185999999999E-2</v>
      </c>
      <c r="AN1413" s="47">
        <v>9.6391363600000002E-2</v>
      </c>
      <c r="AO1413" s="47">
        <v>5.0031329499999999E-2</v>
      </c>
      <c r="AP1413" s="47">
        <v>5.7595104100000002E-2</v>
      </c>
      <c r="AQ1413" s="47">
        <v>3.9466606669343198</v>
      </c>
      <c r="AR1413" s="47">
        <v>3.5752658503514199</v>
      </c>
      <c r="AS1413" s="47">
        <v>3.9795158913375102</v>
      </c>
      <c r="AT1413" s="28">
        <v>0</v>
      </c>
      <c r="AU1413" s="28">
        <v>0</v>
      </c>
      <c r="AV1413" s="28">
        <v>0</v>
      </c>
    </row>
    <row r="1414" spans="1:48" x14ac:dyDescent="0.25">
      <c r="A1414" s="159">
        <v>1411</v>
      </c>
      <c r="B1414" s="3" t="s">
        <v>4349</v>
      </c>
      <c r="C1414" s="3" t="s">
        <v>2159</v>
      </c>
      <c r="D1414" s="28" t="s">
        <v>4501</v>
      </c>
      <c r="E1414" s="25" t="s">
        <v>4501</v>
      </c>
      <c r="F1414" s="25" t="s">
        <v>4501</v>
      </c>
      <c r="G1414" s="25" t="s">
        <v>4501</v>
      </c>
      <c r="H1414" s="28" t="s">
        <v>4501</v>
      </c>
      <c r="I1414" s="49">
        <v>3</v>
      </c>
      <c r="J1414" s="49">
        <v>46.421669999999999</v>
      </c>
      <c r="K1414" s="28" t="s">
        <v>4501</v>
      </c>
      <c r="L1414" s="28" t="s">
        <v>4501</v>
      </c>
      <c r="M1414" s="49" t="s">
        <v>4501</v>
      </c>
      <c r="N1414" s="49" t="s">
        <v>4501</v>
      </c>
      <c r="O1414" s="49" t="s">
        <v>4501</v>
      </c>
      <c r="P1414" s="30">
        <v>243.42414765999999</v>
      </c>
      <c r="Q1414" s="27">
        <v>-6.3500000000000001E-2</v>
      </c>
      <c r="R1414" s="30">
        <v>246.65398199699999</v>
      </c>
      <c r="S1414" s="27">
        <v>1.3299999999999999E-2</v>
      </c>
      <c r="T1414" s="30">
        <v>0</v>
      </c>
      <c r="U1414" s="27" t="s">
        <v>1989</v>
      </c>
      <c r="V1414" s="30">
        <v>6.403972832</v>
      </c>
      <c r="W1414" s="32">
        <v>0.03</v>
      </c>
      <c r="X1414" s="30">
        <v>6.0655635510000003</v>
      </c>
      <c r="Y1414" s="32">
        <v>-5.28E-2</v>
      </c>
      <c r="Z1414" s="30">
        <v>0</v>
      </c>
      <c r="AA1414" s="32" t="s">
        <v>1989</v>
      </c>
      <c r="AB1414" s="30">
        <v>2134.6576106666998</v>
      </c>
      <c r="AC1414" s="27">
        <v>1.9699999999999999E-2</v>
      </c>
      <c r="AD1414" s="30">
        <v>2021.854517</v>
      </c>
      <c r="AE1414" s="27">
        <v>-5.2999999999999999E-2</v>
      </c>
      <c r="AF1414" s="30">
        <v>0</v>
      </c>
      <c r="AG1414" s="27" t="s">
        <v>1989</v>
      </c>
      <c r="AH1414" s="25">
        <v>3.8245124300000002E-2</v>
      </c>
      <c r="AI1414" s="25">
        <v>3.9944528899999998E-2</v>
      </c>
      <c r="AJ1414" s="25">
        <v>0</v>
      </c>
      <c r="AK1414" s="25">
        <v>0.14937081150000001</v>
      </c>
      <c r="AL1414" s="25">
        <v>0.1331432457</v>
      </c>
      <c r="AM1414" s="25">
        <v>0</v>
      </c>
      <c r="AN1414" s="47">
        <v>4.5509462799999997E-2</v>
      </c>
      <c r="AO1414" s="47">
        <v>6.3016991699999997E-2</v>
      </c>
      <c r="AP1414" s="47">
        <v>0</v>
      </c>
      <c r="AQ1414" s="47">
        <v>2.6585547650133101</v>
      </c>
      <c r="AR1414" s="47">
        <v>2.0247230636881501</v>
      </c>
      <c r="AS1414" s="47" t="s">
        <v>1989</v>
      </c>
      <c r="AT1414" s="28">
        <v>1000</v>
      </c>
      <c r="AU1414" s="28">
        <v>1000</v>
      </c>
      <c r="AV1414" s="28">
        <v>0</v>
      </c>
    </row>
    <row r="1415" spans="1:48" x14ac:dyDescent="0.25">
      <c r="A1415" s="159">
        <v>1412</v>
      </c>
      <c r="B1415" s="3" t="s">
        <v>3449</v>
      </c>
      <c r="C1415" s="3" t="s">
        <v>2159</v>
      </c>
      <c r="D1415" s="28">
        <v>20000</v>
      </c>
      <c r="E1415" s="25">
        <v>2.5641029999999998</v>
      </c>
      <c r="F1415" s="25">
        <v>0</v>
      </c>
      <c r="G1415" s="25">
        <v>36.05442</v>
      </c>
      <c r="H1415" s="28">
        <v>100000000000</v>
      </c>
      <c r="I1415" s="49">
        <v>5</v>
      </c>
      <c r="J1415" s="49">
        <v>79.2</v>
      </c>
      <c r="K1415" s="28">
        <v>8580</v>
      </c>
      <c r="L1415" s="28">
        <v>151757000</v>
      </c>
      <c r="M1415" s="49">
        <v>6.4703979294726626</v>
      </c>
      <c r="N1415" s="49">
        <v>0.99287584035221343</v>
      </c>
      <c r="O1415" s="49" t="s">
        <v>4501</v>
      </c>
      <c r="P1415" s="30">
        <v>237.12065483200001</v>
      </c>
      <c r="Q1415" s="27">
        <v>0.41039999999999999</v>
      </c>
      <c r="R1415" s="30">
        <v>306.80756760899999</v>
      </c>
      <c r="S1415" s="27">
        <v>0.29389999999999999</v>
      </c>
      <c r="T1415" s="30">
        <v>0</v>
      </c>
      <c r="U1415" s="27" t="s">
        <v>1989</v>
      </c>
      <c r="V1415" s="30">
        <v>14.810124681</v>
      </c>
      <c r="W1415" s="32">
        <v>0.3004</v>
      </c>
      <c r="X1415" s="30">
        <v>17.170960892</v>
      </c>
      <c r="Y1415" s="32">
        <v>0.15939999999999999</v>
      </c>
      <c r="Z1415" s="30">
        <v>0</v>
      </c>
      <c r="AA1415" s="32" t="s">
        <v>1989</v>
      </c>
      <c r="AB1415" s="30">
        <v>2689.1488198000002</v>
      </c>
      <c r="AC1415" s="27">
        <v>0.30649999999999999</v>
      </c>
      <c r="AD1415" s="30">
        <v>3141.1399545999998</v>
      </c>
      <c r="AE1415" s="27">
        <v>0.16800000000000001</v>
      </c>
      <c r="AF1415" s="30">
        <v>0</v>
      </c>
      <c r="AG1415" s="27" t="s">
        <v>1989</v>
      </c>
      <c r="AH1415" s="25">
        <v>4.6266318299999998E-2</v>
      </c>
      <c r="AI1415" s="25">
        <v>4.7154225700000003E-2</v>
      </c>
      <c r="AJ1415" s="25">
        <v>0</v>
      </c>
      <c r="AK1415" s="25">
        <v>0.16066112960000001</v>
      </c>
      <c r="AL1415" s="25">
        <v>0.175983696</v>
      </c>
      <c r="AM1415" s="25">
        <v>0</v>
      </c>
      <c r="AN1415" s="47">
        <v>0.17528319149999999</v>
      </c>
      <c r="AO1415" s="47">
        <v>0.15292457749999999</v>
      </c>
      <c r="AP1415" s="47">
        <v>0</v>
      </c>
      <c r="AQ1415" s="47">
        <v>2.5378357189439198</v>
      </c>
      <c r="AR1415" s="47">
        <v>2.9142032052086599</v>
      </c>
      <c r="AS1415" s="47" t="s">
        <v>1989</v>
      </c>
      <c r="AT1415" s="28">
        <v>1500</v>
      </c>
      <c r="AU1415" s="28">
        <v>1500</v>
      </c>
      <c r="AV1415" s="28">
        <v>0</v>
      </c>
    </row>
    <row r="1416" spans="1:48" x14ac:dyDescent="0.25">
      <c r="A1416" s="159">
        <v>1413</v>
      </c>
      <c r="B1416" s="3" t="s">
        <v>3452</v>
      </c>
      <c r="C1416" s="3" t="s">
        <v>2159</v>
      </c>
      <c r="D1416" s="28" t="s">
        <v>4501</v>
      </c>
      <c r="E1416" s="25" t="s">
        <v>4501</v>
      </c>
      <c r="F1416" s="25" t="s">
        <v>4501</v>
      </c>
      <c r="G1416" s="25" t="s">
        <v>4501</v>
      </c>
      <c r="H1416" s="28" t="s">
        <v>4501</v>
      </c>
      <c r="I1416" s="49">
        <v>2.5</v>
      </c>
      <c r="J1416" s="49">
        <v>26.763999999999999</v>
      </c>
      <c r="K1416" s="28" t="s">
        <v>4501</v>
      </c>
      <c r="L1416" s="28" t="s">
        <v>4501</v>
      </c>
      <c r="M1416" s="49" t="s">
        <v>4501</v>
      </c>
      <c r="N1416" s="49" t="s">
        <v>4501</v>
      </c>
      <c r="O1416" s="49" t="s">
        <v>4501</v>
      </c>
      <c r="P1416" s="30">
        <v>7.4993542980000001</v>
      </c>
      <c r="Q1416" s="27">
        <v>-0.45</v>
      </c>
      <c r="R1416" s="30">
        <v>0</v>
      </c>
      <c r="S1416" s="27">
        <v>-1</v>
      </c>
      <c r="T1416" s="30">
        <v>0</v>
      </c>
      <c r="U1416" s="27" t="s">
        <v>1989</v>
      </c>
      <c r="V1416" s="30">
        <v>-1.824713507</v>
      </c>
      <c r="W1416" s="32">
        <v>-0.74390000000000001</v>
      </c>
      <c r="X1416" s="30">
        <v>0</v>
      </c>
      <c r="Y1416" s="32">
        <v>-1</v>
      </c>
      <c r="Z1416" s="30">
        <v>0</v>
      </c>
      <c r="AA1416" s="32" t="s">
        <v>1989</v>
      </c>
      <c r="AB1416" s="30">
        <v>-729.88540279999995</v>
      </c>
      <c r="AC1416" s="27">
        <v>-0.74390000000000001</v>
      </c>
      <c r="AD1416" s="30">
        <v>0</v>
      </c>
      <c r="AE1416" s="27">
        <v>-1</v>
      </c>
      <c r="AF1416" s="30">
        <v>0</v>
      </c>
      <c r="AG1416" s="27" t="s">
        <v>1989</v>
      </c>
      <c r="AH1416" s="25">
        <v>-4.0535643099999998E-2</v>
      </c>
      <c r="AI1416" s="25">
        <v>0</v>
      </c>
      <c r="AJ1416" s="25">
        <v>0</v>
      </c>
      <c r="AK1416" s="25">
        <v>-0.2200322482</v>
      </c>
      <c r="AL1416" s="25">
        <v>0</v>
      </c>
      <c r="AM1416" s="25">
        <v>0</v>
      </c>
      <c r="AN1416" s="47">
        <v>9.5500472200000006E-2</v>
      </c>
      <c r="AO1416" s="47">
        <v>0</v>
      </c>
      <c r="AP1416" s="47">
        <v>0</v>
      </c>
      <c r="AQ1416" s="47">
        <v>4.7529734595928304</v>
      </c>
      <c r="AR1416" s="47" t="s">
        <v>1989</v>
      </c>
      <c r="AS1416" s="47" t="s">
        <v>1989</v>
      </c>
      <c r="AT1416" s="28">
        <v>0</v>
      </c>
      <c r="AU1416" s="28">
        <v>0</v>
      </c>
      <c r="AV1416" s="28">
        <v>0</v>
      </c>
    </row>
    <row r="1417" spans="1:48" x14ac:dyDescent="0.25">
      <c r="A1417" s="159">
        <v>1414</v>
      </c>
      <c r="B1417" s="3" t="s">
        <v>571</v>
      </c>
      <c r="C1417" s="3" t="s">
        <v>2159</v>
      </c>
      <c r="D1417" s="28" t="s">
        <v>4501</v>
      </c>
      <c r="E1417" s="25" t="s">
        <v>4501</v>
      </c>
      <c r="F1417" s="25" t="s">
        <v>4501</v>
      </c>
      <c r="G1417" s="25" t="s">
        <v>4501</v>
      </c>
      <c r="H1417" s="28" t="s">
        <v>4501</v>
      </c>
      <c r="I1417" s="49">
        <v>4.5</v>
      </c>
      <c r="J1417" s="49" t="s">
        <v>4501</v>
      </c>
      <c r="K1417" s="28" t="s">
        <v>4501</v>
      </c>
      <c r="L1417" s="28" t="s">
        <v>4501</v>
      </c>
      <c r="M1417" s="49" t="s">
        <v>4501</v>
      </c>
      <c r="N1417" s="49" t="s">
        <v>4501</v>
      </c>
      <c r="O1417" s="49" t="s">
        <v>4501</v>
      </c>
      <c r="P1417" s="30">
        <v>2.4971271339999999</v>
      </c>
      <c r="Q1417" s="27">
        <v>-0.94630000000000003</v>
      </c>
      <c r="R1417" s="30">
        <v>26.332173642000001</v>
      </c>
      <c r="S1417" s="27">
        <v>9.5449999999999999</v>
      </c>
      <c r="T1417" s="30">
        <v>19.095007243000001</v>
      </c>
      <c r="U1417" s="27">
        <v>1.3935999999999999</v>
      </c>
      <c r="V1417" s="30">
        <v>-14.577210417</v>
      </c>
      <c r="W1417" s="32">
        <v>0.33600000000000002</v>
      </c>
      <c r="X1417" s="30">
        <v>-7.7068120660000003</v>
      </c>
      <c r="Y1417" s="32">
        <v>-0.4713</v>
      </c>
      <c r="Z1417" s="30">
        <v>-1.8243824749999999</v>
      </c>
      <c r="AA1417" s="32">
        <v>-0.87060000000000004</v>
      </c>
      <c r="AB1417" s="30">
        <v>-3239.3800926667</v>
      </c>
      <c r="AC1417" s="27">
        <v>0.33600000000000002</v>
      </c>
      <c r="AD1417" s="30">
        <v>-1712.6249035556</v>
      </c>
      <c r="AE1417" s="27">
        <v>-0.47099999999999997</v>
      </c>
      <c r="AF1417" s="30">
        <v>0</v>
      </c>
      <c r="AG1417" s="27">
        <v>0</v>
      </c>
      <c r="AH1417" s="25">
        <v>-0.2083253628</v>
      </c>
      <c r="AI1417" s="25">
        <v>-0.13314067639999999</v>
      </c>
      <c r="AJ1417" s="25">
        <v>0</v>
      </c>
      <c r="AK1417" s="25">
        <v>-5.9695195350999999</v>
      </c>
      <c r="AL1417" s="25">
        <v>0.88583324569999999</v>
      </c>
      <c r="AM1417" s="25">
        <v>0</v>
      </c>
      <c r="AN1417" s="47">
        <v>-1.7104940846000001</v>
      </c>
      <c r="AO1417" s="47">
        <v>2.9791185599999999E-2</v>
      </c>
      <c r="AP1417" s="47">
        <v>0</v>
      </c>
      <c r="AQ1417" s="47">
        <v>-12.1937406135415</v>
      </c>
      <c r="AR1417" s="47">
        <v>-5.9004072685931304</v>
      </c>
      <c r="AS1417" s="47">
        <v>-5.5904209502710698</v>
      </c>
      <c r="AT1417" s="28">
        <v>0</v>
      </c>
      <c r="AU1417" s="28">
        <v>0</v>
      </c>
      <c r="AV1417" s="28">
        <v>0</v>
      </c>
    </row>
    <row r="1418" spans="1:48" x14ac:dyDescent="0.25">
      <c r="A1418" s="159">
        <v>1415</v>
      </c>
      <c r="B1418" s="3" t="s">
        <v>3455</v>
      </c>
      <c r="C1418" s="3" t="s">
        <v>2159</v>
      </c>
      <c r="D1418" s="28">
        <v>14400</v>
      </c>
      <c r="E1418" s="25">
        <v>2.8571430000000002</v>
      </c>
      <c r="F1418" s="25">
        <v>-10.559010000000001</v>
      </c>
      <c r="G1418" s="25">
        <v>2.8571430000000002</v>
      </c>
      <c r="H1418" s="28">
        <v>1799863200000</v>
      </c>
      <c r="I1418" s="49">
        <v>124.9905</v>
      </c>
      <c r="J1418" s="49">
        <v>3.1026359999999999</v>
      </c>
      <c r="K1418" s="28">
        <v>1075.5999999999999</v>
      </c>
      <c r="L1418" s="28">
        <v>14568000</v>
      </c>
      <c r="M1418" s="49">
        <v>9.8092643051771109</v>
      </c>
      <c r="N1418" s="49">
        <v>0.84859884223027437</v>
      </c>
      <c r="O1418" s="49">
        <v>0.4865892</v>
      </c>
      <c r="P1418" s="30">
        <v>1481.6509892229999</v>
      </c>
      <c r="Q1418" s="27">
        <v>-2.07E-2</v>
      </c>
      <c r="R1418" s="30">
        <v>1185.841003517</v>
      </c>
      <c r="S1418" s="27">
        <v>-0.1996</v>
      </c>
      <c r="T1418" s="30">
        <v>594.98974523100003</v>
      </c>
      <c r="U1418" s="27">
        <v>-0.51680000000000004</v>
      </c>
      <c r="V1418" s="30">
        <v>222.96074814599999</v>
      </c>
      <c r="W1418" s="32">
        <v>-0.27650000000000002</v>
      </c>
      <c r="X1418" s="30">
        <v>194.681898276</v>
      </c>
      <c r="Y1418" s="32">
        <v>-0.1268</v>
      </c>
      <c r="Z1418" s="30">
        <v>110.472861807</v>
      </c>
      <c r="AA1418" s="32">
        <v>-0.44479999999999997</v>
      </c>
      <c r="AB1418" s="30">
        <v>1676.7553252</v>
      </c>
      <c r="AC1418" s="27">
        <v>-0.30609999999999998</v>
      </c>
      <c r="AD1418" s="30">
        <v>1449.4792728079999</v>
      </c>
      <c r="AE1418" s="27">
        <v>-0.13600000000000001</v>
      </c>
      <c r="AF1418" s="30">
        <v>0</v>
      </c>
      <c r="AG1418" s="27">
        <v>0</v>
      </c>
      <c r="AH1418" s="25">
        <v>8.4390581199999995E-2</v>
      </c>
      <c r="AI1418" s="25">
        <v>6.8788764000000002E-2</v>
      </c>
      <c r="AJ1418" s="25">
        <v>0</v>
      </c>
      <c r="AK1418" s="25">
        <v>0.1066799834</v>
      </c>
      <c r="AL1418" s="25">
        <v>8.5094501099999997E-2</v>
      </c>
      <c r="AM1418" s="25">
        <v>0</v>
      </c>
      <c r="AN1418" s="47">
        <v>8.3401206699999994E-2</v>
      </c>
      <c r="AO1418" s="47">
        <v>0.1069412612</v>
      </c>
      <c r="AP1418" s="47">
        <v>0</v>
      </c>
      <c r="AQ1418" s="47">
        <v>0.227466776512914</v>
      </c>
      <c r="AR1418" s="47">
        <v>0.24595795411485499</v>
      </c>
      <c r="AS1418" s="47">
        <v>0.23985774873450899</v>
      </c>
      <c r="AT1418" s="28">
        <v>200</v>
      </c>
      <c r="AU1418" s="28">
        <v>0</v>
      </c>
      <c r="AV1418" s="28">
        <v>0</v>
      </c>
    </row>
    <row r="1419" spans="1:48" x14ac:dyDescent="0.25">
      <c r="A1419" s="159">
        <v>1416</v>
      </c>
      <c r="B1419" s="3" t="s">
        <v>3506</v>
      </c>
      <c r="C1419" s="3" t="s">
        <v>2159</v>
      </c>
      <c r="D1419" s="28">
        <v>9500</v>
      </c>
      <c r="E1419" s="25">
        <v>18.75</v>
      </c>
      <c r="F1419" s="25">
        <v>-5</v>
      </c>
      <c r="G1419" s="25">
        <v>11.764709999999999</v>
      </c>
      <c r="H1419" s="28">
        <v>102600000000</v>
      </c>
      <c r="I1419" s="49">
        <v>10.799999999999999</v>
      </c>
      <c r="J1419" s="49">
        <v>84.859250000000003</v>
      </c>
      <c r="K1419" s="28">
        <v>4332.5</v>
      </c>
      <c r="L1419" s="28">
        <v>44110500</v>
      </c>
      <c r="M1419" s="49">
        <v>5.0802139037433154</v>
      </c>
      <c r="N1419" s="49">
        <v>0.75220697080398047</v>
      </c>
      <c r="O1419" s="49" t="s">
        <v>4501</v>
      </c>
      <c r="P1419" s="30">
        <v>530.95745440600001</v>
      </c>
      <c r="Q1419" s="27">
        <v>-0.106</v>
      </c>
      <c r="R1419" s="30">
        <v>553.63888907399996</v>
      </c>
      <c r="S1419" s="27">
        <v>4.2700000000000002E-2</v>
      </c>
      <c r="T1419" s="30">
        <v>0</v>
      </c>
      <c r="U1419" s="27" t="s">
        <v>1989</v>
      </c>
      <c r="V1419" s="30">
        <v>15.234351652000001</v>
      </c>
      <c r="W1419" s="32">
        <v>-2.2231000000000001</v>
      </c>
      <c r="X1419" s="30">
        <v>20.196571319</v>
      </c>
      <c r="Y1419" s="32">
        <v>0.32569999999999999</v>
      </c>
      <c r="Z1419" s="30">
        <v>0</v>
      </c>
      <c r="AA1419" s="32" t="s">
        <v>1989</v>
      </c>
      <c r="AB1419" s="30">
        <v>1410.5881159259</v>
      </c>
      <c r="AC1419" s="27">
        <v>-2.2231000000000001</v>
      </c>
      <c r="AD1419" s="30">
        <v>1785.3154864815001</v>
      </c>
      <c r="AE1419" s="27">
        <v>0.26600000000000001</v>
      </c>
      <c r="AF1419" s="30">
        <v>0</v>
      </c>
      <c r="AG1419" s="27" t="s">
        <v>1989</v>
      </c>
      <c r="AH1419" s="25">
        <v>4.5971286799999997E-2</v>
      </c>
      <c r="AI1419" s="25">
        <v>5.8084380499999998E-2</v>
      </c>
      <c r="AJ1419" s="25">
        <v>0</v>
      </c>
      <c r="AK1419" s="25">
        <v>0.1431069317</v>
      </c>
      <c r="AL1419" s="25">
        <v>0.1612693009</v>
      </c>
      <c r="AM1419" s="25">
        <v>0</v>
      </c>
      <c r="AN1419" s="47">
        <v>0.11940707289999999</v>
      </c>
      <c r="AO1419" s="47">
        <v>0.12971255700000001</v>
      </c>
      <c r="AP1419" s="47">
        <v>0</v>
      </c>
      <c r="AQ1419" s="47">
        <v>1.73702588175801</v>
      </c>
      <c r="AR1419" s="47">
        <v>1.80944993873835</v>
      </c>
      <c r="AS1419" s="47" t="s">
        <v>1989</v>
      </c>
      <c r="AT1419" s="28">
        <v>0</v>
      </c>
      <c r="AU1419" s="28">
        <v>500</v>
      </c>
      <c r="AV1419" s="28">
        <v>0</v>
      </c>
    </row>
    <row r="1420" spans="1:48" x14ac:dyDescent="0.25">
      <c r="A1420" s="159">
        <v>1417</v>
      </c>
      <c r="B1420" s="3" t="s">
        <v>3458</v>
      </c>
      <c r="C1420" s="3" t="s">
        <v>2159</v>
      </c>
      <c r="D1420" s="28">
        <v>14500</v>
      </c>
      <c r="E1420" s="25">
        <v>-3.3333330000000001</v>
      </c>
      <c r="F1420" s="25">
        <v>35.514020000000002</v>
      </c>
      <c r="G1420" s="25">
        <v>45</v>
      </c>
      <c r="H1420" s="28">
        <v>121800000000</v>
      </c>
      <c r="I1420" s="49">
        <v>8.4</v>
      </c>
      <c r="J1420" s="49">
        <v>14.653230000000001</v>
      </c>
      <c r="K1420" s="28">
        <v>1010</v>
      </c>
      <c r="L1420" s="28">
        <v>15027000</v>
      </c>
      <c r="M1420" s="49">
        <v>7.8378378378378377</v>
      </c>
      <c r="N1420" s="49">
        <v>1.1882316764578766</v>
      </c>
      <c r="O1420" s="49" t="s">
        <v>4501</v>
      </c>
      <c r="P1420" s="30">
        <v>767.96258386600005</v>
      </c>
      <c r="Q1420" s="27">
        <v>8.9399999999999993E-2</v>
      </c>
      <c r="R1420" s="30">
        <v>717.07373348099998</v>
      </c>
      <c r="S1420" s="27">
        <v>-6.6299999999999998E-2</v>
      </c>
      <c r="T1420" s="30">
        <v>0</v>
      </c>
      <c r="U1420" s="27" t="s">
        <v>1989</v>
      </c>
      <c r="V1420" s="30">
        <v>15.265001783000001</v>
      </c>
      <c r="W1420" s="32">
        <v>4.8599999999999997E-2</v>
      </c>
      <c r="X1420" s="30">
        <v>15.543471801000001</v>
      </c>
      <c r="Y1420" s="32">
        <v>1.8200000000000001E-2</v>
      </c>
      <c r="Z1420" s="30">
        <v>0</v>
      </c>
      <c r="AA1420" s="32" t="s">
        <v>1989</v>
      </c>
      <c r="AB1420" s="30">
        <v>1581.0180417857</v>
      </c>
      <c r="AC1420" s="27">
        <v>-6.3700000000000007E-2</v>
      </c>
      <c r="AD1420" s="30">
        <v>1609.0082661905001</v>
      </c>
      <c r="AE1420" s="27">
        <v>1.7999999999999999E-2</v>
      </c>
      <c r="AF1420" s="30">
        <v>0</v>
      </c>
      <c r="AG1420" s="27" t="s">
        <v>1989</v>
      </c>
      <c r="AH1420" s="25">
        <v>3.7324099700000002E-2</v>
      </c>
      <c r="AI1420" s="25">
        <v>3.8546599199999997E-2</v>
      </c>
      <c r="AJ1420" s="25">
        <v>0</v>
      </c>
      <c r="AK1420" s="25">
        <v>0.1574854856</v>
      </c>
      <c r="AL1420" s="25">
        <v>0.15206886</v>
      </c>
      <c r="AM1420" s="25">
        <v>0</v>
      </c>
      <c r="AN1420" s="47">
        <v>0.15288083620000001</v>
      </c>
      <c r="AO1420" s="47">
        <v>0.15959920729999999</v>
      </c>
      <c r="AP1420" s="47">
        <v>0</v>
      </c>
      <c r="AQ1420" s="47">
        <v>2.9350212657716899</v>
      </c>
      <c r="AR1420" s="47">
        <v>2.9550526038850999</v>
      </c>
      <c r="AS1420" s="47" t="s">
        <v>1989</v>
      </c>
      <c r="AT1420" s="28">
        <v>1545</v>
      </c>
      <c r="AU1420" s="28">
        <v>1572</v>
      </c>
      <c r="AV1420" s="28">
        <v>0</v>
      </c>
    </row>
    <row r="1421" spans="1:48" x14ac:dyDescent="0.25">
      <c r="A1421" s="159">
        <v>1418</v>
      </c>
      <c r="B1421" s="3" t="s">
        <v>2286</v>
      </c>
      <c r="C1421" s="3" t="s">
        <v>2159</v>
      </c>
      <c r="D1421" s="28">
        <v>10100</v>
      </c>
      <c r="E1421" s="25">
        <v>-1.941748</v>
      </c>
      <c r="F1421" s="25">
        <v>44.285710000000002</v>
      </c>
      <c r="G1421" s="25">
        <v>-21.09375</v>
      </c>
      <c r="H1421" s="28">
        <v>606000000000</v>
      </c>
      <c r="I1421" s="49">
        <v>60</v>
      </c>
      <c r="J1421" s="49">
        <v>84.537440000000004</v>
      </c>
      <c r="K1421" s="28">
        <v>1065</v>
      </c>
      <c r="L1421" s="28">
        <v>9187000</v>
      </c>
      <c r="M1421" s="49" t="s">
        <v>4501</v>
      </c>
      <c r="N1421" s="49">
        <v>1.0474134216232056</v>
      </c>
      <c r="O1421" s="49" t="s">
        <v>4501</v>
      </c>
      <c r="P1421" s="30">
        <v>564.44738468599996</v>
      </c>
      <c r="Q1421" s="27">
        <v>-1E-4</v>
      </c>
      <c r="R1421" s="30">
        <v>628.93641455900001</v>
      </c>
      <c r="S1421" s="27">
        <v>0.1143</v>
      </c>
      <c r="T1421" s="30">
        <v>613.56308874800004</v>
      </c>
      <c r="U1421" s="27">
        <v>-1.7399999999999999E-2</v>
      </c>
      <c r="V1421" s="30">
        <v>3.968743522</v>
      </c>
      <c r="W1421" s="32">
        <v>-0.59909999999999997</v>
      </c>
      <c r="X1421" s="30">
        <v>-37.407290021999998</v>
      </c>
      <c r="Y1421" s="32">
        <v>-10.4255</v>
      </c>
      <c r="Z1421" s="30">
        <v>-39.956134091999999</v>
      </c>
      <c r="AA1421" s="32">
        <v>-10.0966</v>
      </c>
      <c r="AB1421" s="30">
        <v>66.145725366700006</v>
      </c>
      <c r="AC1421" s="27">
        <v>-0.4859</v>
      </c>
      <c r="AD1421" s="30">
        <v>-623.45483369999999</v>
      </c>
      <c r="AE1421" s="27">
        <v>-10.425000000000001</v>
      </c>
      <c r="AF1421" s="30">
        <v>-665.93556820000003</v>
      </c>
      <c r="AG1421" s="27">
        <v>-9.01</v>
      </c>
      <c r="AH1421" s="25">
        <v>4.4080776E-3</v>
      </c>
      <c r="AI1421" s="25">
        <v>-4.0824376799999999E-2</v>
      </c>
      <c r="AJ1421" s="25">
        <v>-4.38503965E-2</v>
      </c>
      <c r="AK1421" s="25">
        <v>6.4245793999999998E-3</v>
      </c>
      <c r="AL1421" s="25">
        <v>-6.2306574300000001E-2</v>
      </c>
      <c r="AM1421" s="25">
        <v>-6.8788034999999997E-2</v>
      </c>
      <c r="AN1421" s="47">
        <v>0.1095827877</v>
      </c>
      <c r="AO1421" s="47">
        <v>3.4321970200000003E-2</v>
      </c>
      <c r="AP1421" s="47">
        <v>2.6559491500000001E-2</v>
      </c>
      <c r="AQ1421" s="47">
        <v>0.537847648230385</v>
      </c>
      <c r="AR1421" s="47">
        <v>0.51369520475966901</v>
      </c>
      <c r="AS1421" s="47">
        <v>0.56869813137208203</v>
      </c>
      <c r="AT1421" s="28">
        <v>100</v>
      </c>
      <c r="AU1421" s="28">
        <v>0</v>
      </c>
      <c r="AV1421" s="28">
        <v>0</v>
      </c>
    </row>
    <row r="1422" spans="1:48" x14ac:dyDescent="0.25">
      <c r="A1422" s="159">
        <v>1419</v>
      </c>
      <c r="B1422" s="3" t="s">
        <v>3165</v>
      </c>
      <c r="C1422" s="3" t="s">
        <v>2159</v>
      </c>
      <c r="D1422" s="28">
        <v>9500</v>
      </c>
      <c r="E1422" s="25">
        <v>-2.0618560000000001</v>
      </c>
      <c r="F1422" s="25">
        <v>-13.63636</v>
      </c>
      <c r="G1422" s="25">
        <v>-36.666670000000003</v>
      </c>
      <c r="H1422" s="28">
        <v>82072476000</v>
      </c>
      <c r="I1422" s="49">
        <v>8.6391999999999989</v>
      </c>
      <c r="J1422" s="49">
        <v>48.321330000000003</v>
      </c>
      <c r="K1422" s="28">
        <v>0</v>
      </c>
      <c r="L1422" s="28" t="s">
        <v>4501</v>
      </c>
      <c r="M1422" s="49">
        <v>29.320987654320987</v>
      </c>
      <c r="N1422" s="49">
        <v>0.87009996065353978</v>
      </c>
      <c r="O1422" s="49" t="s">
        <v>4501</v>
      </c>
      <c r="P1422" s="30">
        <v>59.642531081000001</v>
      </c>
      <c r="Q1422" s="27">
        <v>-0.26140000000000002</v>
      </c>
      <c r="R1422" s="30">
        <v>58.158345793999999</v>
      </c>
      <c r="S1422" s="27">
        <v>-2.4899999999999999E-2</v>
      </c>
      <c r="T1422" s="30">
        <v>0</v>
      </c>
      <c r="U1422" s="27" t="s">
        <v>1989</v>
      </c>
      <c r="V1422" s="30">
        <v>9.9706412540000002</v>
      </c>
      <c r="W1422" s="32">
        <v>3.1800000000000002E-2</v>
      </c>
      <c r="X1422" s="30">
        <v>2.8028712819999999</v>
      </c>
      <c r="Y1422" s="32">
        <v>-0.71889999999999998</v>
      </c>
      <c r="Z1422" s="30">
        <v>0</v>
      </c>
      <c r="AA1422" s="32" t="s">
        <v>1989</v>
      </c>
      <c r="AB1422" s="30">
        <v>996.7926306439</v>
      </c>
      <c r="AC1422" s="27">
        <v>7.0599999999999996E-2</v>
      </c>
      <c r="AD1422" s="30">
        <v>215.2592552465</v>
      </c>
      <c r="AE1422" s="27">
        <v>-0.78400000000000003</v>
      </c>
      <c r="AF1422" s="30">
        <v>0</v>
      </c>
      <c r="AG1422" s="27" t="s">
        <v>1989</v>
      </c>
      <c r="AH1422" s="25">
        <v>5.9329911999999999E-2</v>
      </c>
      <c r="AI1422" s="25">
        <v>1.77312856E-2</v>
      </c>
      <c r="AJ1422" s="25">
        <v>0</v>
      </c>
      <c r="AK1422" s="25">
        <v>0.102359613</v>
      </c>
      <c r="AL1422" s="25">
        <v>2.9220776699999999E-2</v>
      </c>
      <c r="AM1422" s="25">
        <v>0</v>
      </c>
      <c r="AN1422" s="47">
        <v>0.28220453810000001</v>
      </c>
      <c r="AO1422" s="47">
        <v>0.28266080760000001</v>
      </c>
      <c r="AP1422" s="47">
        <v>0</v>
      </c>
      <c r="AQ1422" s="47">
        <v>0.67080849980733703</v>
      </c>
      <c r="AR1422" s="47">
        <v>0.62437625357737803</v>
      </c>
      <c r="AS1422" s="47" t="s">
        <v>1989</v>
      </c>
      <c r="AT1422" s="28">
        <v>800</v>
      </c>
      <c r="AU1422" s="28">
        <v>0</v>
      </c>
      <c r="AV1422" s="28">
        <v>0</v>
      </c>
    </row>
    <row r="1423" spans="1:48" x14ac:dyDescent="0.25">
      <c r="A1423" s="159">
        <v>1420</v>
      </c>
      <c r="B1423" s="3" t="s">
        <v>3515</v>
      </c>
      <c r="C1423" s="3" t="s">
        <v>2159</v>
      </c>
      <c r="D1423" s="28">
        <v>3400</v>
      </c>
      <c r="E1423" s="25">
        <v>-2.8571430000000002</v>
      </c>
      <c r="F1423" s="25">
        <v>-10.52632</v>
      </c>
      <c r="G1423" s="25">
        <v>-22.727270000000001</v>
      </c>
      <c r="H1423" s="28">
        <v>171054000000</v>
      </c>
      <c r="I1423" s="49">
        <v>50.309999999999995</v>
      </c>
      <c r="J1423" s="49">
        <v>8.0278240000000007</v>
      </c>
      <c r="K1423" s="28">
        <v>1935</v>
      </c>
      <c r="L1423" s="28">
        <v>6119000</v>
      </c>
      <c r="M1423" s="49" t="s">
        <v>4501</v>
      </c>
      <c r="N1423" s="49">
        <v>0.33952641450493365</v>
      </c>
      <c r="O1423" s="49">
        <v>0.5513574</v>
      </c>
      <c r="P1423" s="30">
        <v>1961.3930895159999</v>
      </c>
      <c r="Q1423" s="27">
        <v>0.23949999999999999</v>
      </c>
      <c r="R1423" s="30">
        <v>2077.5588108779998</v>
      </c>
      <c r="S1423" s="27">
        <v>5.9200000000000003E-2</v>
      </c>
      <c r="T1423" s="30">
        <v>2076.131552883</v>
      </c>
      <c r="U1423" s="27">
        <v>2.69E-2</v>
      </c>
      <c r="V1423" s="30">
        <v>8.1918084029999996</v>
      </c>
      <c r="W1423" s="32">
        <v>5.6874000000000002</v>
      </c>
      <c r="X1423" s="30">
        <v>-0.90479881200000001</v>
      </c>
      <c r="Y1423" s="32">
        <v>-1.1105</v>
      </c>
      <c r="Z1423" s="30">
        <v>-4.0636787490000001</v>
      </c>
      <c r="AA1423" s="32">
        <v>-1.4712000000000001</v>
      </c>
      <c r="AB1423" s="30">
        <v>138.9888372689</v>
      </c>
      <c r="AC1423" s="27">
        <v>5.7225999999999999</v>
      </c>
      <c r="AD1423" s="30">
        <v>-59.121820950100002</v>
      </c>
      <c r="AE1423" s="27">
        <v>-1.425</v>
      </c>
      <c r="AF1423" s="30">
        <v>-80.772783720899994</v>
      </c>
      <c r="AG1423" s="27" t="s">
        <v>1989</v>
      </c>
      <c r="AH1423" s="25">
        <v>7.4576438000000002E-3</v>
      </c>
      <c r="AI1423" s="25">
        <v>-6.4344239999999996E-4</v>
      </c>
      <c r="AJ1423" s="25">
        <v>-2.7880377E-3</v>
      </c>
      <c r="AK1423" s="25">
        <v>1.6093781200000001E-2</v>
      </c>
      <c r="AL1423" s="25">
        <v>-1.7819870000000001E-3</v>
      </c>
      <c r="AM1423" s="25">
        <v>-8.0192279999999998E-3</v>
      </c>
      <c r="AN1423" s="47">
        <v>7.3404672099999999E-2</v>
      </c>
      <c r="AO1423" s="47">
        <v>8.4316266900000006E-2</v>
      </c>
      <c r="AP1423" s="47">
        <v>8.4054573800000004E-2</v>
      </c>
      <c r="AQ1423" s="47">
        <v>1.6193869095928599</v>
      </c>
      <c r="AR1423" s="47">
        <v>1.9218802590783399</v>
      </c>
      <c r="AS1423" s="47">
        <v>1.8762982432470701</v>
      </c>
      <c r="AT1423" s="28">
        <v>112</v>
      </c>
      <c r="AU1423" s="28">
        <v>0</v>
      </c>
      <c r="AV1423" s="28">
        <v>0</v>
      </c>
    </row>
    <row r="1424" spans="1:48" x14ac:dyDescent="0.25">
      <c r="A1424" s="159">
        <v>1421</v>
      </c>
      <c r="B1424" s="3" t="s">
        <v>2593</v>
      </c>
      <c r="C1424" s="3" t="s">
        <v>2159</v>
      </c>
      <c r="D1424" s="28">
        <v>6300</v>
      </c>
      <c r="E1424" s="25">
        <v>-11.267609999999999</v>
      </c>
      <c r="F1424" s="25">
        <v>-11.267609999999999</v>
      </c>
      <c r="G1424" s="25">
        <v>-10</v>
      </c>
      <c r="H1424" s="28">
        <v>12883500000</v>
      </c>
      <c r="I1424" s="49">
        <v>2.0449999999999999</v>
      </c>
      <c r="J1424" s="49">
        <v>44.14479</v>
      </c>
      <c r="K1424" s="28">
        <v>120</v>
      </c>
      <c r="L1424" s="28">
        <v>756000</v>
      </c>
      <c r="M1424" s="49">
        <v>4.1832669322709162</v>
      </c>
      <c r="N1424" s="49">
        <v>0.53717551602900981</v>
      </c>
      <c r="O1424" s="49" t="s">
        <v>4501</v>
      </c>
      <c r="P1424" s="30">
        <v>122.613469591</v>
      </c>
      <c r="Q1424" s="27">
        <v>2.1399999999999999E-2</v>
      </c>
      <c r="R1424" s="30">
        <v>140.15144611700001</v>
      </c>
      <c r="S1424" s="27">
        <v>0.14299999999999999</v>
      </c>
      <c r="T1424" s="30">
        <v>0</v>
      </c>
      <c r="U1424" s="27" t="s">
        <v>1989</v>
      </c>
      <c r="V1424" s="30">
        <v>2.4001359569999998</v>
      </c>
      <c r="W1424" s="32">
        <v>0.13070000000000001</v>
      </c>
      <c r="X1424" s="30">
        <v>3.079044197</v>
      </c>
      <c r="Y1424" s="32">
        <v>0.28289999999999998</v>
      </c>
      <c r="Z1424" s="30">
        <v>0</v>
      </c>
      <c r="AA1424" s="32" t="s">
        <v>1989</v>
      </c>
      <c r="AB1424" s="30">
        <v>917.42589584350003</v>
      </c>
      <c r="AC1424" s="27">
        <v>-0.1162</v>
      </c>
      <c r="AD1424" s="30">
        <v>1200.1955990219999</v>
      </c>
      <c r="AE1424" s="27">
        <v>0.308</v>
      </c>
      <c r="AF1424" s="30">
        <v>0</v>
      </c>
      <c r="AG1424" s="27" t="s">
        <v>1989</v>
      </c>
      <c r="AH1424" s="25">
        <v>3.2425654800000002E-2</v>
      </c>
      <c r="AI1424" s="25">
        <v>4.5223165099999997E-2</v>
      </c>
      <c r="AJ1424" s="25">
        <v>0</v>
      </c>
      <c r="AK1424" s="25">
        <v>0.105187932</v>
      </c>
      <c r="AL1424" s="25">
        <v>0.13089434059999999</v>
      </c>
      <c r="AM1424" s="25">
        <v>0</v>
      </c>
      <c r="AN1424" s="47">
        <v>0.19550280749999999</v>
      </c>
      <c r="AO1424" s="47">
        <v>0.1852535699</v>
      </c>
      <c r="AP1424" s="47">
        <v>0</v>
      </c>
      <c r="AQ1424" s="47">
        <v>1.72832534753193</v>
      </c>
      <c r="AR1424" s="47">
        <v>2.0541129397175699</v>
      </c>
      <c r="AS1424" s="47" t="s">
        <v>1989</v>
      </c>
      <c r="AT1424" s="28">
        <v>750</v>
      </c>
      <c r="AU1424" s="28">
        <v>960</v>
      </c>
      <c r="AV1424" s="28">
        <v>0</v>
      </c>
    </row>
    <row r="1425" spans="1:48" x14ac:dyDescent="0.25">
      <c r="A1425" s="159">
        <v>1422</v>
      </c>
      <c r="B1425" s="3" t="s">
        <v>3464</v>
      </c>
      <c r="C1425" s="3" t="s">
        <v>2159</v>
      </c>
      <c r="D1425" s="28">
        <v>20900</v>
      </c>
      <c r="E1425" s="25">
        <v>13.586959999999999</v>
      </c>
      <c r="F1425" s="25">
        <v>-30.10033</v>
      </c>
      <c r="G1425" s="25">
        <v>77.118639999999999</v>
      </c>
      <c r="H1425" s="28">
        <v>301378000000</v>
      </c>
      <c r="I1425" s="49">
        <v>14.42</v>
      </c>
      <c r="J1425" s="49">
        <v>11.577299999999999</v>
      </c>
      <c r="K1425" s="28">
        <v>5</v>
      </c>
      <c r="L1425" s="28">
        <v>104500</v>
      </c>
      <c r="M1425" s="49">
        <v>15.667166416791604</v>
      </c>
      <c r="N1425" s="49">
        <v>1.5365800062969213</v>
      </c>
      <c r="O1425" s="49" t="s">
        <v>4501</v>
      </c>
      <c r="P1425" s="30">
        <v>98.278521260999995</v>
      </c>
      <c r="Q1425" s="27">
        <v>3.2099999999999997E-2</v>
      </c>
      <c r="R1425" s="30">
        <v>121.822004763</v>
      </c>
      <c r="S1425" s="27">
        <v>0.23960000000000001</v>
      </c>
      <c r="T1425" s="30">
        <v>120.249208057</v>
      </c>
      <c r="U1425" s="27">
        <v>0.14549999999999999</v>
      </c>
      <c r="V1425" s="30">
        <v>42.762538047</v>
      </c>
      <c r="W1425" s="32">
        <v>1.2393000000000001</v>
      </c>
      <c r="X1425" s="30">
        <v>21.606865680999999</v>
      </c>
      <c r="Y1425" s="32">
        <v>-0.49469999999999997</v>
      </c>
      <c r="Z1425" s="30">
        <v>23.264725062</v>
      </c>
      <c r="AA1425" s="32">
        <v>0.32550000000000001</v>
      </c>
      <c r="AB1425" s="30">
        <v>2832.4394432038998</v>
      </c>
      <c r="AC1425" s="27">
        <v>1.2423</v>
      </c>
      <c r="AD1425" s="30">
        <v>1380.2258850902001</v>
      </c>
      <c r="AE1425" s="27">
        <v>-0.51300000000000001</v>
      </c>
      <c r="AF1425" s="30">
        <v>1583.6318495145999</v>
      </c>
      <c r="AG1425" s="27">
        <v>1.33</v>
      </c>
      <c r="AH1425" s="25">
        <v>0.1837419213</v>
      </c>
      <c r="AI1425" s="25">
        <v>8.7265293600000002E-2</v>
      </c>
      <c r="AJ1425" s="25">
        <v>9.5463397500000005E-2</v>
      </c>
      <c r="AK1425" s="25">
        <v>0.21489864850000001</v>
      </c>
      <c r="AL1425" s="25">
        <v>0.10234552349999999</v>
      </c>
      <c r="AM1425" s="25">
        <v>0.11565734</v>
      </c>
      <c r="AN1425" s="47">
        <v>0.17266087099999999</v>
      </c>
      <c r="AO1425" s="47">
        <v>0.1865618916</v>
      </c>
      <c r="AP1425" s="47">
        <v>0.22475519090000001</v>
      </c>
      <c r="AQ1425" s="47">
        <v>0.14698854902866801</v>
      </c>
      <c r="AR1425" s="47">
        <v>0.199494518973686</v>
      </c>
      <c r="AS1425" s="47">
        <v>0.21153597123551099</v>
      </c>
      <c r="AT1425" s="28">
        <v>2800</v>
      </c>
      <c r="AU1425" s="28">
        <v>2350</v>
      </c>
      <c r="AV1425" s="28">
        <v>0</v>
      </c>
    </row>
    <row r="1426" spans="1:48" x14ac:dyDescent="0.25">
      <c r="A1426" s="159">
        <v>1423</v>
      </c>
      <c r="B1426" s="3" t="s">
        <v>4931</v>
      </c>
      <c r="C1426" s="3" t="s">
        <v>2159</v>
      </c>
      <c r="D1426" s="28">
        <v>101900</v>
      </c>
      <c r="E1426" s="25">
        <v>-6.0829490000000002</v>
      </c>
      <c r="F1426" s="25">
        <v>-22.213740000000001</v>
      </c>
      <c r="G1426" s="25" t="s">
        <v>4501</v>
      </c>
      <c r="H1426" s="28">
        <v>7036011070500</v>
      </c>
      <c r="I1426" s="49">
        <v>69.048199999999994</v>
      </c>
      <c r="J1426" s="49">
        <v>75.486710000000002</v>
      </c>
      <c r="K1426" s="28">
        <v>28226.85</v>
      </c>
      <c r="L1426" s="28">
        <v>2717069000</v>
      </c>
      <c r="M1426" s="49">
        <v>39.7736143637783</v>
      </c>
      <c r="N1426" s="49">
        <v>6.0995913921630427</v>
      </c>
      <c r="O1426" s="49" t="s">
        <v>4501</v>
      </c>
      <c r="P1426" s="30">
        <v>2580.5728605019999</v>
      </c>
      <c r="Q1426" s="27">
        <v>0.41199999999999998</v>
      </c>
      <c r="R1426" s="30">
        <v>3244.832654582</v>
      </c>
      <c r="S1426" s="27">
        <v>0.25740000000000002</v>
      </c>
      <c r="T1426" s="30">
        <v>1979.5515332140001</v>
      </c>
      <c r="U1426" s="27">
        <v>1.7193000000000001</v>
      </c>
      <c r="V1426" s="30">
        <v>177.85481446200001</v>
      </c>
      <c r="W1426" s="32">
        <v>0.15040000000000001</v>
      </c>
      <c r="X1426" s="30">
        <v>248.57133338899999</v>
      </c>
      <c r="Y1426" s="32">
        <v>0.39760000000000001</v>
      </c>
      <c r="Z1426" s="30">
        <v>213.91284494300001</v>
      </c>
      <c r="AA1426" s="32">
        <v>2.7183999999999999</v>
      </c>
      <c r="AB1426" s="30">
        <v>2471.9069991087999</v>
      </c>
      <c r="AC1426" s="27">
        <v>8.6800000000000002E-2</v>
      </c>
      <c r="AD1426" s="30">
        <v>3165.5531330398999</v>
      </c>
      <c r="AE1426" s="27">
        <v>0.28100000000000003</v>
      </c>
      <c r="AF1426" s="30">
        <v>0</v>
      </c>
      <c r="AG1426" s="27" t="s">
        <v>1989</v>
      </c>
      <c r="AH1426" s="25">
        <v>2.7319152400000001E-2</v>
      </c>
      <c r="AI1426" s="25">
        <v>2.5490872599999999E-2</v>
      </c>
      <c r="AJ1426" s="25">
        <v>0</v>
      </c>
      <c r="AK1426" s="25">
        <v>0.16105009849999999</v>
      </c>
      <c r="AL1426" s="25">
        <v>0.18066291609999999</v>
      </c>
      <c r="AM1426" s="25">
        <v>0</v>
      </c>
      <c r="AN1426" s="47">
        <v>9.7059650999999997E-2</v>
      </c>
      <c r="AO1426" s="47">
        <v>0.11724180739999999</v>
      </c>
      <c r="AP1426" s="47">
        <v>0</v>
      </c>
      <c r="AQ1426" s="47">
        <v>5.0717300957024696</v>
      </c>
      <c r="AR1426" s="47">
        <v>6.8735250930832796</v>
      </c>
      <c r="AS1426" s="47">
        <v>6.9849449986800298</v>
      </c>
      <c r="AT1426" s="28">
        <v>1700</v>
      </c>
      <c r="AU1426" s="28">
        <v>1800</v>
      </c>
      <c r="AV1426" s="28">
        <v>0</v>
      </c>
    </row>
    <row r="1427" spans="1:48" x14ac:dyDescent="0.25">
      <c r="A1427" s="159">
        <v>1424</v>
      </c>
      <c r="B1427" s="3" t="s">
        <v>3638</v>
      </c>
      <c r="C1427" s="3" t="s">
        <v>2159</v>
      </c>
      <c r="D1427" s="28">
        <v>33100</v>
      </c>
      <c r="E1427" s="25">
        <v>-9.3150680000000001</v>
      </c>
      <c r="F1427" s="25">
        <v>-22.117650000000001</v>
      </c>
      <c r="G1427" s="25">
        <v>37.3444</v>
      </c>
      <c r="H1427" s="28">
        <v>165500000000</v>
      </c>
      <c r="I1427" s="49">
        <v>5</v>
      </c>
      <c r="J1427" s="49">
        <v>59.4148</v>
      </c>
      <c r="K1427" s="28">
        <v>1200</v>
      </c>
      <c r="L1427" s="28">
        <v>51713500</v>
      </c>
      <c r="M1427" s="49">
        <v>9.8864994026284343</v>
      </c>
      <c r="N1427" s="49">
        <v>2.6751198635813123</v>
      </c>
      <c r="O1427" s="49" t="s">
        <v>4501</v>
      </c>
      <c r="P1427" s="30">
        <v>38.811928404</v>
      </c>
      <c r="Q1427" s="27">
        <v>0.13869999999999999</v>
      </c>
      <c r="R1427" s="30">
        <v>42.629151174</v>
      </c>
      <c r="S1427" s="27">
        <v>9.8400000000000001E-2</v>
      </c>
      <c r="T1427" s="30">
        <v>0</v>
      </c>
      <c r="U1427" s="27" t="s">
        <v>1989</v>
      </c>
      <c r="V1427" s="30">
        <v>12.271585915999999</v>
      </c>
      <c r="W1427" s="32">
        <v>0.60550000000000004</v>
      </c>
      <c r="X1427" s="30">
        <v>20.340773295000002</v>
      </c>
      <c r="Y1427" s="32">
        <v>0.65759999999999996</v>
      </c>
      <c r="Z1427" s="30">
        <v>0</v>
      </c>
      <c r="AA1427" s="32" t="s">
        <v>1989</v>
      </c>
      <c r="AB1427" s="30">
        <v>1800.3171832</v>
      </c>
      <c r="AC1427" s="27">
        <v>-0.52890000000000004</v>
      </c>
      <c r="AD1427" s="30">
        <v>3352.1546589999998</v>
      </c>
      <c r="AE1427" s="27">
        <v>0.86199999999999999</v>
      </c>
      <c r="AF1427" s="30">
        <v>0</v>
      </c>
      <c r="AG1427" s="27" t="s">
        <v>1989</v>
      </c>
      <c r="AH1427" s="25">
        <v>0.18602896390000001</v>
      </c>
      <c r="AI1427" s="25">
        <v>0.22423387089999999</v>
      </c>
      <c r="AJ1427" s="25">
        <v>0</v>
      </c>
      <c r="AK1427" s="25">
        <v>0.22614909399999999</v>
      </c>
      <c r="AL1427" s="25">
        <v>0.29734820909999998</v>
      </c>
      <c r="AM1427" s="25">
        <v>0</v>
      </c>
      <c r="AN1427" s="47">
        <v>0.49276014759999998</v>
      </c>
      <c r="AO1427" s="47">
        <v>0.55333400369999997</v>
      </c>
      <c r="AP1427" s="47">
        <v>0</v>
      </c>
      <c r="AQ1427" s="47">
        <v>0.155149810792654</v>
      </c>
      <c r="AR1427" s="47">
        <v>0.533115701516649</v>
      </c>
      <c r="AS1427" s="47" t="s">
        <v>1989</v>
      </c>
      <c r="AT1427" s="28">
        <v>2000</v>
      </c>
      <c r="AU1427" s="28">
        <v>4000</v>
      </c>
      <c r="AV1427" s="28">
        <v>0</v>
      </c>
    </row>
    <row r="1428" spans="1:48" x14ac:dyDescent="0.25">
      <c r="A1428" s="159">
        <v>1425</v>
      </c>
      <c r="B1428" s="3" t="s">
        <v>3910</v>
      </c>
      <c r="C1428" s="3" t="s">
        <v>2159</v>
      </c>
      <c r="D1428" s="28">
        <v>8300</v>
      </c>
      <c r="E1428" s="25">
        <v>27.692309999999999</v>
      </c>
      <c r="F1428" s="25">
        <v>48.214289999999998</v>
      </c>
      <c r="G1428" s="25">
        <v>33.87097</v>
      </c>
      <c r="H1428" s="28">
        <v>35769265000</v>
      </c>
      <c r="I1428" s="49">
        <v>4.3095499999999998</v>
      </c>
      <c r="J1428" s="49">
        <v>90.899519999999995</v>
      </c>
      <c r="K1428" s="28">
        <v>75</v>
      </c>
      <c r="L1428" s="28">
        <v>483500</v>
      </c>
      <c r="M1428" s="49">
        <v>10.146699266503667</v>
      </c>
      <c r="N1428" s="49">
        <v>0.71286026878820075</v>
      </c>
      <c r="O1428" s="49" t="s">
        <v>4501</v>
      </c>
      <c r="P1428" s="30">
        <v>120.3758076</v>
      </c>
      <c r="Q1428" s="27">
        <v>0.12130000000000001</v>
      </c>
      <c r="R1428" s="30">
        <v>117.99228413599999</v>
      </c>
      <c r="S1428" s="27">
        <v>-1.9800000000000002E-2</v>
      </c>
      <c r="T1428" s="30">
        <v>0</v>
      </c>
      <c r="U1428" s="27" t="s">
        <v>1989</v>
      </c>
      <c r="V1428" s="30">
        <v>2.9925108690000002</v>
      </c>
      <c r="W1428" s="32">
        <v>-0.30890000000000001</v>
      </c>
      <c r="X1428" s="30">
        <v>3.524981914</v>
      </c>
      <c r="Y1428" s="32">
        <v>0.1779</v>
      </c>
      <c r="Z1428" s="30">
        <v>0</v>
      </c>
      <c r="AA1428" s="32" t="s">
        <v>1989</v>
      </c>
      <c r="AB1428" s="30">
        <v>694.39056722860005</v>
      </c>
      <c r="AC1428" s="27">
        <v>-0.30890000000000001</v>
      </c>
      <c r="AD1428" s="30">
        <v>817.94663340720001</v>
      </c>
      <c r="AE1428" s="27">
        <v>0.17799999999999999</v>
      </c>
      <c r="AF1428" s="30">
        <v>0</v>
      </c>
      <c r="AG1428" s="27" t="s">
        <v>1989</v>
      </c>
      <c r="AH1428" s="25">
        <v>4.0095304200000001E-2</v>
      </c>
      <c r="AI1428" s="25">
        <v>4.7956730099999997E-2</v>
      </c>
      <c r="AJ1428" s="25">
        <v>0</v>
      </c>
      <c r="AK1428" s="25">
        <v>6.6270697099999998E-2</v>
      </c>
      <c r="AL1428" s="25">
        <v>7.2808220000000007E-2</v>
      </c>
      <c r="AM1428" s="25">
        <v>0</v>
      </c>
      <c r="AN1428" s="47">
        <v>9.0566620799999997E-2</v>
      </c>
      <c r="AO1428" s="47">
        <v>7.4025899800000003E-2</v>
      </c>
      <c r="AP1428" s="47">
        <v>0</v>
      </c>
      <c r="AQ1428" s="47">
        <v>0.576564409241761</v>
      </c>
      <c r="AR1428" s="47">
        <v>0.46394830430906903</v>
      </c>
      <c r="AS1428" s="47" t="s">
        <v>1989</v>
      </c>
      <c r="AT1428" s="28">
        <v>0</v>
      </c>
      <c r="AU1428" s="28">
        <v>0</v>
      </c>
      <c r="AV1428" s="28">
        <v>0</v>
      </c>
    </row>
    <row r="1429" spans="1:48" x14ac:dyDescent="0.25">
      <c r="A1429" s="159">
        <v>1426</v>
      </c>
      <c r="B1429" s="3" t="s">
        <v>3467</v>
      </c>
      <c r="C1429" s="3" t="s">
        <v>2159</v>
      </c>
      <c r="D1429" s="28" t="s">
        <v>4501</v>
      </c>
      <c r="E1429" s="25" t="s">
        <v>4501</v>
      </c>
      <c r="F1429" s="25" t="s">
        <v>4501</v>
      </c>
      <c r="G1429" s="25" t="s">
        <v>4501</v>
      </c>
      <c r="H1429" s="28" t="s">
        <v>4501</v>
      </c>
      <c r="I1429" s="49">
        <v>27</v>
      </c>
      <c r="J1429" s="49">
        <v>64.443049999999999</v>
      </c>
      <c r="K1429" s="28">
        <v>0</v>
      </c>
      <c r="L1429" s="28" t="s">
        <v>4501</v>
      </c>
      <c r="M1429" s="49" t="s">
        <v>4501</v>
      </c>
      <c r="N1429" s="49" t="s">
        <v>4501</v>
      </c>
      <c r="O1429" s="49" t="s">
        <v>4501</v>
      </c>
      <c r="P1429" s="30">
        <v>187.80912472899999</v>
      </c>
      <c r="Q1429" s="27">
        <v>-0.72899999999999998</v>
      </c>
      <c r="R1429" s="30">
        <v>154.77607273999999</v>
      </c>
      <c r="S1429" s="27">
        <v>-0.1759</v>
      </c>
      <c r="T1429" s="30">
        <v>44.743307010999999</v>
      </c>
      <c r="U1429" s="27">
        <v>2.3595999999999999</v>
      </c>
      <c r="V1429" s="30">
        <v>-55.595467648000003</v>
      </c>
      <c r="W1429" s="32">
        <v>-0.70289999999999997</v>
      </c>
      <c r="X1429" s="30">
        <v>-387.54522984300002</v>
      </c>
      <c r="Y1429" s="32">
        <v>5.9707999999999997</v>
      </c>
      <c r="Z1429" s="30">
        <v>-40.497205016000002</v>
      </c>
      <c r="AA1429" s="32">
        <v>0.86170000000000002</v>
      </c>
      <c r="AB1429" s="30">
        <v>-1933.7043147777999</v>
      </c>
      <c r="AC1429" s="27">
        <v>-0.70899999999999996</v>
      </c>
      <c r="AD1429" s="30">
        <v>-14180.086818963</v>
      </c>
      <c r="AE1429" s="27">
        <v>6.3330000000000002</v>
      </c>
      <c r="AF1429" s="30">
        <v>0</v>
      </c>
      <c r="AG1429" s="27" t="s">
        <v>1989</v>
      </c>
      <c r="AH1429" s="25">
        <v>-3.1425669599999997E-2</v>
      </c>
      <c r="AI1429" s="25">
        <v>-0.25868038360000001</v>
      </c>
      <c r="AJ1429" s="25">
        <v>0</v>
      </c>
      <c r="AK1429" s="25">
        <v>0.42082023709999999</v>
      </c>
      <c r="AL1429" s="25">
        <v>1.0146492838000001</v>
      </c>
      <c r="AM1429" s="25">
        <v>0</v>
      </c>
      <c r="AN1429" s="47">
        <v>8.37963761E-2</v>
      </c>
      <c r="AO1429" s="47">
        <v>0.18553780049999999</v>
      </c>
      <c r="AP1429" s="47">
        <v>0</v>
      </c>
      <c r="AQ1429" s="47">
        <v>-9.7763626360108304</v>
      </c>
      <c r="AR1429" s="47">
        <v>-3.51445972620705</v>
      </c>
      <c r="AS1429" s="47">
        <v>-3.9868656048011499</v>
      </c>
      <c r="AT1429" s="28">
        <v>0</v>
      </c>
      <c r="AU1429" s="28">
        <v>0</v>
      </c>
      <c r="AV1429" s="28">
        <v>0</v>
      </c>
    </row>
    <row r="1430" spans="1:48" x14ac:dyDescent="0.25">
      <c r="A1430" s="159">
        <v>1427</v>
      </c>
      <c r="B1430" s="3" t="s">
        <v>3470</v>
      </c>
      <c r="C1430" s="3" t="s">
        <v>2159</v>
      </c>
      <c r="D1430" s="28" t="s">
        <v>4501</v>
      </c>
      <c r="E1430" s="25" t="s">
        <v>4501</v>
      </c>
      <c r="F1430" s="25" t="s">
        <v>4501</v>
      </c>
      <c r="G1430" s="25" t="s">
        <v>4501</v>
      </c>
      <c r="H1430" s="28" t="s">
        <v>4501</v>
      </c>
      <c r="I1430" s="49">
        <v>1.72</v>
      </c>
      <c r="J1430" s="49">
        <v>95.005809999999997</v>
      </c>
      <c r="K1430" s="28">
        <v>0</v>
      </c>
      <c r="L1430" s="28" t="s">
        <v>4501</v>
      </c>
      <c r="M1430" s="49" t="s">
        <v>4501</v>
      </c>
      <c r="N1430" s="49" t="s">
        <v>4501</v>
      </c>
      <c r="O1430" s="49" t="s">
        <v>4501</v>
      </c>
      <c r="P1430" s="30">
        <v>993.339503111</v>
      </c>
      <c r="Q1430" s="27">
        <v>0.15340000000000001</v>
      </c>
      <c r="R1430" s="30">
        <v>201.82266053699999</v>
      </c>
      <c r="S1430" s="27">
        <v>-0.79679999999999995</v>
      </c>
      <c r="T1430" s="30">
        <v>0</v>
      </c>
      <c r="U1430" s="27" t="s">
        <v>1989</v>
      </c>
      <c r="V1430" s="30">
        <v>3.26760414</v>
      </c>
      <c r="W1430" s="32">
        <v>0.3972</v>
      </c>
      <c r="X1430" s="30">
        <v>1.487530274</v>
      </c>
      <c r="Y1430" s="32">
        <v>-0.54479999999999995</v>
      </c>
      <c r="Z1430" s="30">
        <v>0</v>
      </c>
      <c r="AA1430" s="32" t="s">
        <v>1989</v>
      </c>
      <c r="AB1430" s="30">
        <v>1631.6361279069999</v>
      </c>
      <c r="AC1430" s="27">
        <v>0.39529999999999998</v>
      </c>
      <c r="AD1430" s="30">
        <v>743.76513720929995</v>
      </c>
      <c r="AE1430" s="27">
        <v>-0.54400000000000004</v>
      </c>
      <c r="AF1430" s="30">
        <v>0</v>
      </c>
      <c r="AG1430" s="27" t="s">
        <v>1989</v>
      </c>
      <c r="AH1430" s="25">
        <v>1.7280685099999998E-2</v>
      </c>
      <c r="AI1430" s="25">
        <v>1.3231270700000001E-2</v>
      </c>
      <c r="AJ1430" s="25">
        <v>0</v>
      </c>
      <c r="AK1430" s="25">
        <v>0.1204710155</v>
      </c>
      <c r="AL1430" s="25">
        <v>5.11057553E-2</v>
      </c>
      <c r="AM1430" s="25">
        <v>0</v>
      </c>
      <c r="AN1430" s="47">
        <v>3.5976324800000001E-2</v>
      </c>
      <c r="AO1430" s="47">
        <v>0.1127076972</v>
      </c>
      <c r="AP1430" s="47">
        <v>0</v>
      </c>
      <c r="AQ1430" s="47">
        <v>4.4183261904279503</v>
      </c>
      <c r="AR1430" s="47">
        <v>1.36057931565072</v>
      </c>
      <c r="AS1430" s="47" t="s">
        <v>1989</v>
      </c>
      <c r="AT1430" s="28">
        <v>0</v>
      </c>
      <c r="AU1430" s="28">
        <v>0</v>
      </c>
      <c r="AV1430" s="28">
        <v>0</v>
      </c>
    </row>
    <row r="1431" spans="1:48" x14ac:dyDescent="0.25">
      <c r="A1431" s="159">
        <v>1428</v>
      </c>
      <c r="B1431" s="3" t="s">
        <v>3476</v>
      </c>
      <c r="C1431" s="3" t="s">
        <v>2159</v>
      </c>
      <c r="D1431" s="28">
        <v>37000</v>
      </c>
      <c r="E1431" s="25">
        <v>5.7142860000000004</v>
      </c>
      <c r="F1431" s="25">
        <v>16.719239999999999</v>
      </c>
      <c r="G1431" s="25">
        <v>-22.91667</v>
      </c>
      <c r="H1431" s="28">
        <v>111457837999.99998</v>
      </c>
      <c r="I1431" s="49">
        <v>3.0123699999999998</v>
      </c>
      <c r="J1431" s="49">
        <v>84.221339999999998</v>
      </c>
      <c r="K1431" s="28">
        <v>15</v>
      </c>
      <c r="L1431" s="28">
        <v>555000</v>
      </c>
      <c r="M1431" s="49">
        <v>4.3279915779623348</v>
      </c>
      <c r="N1431" s="49">
        <v>0.71040118313201928</v>
      </c>
      <c r="O1431" s="49">
        <v>0.42599419999999999</v>
      </c>
      <c r="P1431" s="30">
        <v>196.53078634100001</v>
      </c>
      <c r="Q1431" s="27">
        <v>0.17230000000000001</v>
      </c>
      <c r="R1431" s="30">
        <v>194.77191629999999</v>
      </c>
      <c r="S1431" s="27">
        <v>-8.8999999999999999E-3</v>
      </c>
      <c r="T1431" s="30">
        <v>0</v>
      </c>
      <c r="U1431" s="27" t="s">
        <v>1989</v>
      </c>
      <c r="V1431" s="30">
        <v>36.189039600000001</v>
      </c>
      <c r="W1431" s="32">
        <v>0.18279999999999999</v>
      </c>
      <c r="X1431" s="30">
        <v>25.752260344</v>
      </c>
      <c r="Y1431" s="32">
        <v>-0.28839999999999999</v>
      </c>
      <c r="Z1431" s="30">
        <v>0</v>
      </c>
      <c r="AA1431" s="32" t="s">
        <v>1989</v>
      </c>
      <c r="AB1431" s="30">
        <v>9582.9509260802006</v>
      </c>
      <c r="AC1431" s="27">
        <v>-5.6500000000000002E-2</v>
      </c>
      <c r="AD1431" s="30">
        <v>8035.9412025199999</v>
      </c>
      <c r="AE1431" s="27">
        <v>-0.161</v>
      </c>
      <c r="AF1431" s="30">
        <v>0</v>
      </c>
      <c r="AG1431" s="27" t="s">
        <v>1989</v>
      </c>
      <c r="AH1431" s="25">
        <v>0.1989681345</v>
      </c>
      <c r="AI1431" s="25">
        <v>0.1234353242</v>
      </c>
      <c r="AJ1431" s="25">
        <v>0</v>
      </c>
      <c r="AK1431" s="25">
        <v>0.26625251259999999</v>
      </c>
      <c r="AL1431" s="25">
        <v>0.16878309029999999</v>
      </c>
      <c r="AM1431" s="25">
        <v>0</v>
      </c>
      <c r="AN1431" s="47">
        <v>0.28117899480000003</v>
      </c>
      <c r="AO1431" s="47">
        <v>0.23044854619999999</v>
      </c>
      <c r="AP1431" s="47">
        <v>0</v>
      </c>
      <c r="AQ1431" s="47">
        <v>0.34306087438521099</v>
      </c>
      <c r="AR1431" s="47">
        <v>0.39036199445238801</v>
      </c>
      <c r="AS1431" s="47" t="s">
        <v>1989</v>
      </c>
      <c r="AT1431" s="28">
        <v>4000</v>
      </c>
      <c r="AU1431" s="28">
        <v>3000</v>
      </c>
      <c r="AV1431" s="28">
        <v>0</v>
      </c>
    </row>
    <row r="1432" spans="1:48" x14ac:dyDescent="0.25">
      <c r="A1432" s="159">
        <v>1429</v>
      </c>
      <c r="B1432" s="3" t="s">
        <v>3479</v>
      </c>
      <c r="C1432" s="3" t="s">
        <v>2159</v>
      </c>
      <c r="D1432" s="28">
        <v>1400</v>
      </c>
      <c r="E1432" s="25">
        <v>0</v>
      </c>
      <c r="F1432" s="25">
        <v>16.66667</v>
      </c>
      <c r="G1432" s="25">
        <v>55.55556</v>
      </c>
      <c r="H1432" s="28">
        <v>7000000000</v>
      </c>
      <c r="I1432" s="49">
        <v>5</v>
      </c>
      <c r="J1432" s="49">
        <v>62.140120000000003</v>
      </c>
      <c r="K1432" s="28">
        <v>3375</v>
      </c>
      <c r="L1432" s="28">
        <v>5123500</v>
      </c>
      <c r="M1432" s="49" t="s">
        <v>4501</v>
      </c>
      <c r="N1432" s="49">
        <v>1.5123600095569925</v>
      </c>
      <c r="O1432" s="49" t="s">
        <v>4501</v>
      </c>
      <c r="P1432" s="30">
        <v>6.4639729020000001</v>
      </c>
      <c r="Q1432" s="27">
        <v>-0.72840000000000005</v>
      </c>
      <c r="R1432" s="30">
        <v>1.686439182</v>
      </c>
      <c r="S1432" s="27">
        <v>-0.73909999999999998</v>
      </c>
      <c r="T1432" s="30">
        <v>0</v>
      </c>
      <c r="U1432" s="27" t="s">
        <v>1989</v>
      </c>
      <c r="V1432" s="30">
        <v>-1.7647949190000001</v>
      </c>
      <c r="W1432" s="32">
        <v>-6.93E-2</v>
      </c>
      <c r="X1432" s="30">
        <v>-3.5778602259999999</v>
      </c>
      <c r="Y1432" s="32">
        <v>1.0274000000000001</v>
      </c>
      <c r="Z1432" s="30">
        <v>0</v>
      </c>
      <c r="AA1432" s="32" t="s">
        <v>1989</v>
      </c>
      <c r="AB1432" s="30">
        <v>-352.9589838</v>
      </c>
      <c r="AC1432" s="27">
        <v>-6.93E-2</v>
      </c>
      <c r="AD1432" s="30">
        <v>-715.57204520000005</v>
      </c>
      <c r="AE1432" s="27">
        <v>1.0269999999999999</v>
      </c>
      <c r="AF1432" s="30">
        <v>0</v>
      </c>
      <c r="AG1432" s="27" t="s">
        <v>1989</v>
      </c>
      <c r="AH1432" s="25">
        <v>-3.7075108500000002E-2</v>
      </c>
      <c r="AI1432" s="25">
        <v>-8.6051824700000001E-2</v>
      </c>
      <c r="AJ1432" s="25">
        <v>0</v>
      </c>
      <c r="AK1432" s="25">
        <v>-0.19417280410000001</v>
      </c>
      <c r="AL1432" s="25">
        <v>-0.55751987820000004</v>
      </c>
      <c r="AM1432" s="25">
        <v>0</v>
      </c>
      <c r="AN1432" s="47">
        <v>0.59550886589999996</v>
      </c>
      <c r="AO1432" s="47">
        <v>-0.34416112850000002</v>
      </c>
      <c r="AP1432" s="47">
        <v>0</v>
      </c>
      <c r="AQ1432" s="47">
        <v>4.3398994703077003</v>
      </c>
      <c r="AR1432" s="47">
        <v>7.4983084815026801</v>
      </c>
      <c r="AS1432" s="47" t="s">
        <v>1989</v>
      </c>
      <c r="AT1432" s="28">
        <v>0</v>
      </c>
      <c r="AU1432" s="28">
        <v>0</v>
      </c>
      <c r="AV1432" s="28">
        <v>0</v>
      </c>
    </row>
    <row r="1433" spans="1:48" x14ac:dyDescent="0.25">
      <c r="A1433" s="159">
        <v>1430</v>
      </c>
      <c r="B1433" s="3" t="s">
        <v>4585</v>
      </c>
      <c r="C1433" s="3" t="s">
        <v>2159</v>
      </c>
      <c r="D1433" s="28">
        <v>6300</v>
      </c>
      <c r="E1433" s="25">
        <v>-4.5454549999999996</v>
      </c>
      <c r="F1433" s="25">
        <v>-11.267609999999999</v>
      </c>
      <c r="G1433" s="25">
        <v>-22.22222</v>
      </c>
      <c r="H1433" s="28">
        <v>31500000000</v>
      </c>
      <c r="I1433" s="49">
        <v>5</v>
      </c>
      <c r="J1433" s="49">
        <v>100</v>
      </c>
      <c r="K1433" s="28">
        <v>1749.15</v>
      </c>
      <c r="L1433" s="28">
        <v>2407500</v>
      </c>
      <c r="M1433" s="49">
        <v>10.787671232876713</v>
      </c>
      <c r="N1433" s="49">
        <v>0.62153614051421102</v>
      </c>
      <c r="O1433" s="49" t="s">
        <v>4501</v>
      </c>
      <c r="P1433" s="30">
        <v>143.607983459</v>
      </c>
      <c r="Q1433" s="27">
        <v>0.2762</v>
      </c>
      <c r="R1433" s="30">
        <v>153.998708392</v>
      </c>
      <c r="S1433" s="27">
        <v>7.2400000000000006E-2</v>
      </c>
      <c r="T1433" s="30">
        <v>0</v>
      </c>
      <c r="U1433" s="27" t="s">
        <v>1989</v>
      </c>
      <c r="V1433" s="30">
        <v>6.9222060540000001</v>
      </c>
      <c r="W1433" s="32">
        <v>0.32219999999999999</v>
      </c>
      <c r="X1433" s="30">
        <v>3.5624328909999998</v>
      </c>
      <c r="Y1433" s="32">
        <v>-0.4854</v>
      </c>
      <c r="Z1433" s="30">
        <v>0</v>
      </c>
      <c r="AA1433" s="32" t="s">
        <v>1989</v>
      </c>
      <c r="AB1433" s="30">
        <v>1384.4412107999999</v>
      </c>
      <c r="AC1433" s="27">
        <v>-0.44069999999999998</v>
      </c>
      <c r="AD1433" s="30">
        <v>598.48872559999995</v>
      </c>
      <c r="AE1433" s="27">
        <v>-0.56799999999999995</v>
      </c>
      <c r="AF1433" s="30">
        <v>0</v>
      </c>
      <c r="AG1433" s="27" t="s">
        <v>1989</v>
      </c>
      <c r="AH1433" s="25">
        <v>0.1493819163</v>
      </c>
      <c r="AI1433" s="25">
        <v>5.5146937600000001E-2</v>
      </c>
      <c r="AJ1433" s="25">
        <v>0</v>
      </c>
      <c r="AK1433" s="25">
        <v>0.18970892140000001</v>
      </c>
      <c r="AL1433" s="25">
        <v>7.0380045799999999E-2</v>
      </c>
      <c r="AM1433" s="25">
        <v>0</v>
      </c>
      <c r="AN1433" s="47">
        <v>0.2861159257</v>
      </c>
      <c r="AO1433" s="47">
        <v>0.26507159800000002</v>
      </c>
      <c r="AP1433" s="47">
        <v>0</v>
      </c>
      <c r="AQ1433" s="47">
        <v>0.248143628929272</v>
      </c>
      <c r="AR1433" s="47">
        <v>0.304240937721032</v>
      </c>
      <c r="AS1433" s="47" t="s">
        <v>1989</v>
      </c>
      <c r="AT1433" s="28">
        <v>68</v>
      </c>
      <c r="AU1433" s="28">
        <v>484</v>
      </c>
      <c r="AV1433" s="28">
        <v>0</v>
      </c>
    </row>
    <row r="1434" spans="1:48" x14ac:dyDescent="0.25">
      <c r="A1434" s="159">
        <v>1431</v>
      </c>
      <c r="B1434" s="3" t="s">
        <v>3485</v>
      </c>
      <c r="C1434" s="3" t="s">
        <v>2159</v>
      </c>
      <c r="D1434" s="28">
        <v>22800</v>
      </c>
      <c r="E1434" s="25">
        <v>11.764709999999999</v>
      </c>
      <c r="F1434" s="25">
        <v>20</v>
      </c>
      <c r="G1434" s="25">
        <v>86.885249999999999</v>
      </c>
      <c r="H1434" s="28">
        <v>114000000000</v>
      </c>
      <c r="I1434" s="49">
        <v>5</v>
      </c>
      <c r="J1434" s="49">
        <v>26.813659999999999</v>
      </c>
      <c r="K1434" s="28">
        <v>140</v>
      </c>
      <c r="L1434" s="28">
        <v>2626500</v>
      </c>
      <c r="M1434" s="49">
        <v>9.1898428053204348</v>
      </c>
      <c r="N1434" s="49">
        <v>1.3888626322327</v>
      </c>
      <c r="O1434" s="49" t="s">
        <v>4501</v>
      </c>
      <c r="P1434" s="30">
        <v>809.23700731500003</v>
      </c>
      <c r="Q1434" s="27">
        <v>-7.7899999999999997E-2</v>
      </c>
      <c r="R1434" s="30">
        <v>777.68879692600001</v>
      </c>
      <c r="S1434" s="27">
        <v>-3.9E-2</v>
      </c>
      <c r="T1434" s="30">
        <v>0</v>
      </c>
      <c r="U1434" s="27" t="s">
        <v>1989</v>
      </c>
      <c r="V1434" s="30">
        <v>9.2435352809999998</v>
      </c>
      <c r="W1434" s="32">
        <v>2.3666999999999998</v>
      </c>
      <c r="X1434" s="30">
        <v>12.393181022</v>
      </c>
      <c r="Y1434" s="32">
        <v>0.3407</v>
      </c>
      <c r="Z1434" s="30">
        <v>0</v>
      </c>
      <c r="AA1434" s="32" t="s">
        <v>1989</v>
      </c>
      <c r="AB1434" s="30">
        <v>1848.7070561999999</v>
      </c>
      <c r="AC1434" s="27">
        <v>2.9609000000000001</v>
      </c>
      <c r="AD1434" s="30">
        <v>2230.7725839999998</v>
      </c>
      <c r="AE1434" s="27">
        <v>0.20699999999999999</v>
      </c>
      <c r="AF1434" s="30">
        <v>0</v>
      </c>
      <c r="AG1434" s="27" t="s">
        <v>1989</v>
      </c>
      <c r="AH1434" s="25">
        <v>4.8203256799999997E-2</v>
      </c>
      <c r="AI1434" s="25">
        <v>5.8323470600000003E-2</v>
      </c>
      <c r="AJ1434" s="25">
        <v>0</v>
      </c>
      <c r="AK1434" s="25">
        <v>0.1210141218</v>
      </c>
      <c r="AL1434" s="25">
        <v>0.1536639648</v>
      </c>
      <c r="AM1434" s="25">
        <v>0</v>
      </c>
      <c r="AN1434" s="47">
        <v>5.9039716200000002E-2</v>
      </c>
      <c r="AO1434" s="47">
        <v>7.6467252400000005E-2</v>
      </c>
      <c r="AP1434" s="47">
        <v>0</v>
      </c>
      <c r="AQ1434" s="47">
        <v>1.37689648311431</v>
      </c>
      <c r="AR1434" s="47">
        <v>1.8839856626873701</v>
      </c>
      <c r="AS1434" s="47" t="s">
        <v>1989</v>
      </c>
      <c r="AT1434" s="28">
        <v>1000</v>
      </c>
      <c r="AU1434" s="28">
        <v>1500</v>
      </c>
      <c r="AV1434" s="28">
        <v>0</v>
      </c>
    </row>
    <row r="1435" spans="1:48" x14ac:dyDescent="0.25">
      <c r="A1435" s="159">
        <v>1432</v>
      </c>
      <c r="B1435" s="3" t="s">
        <v>4934</v>
      </c>
      <c r="C1435" s="3" t="s">
        <v>2159</v>
      </c>
      <c r="D1435" s="28">
        <v>5200</v>
      </c>
      <c r="E1435" s="25">
        <v>-5.4545450000000004</v>
      </c>
      <c r="F1435" s="25" t="s">
        <v>4501</v>
      </c>
      <c r="G1435" s="25" t="s">
        <v>4501</v>
      </c>
      <c r="H1435" s="28">
        <v>52000000000</v>
      </c>
      <c r="I1435" s="49">
        <v>10</v>
      </c>
      <c r="J1435" s="49">
        <v>21.016940000000002</v>
      </c>
      <c r="K1435" s="28">
        <v>85</v>
      </c>
      <c r="L1435" s="28">
        <v>445500</v>
      </c>
      <c r="M1435" s="49">
        <v>3.5828217477280089</v>
      </c>
      <c r="N1435" s="49">
        <v>0.29318519233956042</v>
      </c>
      <c r="O1435" s="49" t="s">
        <v>4501</v>
      </c>
      <c r="P1435" s="30">
        <v>0</v>
      </c>
      <c r="Q1435" s="27" t="s">
        <v>1989</v>
      </c>
      <c r="R1435" s="30">
        <v>0</v>
      </c>
      <c r="S1435" s="27" t="s">
        <v>1989</v>
      </c>
      <c r="T1435" s="30">
        <v>0</v>
      </c>
      <c r="U1435" s="27" t="s">
        <v>1989</v>
      </c>
      <c r="V1435" s="30">
        <v>0</v>
      </c>
      <c r="W1435" s="32" t="s">
        <v>1989</v>
      </c>
      <c r="X1435" s="30">
        <v>0</v>
      </c>
      <c r="Y1435" s="32" t="s">
        <v>1989</v>
      </c>
      <c r="Z1435" s="30">
        <v>0</v>
      </c>
      <c r="AA1435" s="32" t="s">
        <v>1989</v>
      </c>
      <c r="AB1435" s="30">
        <v>0</v>
      </c>
      <c r="AC1435" s="27" t="s">
        <v>1989</v>
      </c>
      <c r="AD1435" s="30">
        <v>0</v>
      </c>
      <c r="AE1435" s="27" t="s">
        <v>1989</v>
      </c>
      <c r="AF1435" s="30">
        <v>0</v>
      </c>
      <c r="AG1435" s="27" t="s">
        <v>1989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47">
        <v>0</v>
      </c>
      <c r="AO1435" s="47">
        <v>0</v>
      </c>
      <c r="AP1435" s="47">
        <v>0</v>
      </c>
      <c r="AQ1435" s="47" t="s">
        <v>1989</v>
      </c>
      <c r="AR1435" s="47" t="s">
        <v>1989</v>
      </c>
      <c r="AS1435" s="47" t="s">
        <v>1989</v>
      </c>
      <c r="AT1435" s="28">
        <v>0</v>
      </c>
      <c r="AU1435" s="28">
        <v>0</v>
      </c>
      <c r="AV1435" s="28">
        <v>0</v>
      </c>
    </row>
    <row r="1436" spans="1:48" x14ac:dyDescent="0.25">
      <c r="A1436" s="159">
        <v>1433</v>
      </c>
      <c r="B1436" s="3" t="s">
        <v>4022</v>
      </c>
      <c r="C1436" s="3" t="s">
        <v>2159</v>
      </c>
      <c r="D1436" s="28">
        <v>20100</v>
      </c>
      <c r="E1436" s="25">
        <v>0.5</v>
      </c>
      <c r="F1436" s="25">
        <v>-37.962960000000002</v>
      </c>
      <c r="G1436" s="25">
        <v>82.727270000000004</v>
      </c>
      <c r="H1436" s="28">
        <v>7567650000000</v>
      </c>
      <c r="I1436" s="49">
        <v>376.5</v>
      </c>
      <c r="J1436" s="49">
        <v>0.42807440000000002</v>
      </c>
      <c r="K1436" s="28">
        <v>12420.15</v>
      </c>
      <c r="L1436" s="28">
        <v>258124500</v>
      </c>
      <c r="M1436" s="49">
        <v>18.525345622119815</v>
      </c>
      <c r="N1436" s="49">
        <v>1.6684534402767623</v>
      </c>
      <c r="O1436" s="49">
        <v>0.33067059999999998</v>
      </c>
      <c r="P1436" s="30">
        <v>3788.5464366770002</v>
      </c>
      <c r="Q1436" s="27">
        <v>4.3799999999999999E-2</v>
      </c>
      <c r="R1436" s="30">
        <v>4314.6043732420003</v>
      </c>
      <c r="S1436" s="27">
        <v>0.1389</v>
      </c>
      <c r="T1436" s="30">
        <v>4369.6840966740001</v>
      </c>
      <c r="U1436" s="27">
        <v>5.4800000000000001E-2</v>
      </c>
      <c r="V1436" s="30">
        <v>586.887867099</v>
      </c>
      <c r="W1436" s="32">
        <v>8.6E-3</v>
      </c>
      <c r="X1436" s="30">
        <v>794.42887546999998</v>
      </c>
      <c r="Y1436" s="32">
        <v>0.35360000000000003</v>
      </c>
      <c r="Z1436" s="30">
        <v>829.25203727099995</v>
      </c>
      <c r="AA1436" s="32">
        <v>0.12</v>
      </c>
      <c r="AB1436" s="30">
        <v>886.56743074370002</v>
      </c>
      <c r="AC1436" s="27">
        <v>-0.28100000000000003</v>
      </c>
      <c r="AD1436" s="30">
        <v>1230.0109288924</v>
      </c>
      <c r="AE1436" s="27">
        <v>0.38700000000000001</v>
      </c>
      <c r="AF1436" s="30">
        <v>1248.5002494954999</v>
      </c>
      <c r="AG1436" s="27">
        <v>1.1000000000000001</v>
      </c>
      <c r="AH1436" s="25">
        <v>2.27314604E-2</v>
      </c>
      <c r="AI1436" s="25">
        <v>2.8413763200000001E-2</v>
      </c>
      <c r="AJ1436" s="25">
        <v>2.7312766700000001E-2</v>
      </c>
      <c r="AK1436" s="25">
        <v>5.30028892E-2</v>
      </c>
      <c r="AL1436" s="25">
        <v>6.8480900100000006E-2</v>
      </c>
      <c r="AM1436" s="25">
        <v>6.7065361200000007E-2</v>
      </c>
      <c r="AN1436" s="47">
        <v>0.30605764959999998</v>
      </c>
      <c r="AO1436" s="47">
        <v>0.30982488270000003</v>
      </c>
      <c r="AP1436" s="47">
        <v>0.32721938140000001</v>
      </c>
      <c r="AQ1436" s="47">
        <v>1.35763796833997</v>
      </c>
      <c r="AR1436" s="47">
        <v>1.46122315626748</v>
      </c>
      <c r="AS1436" s="47">
        <v>1.45545835713942</v>
      </c>
      <c r="AT1436" s="28">
        <v>700</v>
      </c>
      <c r="AU1436" s="28">
        <v>800</v>
      </c>
      <c r="AV1436" s="28">
        <v>0</v>
      </c>
    </row>
    <row r="1437" spans="1:48" x14ac:dyDescent="0.25">
      <c r="A1437" s="159">
        <v>1434</v>
      </c>
      <c r="B1437" s="3" t="s">
        <v>4156</v>
      </c>
      <c r="C1437" s="3" t="s">
        <v>2159</v>
      </c>
      <c r="D1437" s="28" t="s">
        <v>4501</v>
      </c>
      <c r="E1437" s="25" t="s">
        <v>4501</v>
      </c>
      <c r="F1437" s="25" t="s">
        <v>4501</v>
      </c>
      <c r="G1437" s="25" t="s">
        <v>4501</v>
      </c>
      <c r="H1437" s="28" t="s">
        <v>4501</v>
      </c>
      <c r="I1437" s="49">
        <v>9.7299299999999995</v>
      </c>
      <c r="J1437" s="49">
        <v>1.146976</v>
      </c>
      <c r="K1437" s="28" t="s">
        <v>4501</v>
      </c>
      <c r="L1437" s="28" t="s">
        <v>4501</v>
      </c>
      <c r="M1437" s="49" t="s">
        <v>4501</v>
      </c>
      <c r="N1437" s="49" t="s">
        <v>4501</v>
      </c>
      <c r="O1437" s="49" t="s">
        <v>4501</v>
      </c>
      <c r="P1437" s="30">
        <v>19.686481082</v>
      </c>
      <c r="Q1437" s="27" t="s">
        <v>1989</v>
      </c>
      <c r="R1437" s="30">
        <v>31.386214584000001</v>
      </c>
      <c r="S1437" s="27">
        <v>0.59430000000000005</v>
      </c>
      <c r="T1437" s="30">
        <v>25.569392814</v>
      </c>
      <c r="U1437" s="27">
        <v>0.89980000000000004</v>
      </c>
      <c r="V1437" s="30">
        <v>-11.1202687</v>
      </c>
      <c r="W1437" s="32" t="s">
        <v>1989</v>
      </c>
      <c r="X1437" s="30">
        <v>0.203355282</v>
      </c>
      <c r="Y1437" s="32">
        <v>-1.0183</v>
      </c>
      <c r="Z1437" s="30">
        <v>0.18961958800000001</v>
      </c>
      <c r="AA1437" s="32">
        <v>1.5165999999999999</v>
      </c>
      <c r="AB1437" s="30">
        <v>-1142.8929661065999</v>
      </c>
      <c r="AC1437" s="27" t="s">
        <v>1989</v>
      </c>
      <c r="AD1437" s="30">
        <v>20.899973792200001</v>
      </c>
      <c r="AE1437" s="27">
        <v>-1.018</v>
      </c>
      <c r="AF1437" s="30">
        <v>0</v>
      </c>
      <c r="AG1437" s="27" t="s">
        <v>1989</v>
      </c>
      <c r="AH1437" s="25">
        <v>-6.4647732400000005E-2</v>
      </c>
      <c r="AI1437" s="25">
        <v>1.3018509000000001E-3</v>
      </c>
      <c r="AJ1437" s="25">
        <v>0</v>
      </c>
      <c r="AK1437" s="25">
        <v>-0.1208291108</v>
      </c>
      <c r="AL1437" s="25">
        <v>2.3489104999999998E-3</v>
      </c>
      <c r="AM1437" s="25">
        <v>0</v>
      </c>
      <c r="AN1437" s="47">
        <v>-0.13721143190000001</v>
      </c>
      <c r="AO1437" s="47">
        <v>0.29964487829999997</v>
      </c>
      <c r="AP1437" s="47">
        <v>0</v>
      </c>
      <c r="AQ1437" s="47">
        <v>0.90038274510945304</v>
      </c>
      <c r="AR1437" s="47">
        <v>0.70841263554596501</v>
      </c>
      <c r="AS1437" s="47">
        <v>0.69671419085145203</v>
      </c>
      <c r="AT1437" s="28">
        <v>0</v>
      </c>
      <c r="AU1437" s="28">
        <v>0</v>
      </c>
      <c r="AV1437" s="28">
        <v>0</v>
      </c>
    </row>
    <row r="1438" spans="1:48" x14ac:dyDescent="0.25">
      <c r="A1438" s="159">
        <v>1435</v>
      </c>
      <c r="B1438" s="3" t="s">
        <v>4221</v>
      </c>
      <c r="C1438" s="3" t="s">
        <v>2159</v>
      </c>
      <c r="D1438" s="28">
        <v>5800</v>
      </c>
      <c r="E1438" s="25">
        <v>1.754386</v>
      </c>
      <c r="F1438" s="25">
        <v>38.095239999999997</v>
      </c>
      <c r="G1438" s="25">
        <v>-20.54795</v>
      </c>
      <c r="H1438" s="28">
        <v>2607315249599.9995</v>
      </c>
      <c r="I1438" s="49">
        <v>449.53709999999995</v>
      </c>
      <c r="J1438" s="49">
        <v>99.986249999999998</v>
      </c>
      <c r="K1438" s="28">
        <v>150</v>
      </c>
      <c r="L1438" s="28">
        <v>891500</v>
      </c>
      <c r="M1438" s="49" t="s">
        <v>4501</v>
      </c>
      <c r="N1438" s="49">
        <v>0.52939951100004357</v>
      </c>
      <c r="O1438" s="49" t="s">
        <v>4501</v>
      </c>
      <c r="P1438" s="30">
        <v>9102.3423950350007</v>
      </c>
      <c r="Q1438" s="27">
        <v>-8.7099999999999997E-2</v>
      </c>
      <c r="R1438" s="30">
        <v>6057.7310569270003</v>
      </c>
      <c r="S1438" s="27">
        <v>-0.33450000000000002</v>
      </c>
      <c r="T1438" s="30">
        <v>3188.2331222369999</v>
      </c>
      <c r="U1438" s="27">
        <v>0.93879999999999997</v>
      </c>
      <c r="V1438" s="30">
        <v>514.29509812200001</v>
      </c>
      <c r="W1438" s="32">
        <v>-0.1225</v>
      </c>
      <c r="X1438" s="30">
        <v>333.50359058800001</v>
      </c>
      <c r="Y1438" s="32">
        <v>-0.35149999999999998</v>
      </c>
      <c r="Z1438" s="30">
        <v>77.702544161000006</v>
      </c>
      <c r="AA1438" s="32">
        <v>3.9336000000000002</v>
      </c>
      <c r="AB1438" s="30">
        <v>0</v>
      </c>
      <c r="AC1438" s="27">
        <v>-1</v>
      </c>
      <c r="AD1438" s="30">
        <v>317.7339852911</v>
      </c>
      <c r="AE1438" s="27" t="s">
        <v>1989</v>
      </c>
      <c r="AF1438" s="30">
        <v>0</v>
      </c>
      <c r="AG1438" s="27" t="s">
        <v>1989</v>
      </c>
      <c r="AH1438" s="25">
        <v>0</v>
      </c>
      <c r="AI1438" s="25">
        <v>4.9788892000000003E-3</v>
      </c>
      <c r="AJ1438" s="25">
        <v>0</v>
      </c>
      <c r="AK1438" s="25">
        <v>0</v>
      </c>
      <c r="AL1438" s="25">
        <v>1.8950658299999999E-2</v>
      </c>
      <c r="AM1438" s="25">
        <v>0</v>
      </c>
      <c r="AN1438" s="47">
        <v>0.21356226349999999</v>
      </c>
      <c r="AO1438" s="47">
        <v>0.24969718390000001</v>
      </c>
      <c r="AP1438" s="47">
        <v>0</v>
      </c>
      <c r="AQ1438" s="47" t="s">
        <v>1989</v>
      </c>
      <c r="AR1438" s="47">
        <v>2.8062020833175398</v>
      </c>
      <c r="AS1438" s="47">
        <v>2.9115947815318899</v>
      </c>
      <c r="AT1438" s="28">
        <v>0</v>
      </c>
      <c r="AU1438" s="28">
        <v>0</v>
      </c>
      <c r="AV1438" s="28">
        <v>0</v>
      </c>
    </row>
    <row r="1439" spans="1:48" x14ac:dyDescent="0.25">
      <c r="A1439" s="159">
        <v>1436</v>
      </c>
      <c r="B1439" s="3" t="s">
        <v>4935</v>
      </c>
      <c r="C1439" s="3" t="s">
        <v>2159</v>
      </c>
      <c r="D1439" s="28">
        <v>9700</v>
      </c>
      <c r="E1439" s="25">
        <v>7.7777779999999996</v>
      </c>
      <c r="F1439" s="25">
        <v>7.7777779999999996</v>
      </c>
      <c r="G1439" s="25" t="s">
        <v>4501</v>
      </c>
      <c r="H1439" s="28">
        <v>60233411000</v>
      </c>
      <c r="I1439" s="49">
        <v>6.2096299999999998</v>
      </c>
      <c r="J1439" s="49">
        <v>13.362780000000001</v>
      </c>
      <c r="K1439" s="28">
        <v>275</v>
      </c>
      <c r="L1439" s="28">
        <v>2652500</v>
      </c>
      <c r="M1439" s="49">
        <v>3.3904229290457883</v>
      </c>
      <c r="N1439" s="49">
        <v>0.65590216367476117</v>
      </c>
      <c r="O1439" s="49" t="s">
        <v>4501</v>
      </c>
      <c r="P1439" s="30">
        <v>119.354730745</v>
      </c>
      <c r="Q1439" s="27">
        <v>1.9E-2</v>
      </c>
      <c r="R1439" s="30">
        <v>118.21292349700001</v>
      </c>
      <c r="S1439" s="27">
        <v>-9.5999999999999992E-3</v>
      </c>
      <c r="T1439" s="30">
        <v>0</v>
      </c>
      <c r="U1439" s="27" t="s">
        <v>1989</v>
      </c>
      <c r="V1439" s="30">
        <v>12.413785956</v>
      </c>
      <c r="W1439" s="32">
        <v>-3.4700000000000002E-2</v>
      </c>
      <c r="X1439" s="30">
        <v>17.768756749000001</v>
      </c>
      <c r="Y1439" s="32">
        <v>0.43140000000000001</v>
      </c>
      <c r="Z1439" s="30">
        <v>0</v>
      </c>
      <c r="AA1439" s="32" t="s">
        <v>1989</v>
      </c>
      <c r="AB1439" s="30">
        <v>1999.1184589098</v>
      </c>
      <c r="AC1439" s="27">
        <v>-5.8000000000000003E-2</v>
      </c>
      <c r="AD1439" s="30">
        <v>2861.4839771451998</v>
      </c>
      <c r="AE1439" s="27">
        <v>0.43099999999999999</v>
      </c>
      <c r="AF1439" s="30">
        <v>0</v>
      </c>
      <c r="AG1439" s="27" t="s">
        <v>1989</v>
      </c>
      <c r="AH1439" s="25">
        <v>8.66778993E-2</v>
      </c>
      <c r="AI1439" s="25">
        <v>0.1119469053</v>
      </c>
      <c r="AJ1439" s="25">
        <v>0</v>
      </c>
      <c r="AK1439" s="25">
        <v>0.15591970529999999</v>
      </c>
      <c r="AL1439" s="25">
        <v>0.2057430183</v>
      </c>
      <c r="AM1439" s="25">
        <v>0</v>
      </c>
      <c r="AN1439" s="47">
        <v>0.22382594980000001</v>
      </c>
      <c r="AO1439" s="47">
        <v>0.26647675209999999</v>
      </c>
      <c r="AP1439" s="47">
        <v>0</v>
      </c>
      <c r="AQ1439" s="47">
        <v>0.79128395857192602</v>
      </c>
      <c r="AR1439" s="47">
        <v>0.87889308416771805</v>
      </c>
      <c r="AS1439" s="47" t="s">
        <v>1989</v>
      </c>
      <c r="AT1439" s="28">
        <v>1000</v>
      </c>
      <c r="AU1439" s="28">
        <v>1000</v>
      </c>
      <c r="AV1439" s="28">
        <v>0</v>
      </c>
    </row>
    <row r="1440" spans="1:48" x14ac:dyDescent="0.25">
      <c r="A1440" s="159">
        <v>1437</v>
      </c>
      <c r="B1440" s="3" t="s">
        <v>3494</v>
      </c>
      <c r="C1440" s="3" t="s">
        <v>2159</v>
      </c>
      <c r="D1440" s="28">
        <v>69000</v>
      </c>
      <c r="E1440" s="25">
        <v>268.98399999999998</v>
      </c>
      <c r="F1440" s="25">
        <v>169.53129999999999</v>
      </c>
      <c r="G1440" s="25">
        <v>85.483869999999996</v>
      </c>
      <c r="H1440" s="28">
        <v>345000000000</v>
      </c>
      <c r="I1440" s="49">
        <v>5</v>
      </c>
      <c r="J1440" s="49">
        <v>21.300879999999999</v>
      </c>
      <c r="K1440" s="28">
        <v>35</v>
      </c>
      <c r="L1440" s="28">
        <v>1655000</v>
      </c>
      <c r="M1440" s="49">
        <v>9.6692825112107617</v>
      </c>
      <c r="N1440" s="49">
        <v>3.1880717155856764</v>
      </c>
      <c r="O1440" s="49" t="s">
        <v>4501</v>
      </c>
      <c r="P1440" s="30">
        <v>752.01000728600002</v>
      </c>
      <c r="Q1440" s="27">
        <v>7.6999999999999999E-2</v>
      </c>
      <c r="R1440" s="30">
        <v>851.76184160299999</v>
      </c>
      <c r="S1440" s="27">
        <v>0.1326</v>
      </c>
      <c r="T1440" s="30">
        <v>0</v>
      </c>
      <c r="U1440" s="27" t="s">
        <v>1989</v>
      </c>
      <c r="V1440" s="30">
        <v>25.479036707999999</v>
      </c>
      <c r="W1440" s="32">
        <v>-0.3135</v>
      </c>
      <c r="X1440" s="30">
        <v>35.679511089000002</v>
      </c>
      <c r="Y1440" s="32">
        <v>0.40029999999999999</v>
      </c>
      <c r="Z1440" s="30">
        <v>0</v>
      </c>
      <c r="AA1440" s="32" t="s">
        <v>1989</v>
      </c>
      <c r="AB1440" s="30">
        <v>5052.6767339999997</v>
      </c>
      <c r="AC1440" s="27">
        <v>-0.3105</v>
      </c>
      <c r="AD1440" s="30">
        <v>6773.1804433999996</v>
      </c>
      <c r="AE1440" s="27">
        <v>0.34100000000000003</v>
      </c>
      <c r="AF1440" s="30">
        <v>0</v>
      </c>
      <c r="AG1440" s="27" t="s">
        <v>1989</v>
      </c>
      <c r="AH1440" s="25">
        <v>9.9035710999999998E-2</v>
      </c>
      <c r="AI1440" s="25">
        <v>0.12329896479999999</v>
      </c>
      <c r="AJ1440" s="25">
        <v>0</v>
      </c>
      <c r="AK1440" s="25">
        <v>0.2704419119</v>
      </c>
      <c r="AL1440" s="25">
        <v>0.35419547439999999</v>
      </c>
      <c r="AM1440" s="25">
        <v>0</v>
      </c>
      <c r="AN1440" s="47">
        <v>9.1977002799999999E-2</v>
      </c>
      <c r="AO1440" s="47">
        <v>9.0597155700000001E-2</v>
      </c>
      <c r="AP1440" s="47">
        <v>0</v>
      </c>
      <c r="AQ1440" s="47">
        <v>1.7120803343025</v>
      </c>
      <c r="AR1440" s="47">
        <v>2.0110270599406102</v>
      </c>
      <c r="AS1440" s="47" t="s">
        <v>1989</v>
      </c>
      <c r="AT1440" s="28">
        <v>4000</v>
      </c>
      <c r="AU1440" s="28">
        <v>4000</v>
      </c>
      <c r="AV1440" s="28">
        <v>0</v>
      </c>
    </row>
    <row r="1441" spans="1:48" x14ac:dyDescent="0.25">
      <c r="A1441" s="159">
        <v>1438</v>
      </c>
      <c r="B1441" s="3" t="s">
        <v>3497</v>
      </c>
      <c r="C1441" s="3" t="s">
        <v>2159</v>
      </c>
      <c r="D1441" s="28">
        <v>21400</v>
      </c>
      <c r="E1441" s="25">
        <v>-0.46511629999999998</v>
      </c>
      <c r="F1441" s="25">
        <v>-12.65306</v>
      </c>
      <c r="G1441" s="25">
        <v>42.666670000000003</v>
      </c>
      <c r="H1441" s="28">
        <v>225342000000</v>
      </c>
      <c r="I1441" s="49">
        <v>10.53</v>
      </c>
      <c r="J1441" s="49">
        <v>40.245780000000003</v>
      </c>
      <c r="K1441" s="28">
        <v>15</v>
      </c>
      <c r="L1441" s="28">
        <v>306000</v>
      </c>
      <c r="M1441" s="49">
        <v>5.6538969616908847</v>
      </c>
      <c r="N1441" s="49">
        <v>1.0674184322922806</v>
      </c>
      <c r="O1441" s="49" t="s">
        <v>4501</v>
      </c>
      <c r="P1441" s="30">
        <v>1257.8268404600001</v>
      </c>
      <c r="Q1441" s="27">
        <v>0.42509999999999998</v>
      </c>
      <c r="R1441" s="30">
        <v>1275.434170002</v>
      </c>
      <c r="S1441" s="27">
        <v>1.4E-2</v>
      </c>
      <c r="T1441" s="30">
        <v>0</v>
      </c>
      <c r="U1441" s="27" t="s">
        <v>1989</v>
      </c>
      <c r="V1441" s="30">
        <v>38.201098772999998</v>
      </c>
      <c r="W1441" s="32">
        <v>0.2379</v>
      </c>
      <c r="X1441" s="30">
        <v>39.144001172000003</v>
      </c>
      <c r="Y1441" s="32">
        <v>2.47E-2</v>
      </c>
      <c r="Z1441" s="30">
        <v>0</v>
      </c>
      <c r="AA1441" s="32" t="s">
        <v>1989</v>
      </c>
      <c r="AB1441" s="30">
        <v>2892.6646386514999</v>
      </c>
      <c r="AC1441" s="27">
        <v>0.2298</v>
      </c>
      <c r="AD1441" s="30">
        <v>3068.1626899335001</v>
      </c>
      <c r="AE1441" s="27">
        <v>6.0999999999999999E-2</v>
      </c>
      <c r="AF1441" s="30">
        <v>0</v>
      </c>
      <c r="AG1441" s="27" t="s">
        <v>1989</v>
      </c>
      <c r="AH1441" s="25">
        <v>5.3681826799999999E-2</v>
      </c>
      <c r="AI1441" s="25">
        <v>5.21789857E-2</v>
      </c>
      <c r="AJ1441" s="25">
        <v>0</v>
      </c>
      <c r="AK1441" s="25">
        <v>0.19521855190000001</v>
      </c>
      <c r="AL1441" s="25">
        <v>0.18761088079999999</v>
      </c>
      <c r="AM1441" s="25">
        <v>0</v>
      </c>
      <c r="AN1441" s="47">
        <v>0.19545050920000001</v>
      </c>
      <c r="AO1441" s="47">
        <v>0.17778097339999999</v>
      </c>
      <c r="AP1441" s="47">
        <v>0</v>
      </c>
      <c r="AQ1441" s="47">
        <v>2.9079847929419098</v>
      </c>
      <c r="AR1441" s="47">
        <v>2.3038682114012499</v>
      </c>
      <c r="AS1441" s="47" t="s">
        <v>1989</v>
      </c>
      <c r="AT1441" s="28">
        <v>1700</v>
      </c>
      <c r="AU1441" s="28">
        <v>1700</v>
      </c>
      <c r="AV1441" s="28">
        <v>0</v>
      </c>
    </row>
    <row r="1442" spans="1:48" x14ac:dyDescent="0.25">
      <c r="A1442" s="159">
        <v>1439</v>
      </c>
      <c r="B1442" s="3" t="s">
        <v>3500</v>
      </c>
      <c r="C1442" s="3" t="s">
        <v>2159</v>
      </c>
      <c r="D1442" s="28" t="s">
        <v>4501</v>
      </c>
      <c r="E1442" s="25" t="s">
        <v>4501</v>
      </c>
      <c r="F1442" s="25" t="s">
        <v>4501</v>
      </c>
      <c r="G1442" s="25" t="s">
        <v>4501</v>
      </c>
      <c r="H1442" s="28" t="s">
        <v>4501</v>
      </c>
      <c r="I1442" s="49">
        <v>12</v>
      </c>
      <c r="J1442" s="49">
        <v>34.070770000000003</v>
      </c>
      <c r="K1442" s="28">
        <v>0</v>
      </c>
      <c r="L1442" s="28" t="s">
        <v>4501</v>
      </c>
      <c r="M1442" s="49" t="s">
        <v>4501</v>
      </c>
      <c r="N1442" s="49" t="s">
        <v>4501</v>
      </c>
      <c r="O1442" s="49" t="s">
        <v>4501</v>
      </c>
      <c r="P1442" s="30">
        <v>998.60179696</v>
      </c>
      <c r="Q1442" s="27">
        <v>4.4499999999999998E-2</v>
      </c>
      <c r="R1442" s="30">
        <v>873.41645177299995</v>
      </c>
      <c r="S1442" s="27">
        <v>-0.12540000000000001</v>
      </c>
      <c r="T1442" s="30">
        <v>909.90391349699996</v>
      </c>
      <c r="U1442" s="27">
        <v>-3.8999999999999998E-3</v>
      </c>
      <c r="V1442" s="30">
        <v>12.356690051999999</v>
      </c>
      <c r="W1442" s="32">
        <v>0.74980000000000002</v>
      </c>
      <c r="X1442" s="30">
        <v>1.7249021389999999</v>
      </c>
      <c r="Y1442" s="32">
        <v>-0.86040000000000005</v>
      </c>
      <c r="Z1442" s="30">
        <v>2.608963621</v>
      </c>
      <c r="AA1442" s="32">
        <v>-0.77569999999999995</v>
      </c>
      <c r="AB1442" s="30">
        <v>926.75175391669995</v>
      </c>
      <c r="AC1442" s="27">
        <v>0.74980000000000002</v>
      </c>
      <c r="AD1442" s="30">
        <v>122.07517824999999</v>
      </c>
      <c r="AE1442" s="27">
        <v>-0.86799999999999999</v>
      </c>
      <c r="AF1442" s="30">
        <v>217.41363508329999</v>
      </c>
      <c r="AG1442" s="27">
        <v>0.22</v>
      </c>
      <c r="AH1442" s="25">
        <v>2.7652857100000001E-2</v>
      </c>
      <c r="AI1442" s="25">
        <v>3.8888172999999998E-3</v>
      </c>
      <c r="AJ1442" s="25">
        <v>6.3507447E-3</v>
      </c>
      <c r="AK1442" s="25">
        <v>8.7470613799999999E-2</v>
      </c>
      <c r="AL1442" s="25">
        <v>1.2204210700000001E-2</v>
      </c>
      <c r="AM1442" s="25">
        <v>1.8827064599999999E-2</v>
      </c>
      <c r="AN1442" s="47">
        <v>7.5248834900000006E-2</v>
      </c>
      <c r="AO1442" s="47">
        <v>8.2891627600000004E-2</v>
      </c>
      <c r="AP1442" s="47">
        <v>8.1675967500000002E-2</v>
      </c>
      <c r="AQ1442" s="47">
        <v>2.1227746151399201</v>
      </c>
      <c r="AR1442" s="47">
        <v>2.1544088209274999</v>
      </c>
      <c r="AS1442" s="47">
        <v>1.9645444087683701</v>
      </c>
      <c r="AT1442" s="28">
        <v>500</v>
      </c>
      <c r="AU1442" s="28">
        <v>500</v>
      </c>
      <c r="AV1442" s="28">
        <v>0</v>
      </c>
    </row>
    <row r="1443" spans="1:48" x14ac:dyDescent="0.25">
      <c r="A1443" s="159">
        <v>1440</v>
      </c>
      <c r="B1443" s="3" t="s">
        <v>3503</v>
      </c>
      <c r="C1443" s="3" t="s">
        <v>2159</v>
      </c>
      <c r="D1443" s="28" t="s">
        <v>4501</v>
      </c>
      <c r="E1443" s="25" t="s">
        <v>4501</v>
      </c>
      <c r="F1443" s="25" t="s">
        <v>4501</v>
      </c>
      <c r="G1443" s="25" t="s">
        <v>4501</v>
      </c>
      <c r="H1443" s="28" t="s">
        <v>4501</v>
      </c>
      <c r="I1443" s="49">
        <v>10</v>
      </c>
      <c r="J1443" s="49">
        <v>16.495999999999999</v>
      </c>
      <c r="K1443" s="28" t="s">
        <v>4501</v>
      </c>
      <c r="L1443" s="28" t="s">
        <v>4501</v>
      </c>
      <c r="M1443" s="49" t="s">
        <v>4501</v>
      </c>
      <c r="N1443" s="49" t="s">
        <v>4501</v>
      </c>
      <c r="O1443" s="49" t="s">
        <v>4501</v>
      </c>
      <c r="P1443" s="30">
        <v>390.29608323999997</v>
      </c>
      <c r="Q1443" s="27">
        <v>-7.2999999999999995E-2</v>
      </c>
      <c r="R1443" s="30">
        <v>190.31164000800001</v>
      </c>
      <c r="S1443" s="27">
        <v>-0.51239999999999997</v>
      </c>
      <c r="T1443" s="30">
        <v>0</v>
      </c>
      <c r="U1443" s="27" t="s">
        <v>1989</v>
      </c>
      <c r="V1443" s="30">
        <v>19.939296423999998</v>
      </c>
      <c r="W1443" s="32">
        <v>1.7503</v>
      </c>
      <c r="X1443" s="30">
        <v>11.958389642</v>
      </c>
      <c r="Y1443" s="32">
        <v>-0.40029999999999999</v>
      </c>
      <c r="Z1443" s="30">
        <v>0</v>
      </c>
      <c r="AA1443" s="32" t="s">
        <v>1989</v>
      </c>
      <c r="AB1443" s="30">
        <v>1873.9296423999999</v>
      </c>
      <c r="AC1443" s="27">
        <v>1.8831</v>
      </c>
      <c r="AD1443" s="30">
        <v>1075.8389642</v>
      </c>
      <c r="AE1443" s="27">
        <v>-0.42599999999999999</v>
      </c>
      <c r="AF1443" s="30">
        <v>0</v>
      </c>
      <c r="AG1443" s="27" t="s">
        <v>1989</v>
      </c>
      <c r="AH1443" s="25">
        <v>0.10792333179999999</v>
      </c>
      <c r="AI1443" s="25">
        <v>6.2654090600000004E-2</v>
      </c>
      <c r="AJ1443" s="25">
        <v>0</v>
      </c>
      <c r="AK1443" s="25">
        <v>0.1660785132</v>
      </c>
      <c r="AL1443" s="25">
        <v>9.6224215399999993E-2</v>
      </c>
      <c r="AM1443" s="25">
        <v>0</v>
      </c>
      <c r="AN1443" s="47">
        <v>0.13208610879999999</v>
      </c>
      <c r="AO1443" s="47">
        <v>0.21395552840000001</v>
      </c>
      <c r="AP1443" s="47">
        <v>0</v>
      </c>
      <c r="AQ1443" s="47">
        <v>0.479925401991802</v>
      </c>
      <c r="AR1443" s="47">
        <v>0.59400621787834096</v>
      </c>
      <c r="AS1443" s="47" t="s">
        <v>1989</v>
      </c>
      <c r="AT1443" s="28">
        <v>1000</v>
      </c>
      <c r="AU1443" s="28">
        <v>1500</v>
      </c>
      <c r="AV1443" s="28">
        <v>500</v>
      </c>
    </row>
    <row r="1444" spans="1:48" x14ac:dyDescent="0.25">
      <c r="A1444" s="159">
        <v>1441</v>
      </c>
      <c r="B1444" s="3" t="s">
        <v>3488</v>
      </c>
      <c r="C1444" s="3" t="s">
        <v>2159</v>
      </c>
      <c r="D1444" s="28">
        <v>10800</v>
      </c>
      <c r="E1444" s="25">
        <v>0</v>
      </c>
      <c r="F1444" s="25">
        <v>42.105260000000001</v>
      </c>
      <c r="G1444" s="25">
        <v>8</v>
      </c>
      <c r="H1444" s="28">
        <v>162442800000.00003</v>
      </c>
      <c r="I1444" s="49">
        <v>15.040999999999999</v>
      </c>
      <c r="J1444" s="49">
        <v>61.271189999999997</v>
      </c>
      <c r="K1444" s="28">
        <v>0</v>
      </c>
      <c r="L1444" s="28" t="s">
        <v>4501</v>
      </c>
      <c r="M1444" s="49" t="s">
        <v>4501</v>
      </c>
      <c r="N1444" s="49" t="s">
        <v>4501</v>
      </c>
      <c r="O1444" s="49" t="s">
        <v>4501</v>
      </c>
      <c r="P1444" s="30">
        <v>125.64275930399999</v>
      </c>
      <c r="Q1444" s="27">
        <v>9.4999999999999998E-3</v>
      </c>
      <c r="R1444" s="30">
        <v>148.96551999499999</v>
      </c>
      <c r="S1444" s="27">
        <v>0.18559999999999999</v>
      </c>
      <c r="T1444" s="30">
        <v>140.11415867900001</v>
      </c>
      <c r="U1444" s="27">
        <v>-0.12180000000000001</v>
      </c>
      <c r="V1444" s="30">
        <v>-15.662120052000001</v>
      </c>
      <c r="W1444" s="32">
        <v>-0.59670000000000001</v>
      </c>
      <c r="X1444" s="30">
        <v>-8.7300818049999993</v>
      </c>
      <c r="Y1444" s="32">
        <v>-0.44259999999999999</v>
      </c>
      <c r="Z1444" s="30">
        <v>-11.987028254</v>
      </c>
      <c r="AA1444" s="32">
        <v>-4.1677</v>
      </c>
      <c r="AB1444" s="30">
        <v>-1027.2937197954</v>
      </c>
      <c r="AC1444" s="27">
        <v>-0.59670000000000001</v>
      </c>
      <c r="AD1444" s="30">
        <v>-572.61457464249997</v>
      </c>
      <c r="AE1444" s="27">
        <v>-0.443</v>
      </c>
      <c r="AF1444" s="30">
        <v>-796.95686816039995</v>
      </c>
      <c r="AG1444" s="27">
        <v>-2.75</v>
      </c>
      <c r="AH1444" s="25">
        <v>-1.6125483100000001E-2</v>
      </c>
      <c r="AI1444" s="25">
        <v>-9.3734573000000005E-3</v>
      </c>
      <c r="AJ1444" s="25">
        <v>-1.3078189E-2</v>
      </c>
      <c r="AK1444" s="25">
        <v>0.16072153920000001</v>
      </c>
      <c r="AL1444" s="25">
        <v>7.6051272200000006E-2</v>
      </c>
      <c r="AM1444" s="25">
        <v>0</v>
      </c>
      <c r="AN1444" s="47">
        <v>0.48424997520000002</v>
      </c>
      <c r="AO1444" s="47">
        <v>0.43792326980000001</v>
      </c>
      <c r="AP1444" s="47">
        <v>0.41724273360000003</v>
      </c>
      <c r="AQ1444" s="47">
        <v>-10.0071094778651</v>
      </c>
      <c r="AR1444" s="47">
        <v>-8.3566008957512405</v>
      </c>
      <c r="AS1444" s="47">
        <v>-8.6363306656229408</v>
      </c>
      <c r="AT1444" s="28">
        <v>0</v>
      </c>
      <c r="AU1444" s="28">
        <v>0</v>
      </c>
      <c r="AV1444" s="28">
        <v>0</v>
      </c>
    </row>
    <row r="1445" spans="1:48" x14ac:dyDescent="0.25">
      <c r="A1445" s="159">
        <v>1442</v>
      </c>
      <c r="B1445" s="3" t="s">
        <v>2910</v>
      </c>
      <c r="C1445" s="3" t="s">
        <v>2159</v>
      </c>
      <c r="D1445" s="28">
        <v>17700</v>
      </c>
      <c r="E1445" s="25">
        <v>30.14706</v>
      </c>
      <c r="F1445" s="25">
        <v>26.428570000000001</v>
      </c>
      <c r="G1445" s="25">
        <v>14.19355</v>
      </c>
      <c r="H1445" s="28">
        <v>796500000000</v>
      </c>
      <c r="I1445" s="49">
        <v>45</v>
      </c>
      <c r="J1445" s="49">
        <v>13.96902</v>
      </c>
      <c r="K1445" s="28">
        <v>15695</v>
      </c>
      <c r="L1445" s="28">
        <v>144803500</v>
      </c>
      <c r="M1445" s="49">
        <v>8.4374106206502049</v>
      </c>
      <c r="N1445" s="49">
        <v>1.4779550055464208</v>
      </c>
      <c r="O1445" s="49" t="s">
        <v>4501</v>
      </c>
      <c r="P1445" s="30">
        <v>261.39759806500001</v>
      </c>
      <c r="Q1445" s="27">
        <v>0.60429999999999995</v>
      </c>
      <c r="R1445" s="30">
        <v>273.236856515</v>
      </c>
      <c r="S1445" s="27">
        <v>4.53E-2</v>
      </c>
      <c r="T1445" s="30">
        <v>235.99221878500001</v>
      </c>
      <c r="U1445" s="27">
        <v>-0.1142</v>
      </c>
      <c r="V1445" s="30">
        <v>74.095708633000001</v>
      </c>
      <c r="W1445" s="32">
        <v>2.7412000000000001</v>
      </c>
      <c r="X1445" s="30">
        <v>94.399307316000005</v>
      </c>
      <c r="Y1445" s="32">
        <v>0.27400000000000002</v>
      </c>
      <c r="Z1445" s="30">
        <v>72.345148193</v>
      </c>
      <c r="AA1445" s="32">
        <v>-0.1585</v>
      </c>
      <c r="AB1445" s="30">
        <v>1539.3101918443999</v>
      </c>
      <c r="AC1445" s="27">
        <v>2.9687000000000001</v>
      </c>
      <c r="AD1445" s="30">
        <v>2018.1216514667001</v>
      </c>
      <c r="AE1445" s="27">
        <v>0.311</v>
      </c>
      <c r="AF1445" s="30">
        <v>1607.6699598444</v>
      </c>
      <c r="AG1445" s="27">
        <v>0.84</v>
      </c>
      <c r="AH1445" s="25">
        <v>8.3835704299999994E-2</v>
      </c>
      <c r="AI1445" s="25">
        <v>0.1110668709</v>
      </c>
      <c r="AJ1445" s="25">
        <v>8.8011796399999995E-2</v>
      </c>
      <c r="AK1445" s="25">
        <v>0.14350036690000001</v>
      </c>
      <c r="AL1445" s="25">
        <v>0.1743019942</v>
      </c>
      <c r="AM1445" s="25">
        <v>0.1346291406</v>
      </c>
      <c r="AN1445" s="47">
        <v>0.4963897968</v>
      </c>
      <c r="AO1445" s="47">
        <v>0.55203615939999995</v>
      </c>
      <c r="AP1445" s="47">
        <v>0.51614032949999999</v>
      </c>
      <c r="AQ1445" s="47">
        <v>0.59296178600983895</v>
      </c>
      <c r="AR1445" s="47">
        <v>0.54549026758536401</v>
      </c>
      <c r="AS1445" s="47">
        <v>0.52967154555303797</v>
      </c>
      <c r="AT1445" s="28">
        <v>1500</v>
      </c>
      <c r="AU1445" s="28">
        <v>1500</v>
      </c>
      <c r="AV1445" s="28">
        <v>0</v>
      </c>
    </row>
    <row r="1446" spans="1:48" x14ac:dyDescent="0.25">
      <c r="A1446" s="159">
        <v>1443</v>
      </c>
      <c r="B1446" s="3" t="s">
        <v>3509</v>
      </c>
      <c r="C1446" s="3" t="s">
        <v>2159</v>
      </c>
      <c r="D1446" s="28" t="s">
        <v>4501</v>
      </c>
      <c r="E1446" s="25" t="s">
        <v>4501</v>
      </c>
      <c r="F1446" s="25" t="s">
        <v>4501</v>
      </c>
      <c r="G1446" s="25" t="s">
        <v>4501</v>
      </c>
      <c r="H1446" s="28" t="s">
        <v>4501</v>
      </c>
      <c r="I1446" s="49">
        <v>107.29899999999999</v>
      </c>
      <c r="J1446" s="49">
        <v>94.771730000000005</v>
      </c>
      <c r="K1446" s="28" t="s">
        <v>4501</v>
      </c>
      <c r="L1446" s="28" t="s">
        <v>4501</v>
      </c>
      <c r="M1446" s="49" t="s">
        <v>4501</v>
      </c>
      <c r="N1446" s="49" t="s">
        <v>4501</v>
      </c>
      <c r="O1446" s="49" t="s">
        <v>4501</v>
      </c>
      <c r="P1446" s="30">
        <v>95.650841236999995</v>
      </c>
      <c r="Q1446" s="27">
        <v>3.39E-2</v>
      </c>
      <c r="R1446" s="30">
        <v>8.5161048919999995</v>
      </c>
      <c r="S1446" s="27">
        <v>-0.91100000000000003</v>
      </c>
      <c r="T1446" s="30">
        <v>3.7392738259999998</v>
      </c>
      <c r="U1446" s="27">
        <v>-0.96179999999999999</v>
      </c>
      <c r="V1446" s="30">
        <v>-18.361699972</v>
      </c>
      <c r="W1446" s="32">
        <v>-0.67600000000000005</v>
      </c>
      <c r="X1446" s="30">
        <v>-30.928683689</v>
      </c>
      <c r="Y1446" s="32">
        <v>0.68440000000000001</v>
      </c>
      <c r="Z1446" s="30">
        <v>-25.56194516</v>
      </c>
      <c r="AA1446" s="32">
        <v>1.4422999999999999</v>
      </c>
      <c r="AB1446" s="30">
        <v>-166.92454520000001</v>
      </c>
      <c r="AC1446" s="27">
        <v>-0.67600000000000005</v>
      </c>
      <c r="AD1446" s="30">
        <v>-281.16985171819999</v>
      </c>
      <c r="AE1446" s="27">
        <v>0.68400000000000005</v>
      </c>
      <c r="AF1446" s="30">
        <v>0</v>
      </c>
      <c r="AG1446" s="27">
        <v>0</v>
      </c>
      <c r="AH1446" s="25">
        <v>-1.9544117999999999E-2</v>
      </c>
      <c r="AI1446" s="25">
        <v>-3.5888553699999999E-2</v>
      </c>
      <c r="AJ1446" s="25">
        <v>0</v>
      </c>
      <c r="AK1446" s="25">
        <v>-2.1923218599999999E-2</v>
      </c>
      <c r="AL1446" s="25">
        <v>-3.8047312100000001E-2</v>
      </c>
      <c r="AM1446" s="25">
        <v>0</v>
      </c>
      <c r="AN1446" s="47">
        <v>-4.1382662299999998E-2</v>
      </c>
      <c r="AO1446" s="47">
        <v>-1.7038658509</v>
      </c>
      <c r="AP1446" s="47">
        <v>0</v>
      </c>
      <c r="AQ1446" s="47">
        <v>8.1224138264461093E-2</v>
      </c>
      <c r="AR1446" s="47">
        <v>3.8262016324937198E-2</v>
      </c>
      <c r="AS1446" s="47">
        <v>5.5054866541989697E-2</v>
      </c>
      <c r="AT1446" s="28">
        <v>0</v>
      </c>
      <c r="AU1446" s="28">
        <v>0</v>
      </c>
      <c r="AV1446" s="28">
        <v>0</v>
      </c>
    </row>
    <row r="1447" spans="1:48" x14ac:dyDescent="0.25">
      <c r="A1447" s="159">
        <v>1444</v>
      </c>
      <c r="B1447" s="3" t="s">
        <v>3512</v>
      </c>
      <c r="C1447" s="3" t="s">
        <v>2159</v>
      </c>
      <c r="D1447" s="28">
        <v>1100</v>
      </c>
      <c r="E1447" s="25">
        <v>0</v>
      </c>
      <c r="F1447" s="25">
        <v>-15.38462</v>
      </c>
      <c r="G1447" s="25">
        <v>-42.105260000000001</v>
      </c>
      <c r="H1447" s="28">
        <v>9350000000</v>
      </c>
      <c r="I1447" s="49">
        <v>8.5</v>
      </c>
      <c r="J1447" s="49">
        <v>73.996499999999997</v>
      </c>
      <c r="K1447" s="28">
        <v>13935.95</v>
      </c>
      <c r="L1447" s="28">
        <v>16686000</v>
      </c>
      <c r="M1447" s="49" t="s">
        <v>4501</v>
      </c>
      <c r="N1447" s="49">
        <v>0.23421097706638369</v>
      </c>
      <c r="O1447" s="49">
        <v>0.82851750000000002</v>
      </c>
      <c r="P1447" s="30">
        <v>3.5096836499999999</v>
      </c>
      <c r="Q1447" s="27">
        <v>-7.2300000000000003E-2</v>
      </c>
      <c r="R1447" s="30">
        <v>2.7807454140000001</v>
      </c>
      <c r="S1447" s="27">
        <v>-0.2077</v>
      </c>
      <c r="T1447" s="30">
        <v>0</v>
      </c>
      <c r="U1447" s="27" t="s">
        <v>1989</v>
      </c>
      <c r="V1447" s="30">
        <v>-10.255675299</v>
      </c>
      <c r="W1447" s="32">
        <v>-0.2646</v>
      </c>
      <c r="X1447" s="30">
        <v>-3.3251077040000001</v>
      </c>
      <c r="Y1447" s="32">
        <v>-0.67579999999999996</v>
      </c>
      <c r="Z1447" s="30">
        <v>0</v>
      </c>
      <c r="AA1447" s="32" t="s">
        <v>1989</v>
      </c>
      <c r="AB1447" s="30">
        <v>-1206.5500351764999</v>
      </c>
      <c r="AC1447" s="27">
        <v>-0.2646</v>
      </c>
      <c r="AD1447" s="30">
        <v>-391.18914164709997</v>
      </c>
      <c r="AE1447" s="27">
        <v>-0.67600000000000005</v>
      </c>
      <c r="AF1447" s="30">
        <v>0</v>
      </c>
      <c r="AG1447" s="27" t="s">
        <v>1989</v>
      </c>
      <c r="AH1447" s="25">
        <v>-0.1980695643</v>
      </c>
      <c r="AI1447" s="25">
        <v>-6.6488574300000006E-2</v>
      </c>
      <c r="AJ1447" s="25">
        <v>0</v>
      </c>
      <c r="AK1447" s="25">
        <v>-0.212007056</v>
      </c>
      <c r="AL1447" s="25">
        <v>-7.9961563799999996E-2</v>
      </c>
      <c r="AM1447" s="25">
        <v>0</v>
      </c>
      <c r="AN1447" s="47">
        <v>0.37637137900000001</v>
      </c>
      <c r="AO1447" s="47">
        <v>0.38938657119999998</v>
      </c>
      <c r="AP1447" s="47">
        <v>0</v>
      </c>
      <c r="AQ1447" s="47">
        <v>0.141006987370912</v>
      </c>
      <c r="AR1447" s="47">
        <v>0.26939853316822299</v>
      </c>
      <c r="AS1447" s="47" t="s">
        <v>1989</v>
      </c>
      <c r="AT1447" s="28">
        <v>0</v>
      </c>
      <c r="AU1447" s="28">
        <v>0</v>
      </c>
      <c r="AV1447" s="28">
        <v>0</v>
      </c>
    </row>
    <row r="1448" spans="1:48" x14ac:dyDescent="0.25">
      <c r="A1448" s="159">
        <v>1445</v>
      </c>
      <c r="B1448" s="3" t="s">
        <v>3650</v>
      </c>
      <c r="C1448" s="3" t="s">
        <v>2159</v>
      </c>
      <c r="D1448" s="28" t="s">
        <v>4501</v>
      </c>
      <c r="E1448" s="25" t="s">
        <v>4501</v>
      </c>
      <c r="F1448" s="25" t="s">
        <v>4501</v>
      </c>
      <c r="G1448" s="25" t="s">
        <v>4501</v>
      </c>
      <c r="H1448" s="28" t="s">
        <v>4501</v>
      </c>
      <c r="I1448" s="49">
        <v>3.0741000000000001</v>
      </c>
      <c r="J1448" s="49">
        <v>21.232230000000001</v>
      </c>
      <c r="K1448" s="28">
        <v>0</v>
      </c>
      <c r="L1448" s="28" t="s">
        <v>4501</v>
      </c>
      <c r="M1448" s="49" t="s">
        <v>4501</v>
      </c>
      <c r="N1448" s="49" t="s">
        <v>4501</v>
      </c>
      <c r="O1448" s="49" t="s">
        <v>4501</v>
      </c>
      <c r="P1448" s="30">
        <v>160.990627131</v>
      </c>
      <c r="Q1448" s="27">
        <v>0.40560000000000002</v>
      </c>
      <c r="R1448" s="30">
        <v>141.796743198</v>
      </c>
      <c r="S1448" s="27">
        <v>-0.1192</v>
      </c>
      <c r="T1448" s="30">
        <v>0</v>
      </c>
      <c r="U1448" s="27" t="s">
        <v>1989</v>
      </c>
      <c r="V1448" s="30">
        <v>5.1735528630000003</v>
      </c>
      <c r="W1448" s="32">
        <v>0.1308</v>
      </c>
      <c r="X1448" s="30">
        <v>5.7328000000000001</v>
      </c>
      <c r="Y1448" s="32">
        <v>0.1081</v>
      </c>
      <c r="Z1448" s="30">
        <v>0</v>
      </c>
      <c r="AA1448" s="32" t="s">
        <v>1989</v>
      </c>
      <c r="AB1448" s="30">
        <v>1375.5417400214999</v>
      </c>
      <c r="AC1448" s="27">
        <v>-7.5800000000000006E-2</v>
      </c>
      <c r="AD1448" s="30">
        <v>1864.8710191601001</v>
      </c>
      <c r="AE1448" s="27">
        <v>0.35599999999999998</v>
      </c>
      <c r="AF1448" s="30">
        <v>0</v>
      </c>
      <c r="AG1448" s="27" t="s">
        <v>1989</v>
      </c>
      <c r="AH1448" s="25">
        <v>5.3843432400000002E-2</v>
      </c>
      <c r="AI1448" s="25">
        <v>5.34715646E-2</v>
      </c>
      <c r="AJ1448" s="25">
        <v>0</v>
      </c>
      <c r="AK1448" s="25">
        <v>0.1464091938</v>
      </c>
      <c r="AL1448" s="25">
        <v>0.157247147</v>
      </c>
      <c r="AM1448" s="25">
        <v>0</v>
      </c>
      <c r="AN1448" s="47">
        <v>0.1581886341</v>
      </c>
      <c r="AO1448" s="47">
        <v>0.2014573516</v>
      </c>
      <c r="AP1448" s="47">
        <v>0</v>
      </c>
      <c r="AQ1448" s="47">
        <v>2.4256252983111501</v>
      </c>
      <c r="AR1448" s="47">
        <v>1.4843276154893801</v>
      </c>
      <c r="AS1448" s="47" t="s">
        <v>1989</v>
      </c>
      <c r="AT1448" s="28">
        <v>1100</v>
      </c>
      <c r="AU1448" s="28">
        <v>1150</v>
      </c>
      <c r="AV1448" s="28">
        <v>0</v>
      </c>
    </row>
    <row r="1449" spans="1:48" x14ac:dyDescent="0.25">
      <c r="A1449" s="159">
        <v>1446</v>
      </c>
      <c r="B1449" s="3" t="s">
        <v>3518</v>
      </c>
      <c r="C1449" s="3" t="s">
        <v>2159</v>
      </c>
      <c r="D1449" s="28">
        <v>4000</v>
      </c>
      <c r="E1449" s="25">
        <v>0</v>
      </c>
      <c r="F1449" s="25">
        <v>37.93103</v>
      </c>
      <c r="G1449" s="25">
        <v>37.93103</v>
      </c>
      <c r="H1449" s="28">
        <v>12427400000</v>
      </c>
      <c r="I1449" s="49">
        <v>3.1068499999999997</v>
      </c>
      <c r="J1449" s="49">
        <v>29.59535</v>
      </c>
      <c r="K1449" s="28">
        <v>5</v>
      </c>
      <c r="L1449" s="28">
        <v>20000</v>
      </c>
      <c r="M1449" s="49" t="s">
        <v>4501</v>
      </c>
      <c r="N1449" s="49" t="s">
        <v>4501</v>
      </c>
      <c r="O1449" s="49" t="s">
        <v>4501</v>
      </c>
      <c r="P1449" s="30">
        <v>5.410548489</v>
      </c>
      <c r="Q1449" s="27">
        <v>-0.49080000000000001</v>
      </c>
      <c r="R1449" s="30">
        <v>6.0474867919999999</v>
      </c>
      <c r="S1449" s="27">
        <v>0.1177</v>
      </c>
      <c r="T1449" s="30">
        <v>0</v>
      </c>
      <c r="U1449" s="27" t="s">
        <v>1989</v>
      </c>
      <c r="V1449" s="30">
        <v>-13.681307246999999</v>
      </c>
      <c r="W1449" s="32">
        <v>-0.50449999999999995</v>
      </c>
      <c r="X1449" s="30">
        <v>-0.80373046800000003</v>
      </c>
      <c r="Y1449" s="32">
        <v>-0.94130000000000003</v>
      </c>
      <c r="Z1449" s="30">
        <v>0</v>
      </c>
      <c r="AA1449" s="32" t="s">
        <v>1989</v>
      </c>
      <c r="AB1449" s="30">
        <v>-4275.4085146875004</v>
      </c>
      <c r="AC1449" s="27">
        <v>-0.50449999999999995</v>
      </c>
      <c r="AD1449" s="30">
        <v>-251.16577125000001</v>
      </c>
      <c r="AE1449" s="27">
        <v>-0.94099999999999995</v>
      </c>
      <c r="AF1449" s="30">
        <v>0</v>
      </c>
      <c r="AG1449" s="27" t="s">
        <v>1989</v>
      </c>
      <c r="AH1449" s="25">
        <v>-1.2010793788</v>
      </c>
      <c r="AI1449" s="25">
        <v>-0.36438614959999999</v>
      </c>
      <c r="AJ1449" s="25">
        <v>0</v>
      </c>
      <c r="AK1449" s="25">
        <v>0.59002177980000003</v>
      </c>
      <c r="AL1449" s="25">
        <v>2.64121602E-2</v>
      </c>
      <c r="AM1449" s="25">
        <v>0</v>
      </c>
      <c r="AN1449" s="47">
        <v>0.92981459919999998</v>
      </c>
      <c r="AO1449" s="47">
        <v>0.94588285000000005</v>
      </c>
      <c r="AP1449" s="47">
        <v>0</v>
      </c>
      <c r="AQ1449" s="47">
        <v>-1.0746348928944101</v>
      </c>
      <c r="AR1449" s="47">
        <v>-1.07038914700717</v>
      </c>
      <c r="AS1449" s="47" t="s">
        <v>1989</v>
      </c>
      <c r="AT1449" s="28">
        <v>0</v>
      </c>
      <c r="AU1449" s="28">
        <v>0</v>
      </c>
      <c r="AV1449" s="28">
        <v>0</v>
      </c>
    </row>
    <row r="1450" spans="1:48" x14ac:dyDescent="0.25">
      <c r="A1450" s="159">
        <v>1447</v>
      </c>
      <c r="B1450" s="3" t="s">
        <v>3521</v>
      </c>
      <c r="C1450" s="3" t="s">
        <v>2159</v>
      </c>
      <c r="D1450" s="28">
        <v>3000</v>
      </c>
      <c r="E1450" s="25">
        <v>-38.775509999999997</v>
      </c>
      <c r="F1450" s="25">
        <v>-38.775509999999997</v>
      </c>
      <c r="G1450" s="25">
        <v>87.5</v>
      </c>
      <c r="H1450" s="28">
        <v>14943570000</v>
      </c>
      <c r="I1450" s="49">
        <v>4.9811899999999998</v>
      </c>
      <c r="J1450" s="49">
        <v>39.61262</v>
      </c>
      <c r="K1450" s="28">
        <v>290</v>
      </c>
      <c r="L1450" s="28">
        <v>870000</v>
      </c>
      <c r="M1450" s="49">
        <v>0.41829336307863918</v>
      </c>
      <c r="N1450" s="49">
        <v>3.136585856005373</v>
      </c>
      <c r="O1450" s="49" t="s">
        <v>4501</v>
      </c>
      <c r="P1450" s="30">
        <v>42.212928941999998</v>
      </c>
      <c r="Q1450" s="27">
        <v>-0.19089999999999999</v>
      </c>
      <c r="R1450" s="30">
        <v>32.917509918</v>
      </c>
      <c r="S1450" s="27">
        <v>-0.22020000000000001</v>
      </c>
      <c r="T1450" s="30">
        <v>0</v>
      </c>
      <c r="U1450" s="27" t="s">
        <v>1989</v>
      </c>
      <c r="V1450" s="30">
        <v>-8.251414703</v>
      </c>
      <c r="W1450" s="32">
        <v>-0.44379999999999997</v>
      </c>
      <c r="X1450" s="30">
        <v>35.723331729999998</v>
      </c>
      <c r="Y1450" s="32">
        <v>-5.3293999999999997</v>
      </c>
      <c r="Z1450" s="30">
        <v>0</v>
      </c>
      <c r="AA1450" s="32" t="s">
        <v>1989</v>
      </c>
      <c r="AB1450" s="30">
        <v>-1650.2829406000001</v>
      </c>
      <c r="AC1450" s="27">
        <v>-0.44379999999999997</v>
      </c>
      <c r="AD1450" s="30">
        <v>7144.666346</v>
      </c>
      <c r="AE1450" s="27">
        <v>-5.3289999999999997</v>
      </c>
      <c r="AF1450" s="30">
        <v>0</v>
      </c>
      <c r="AG1450" s="27" t="s">
        <v>1989</v>
      </c>
      <c r="AH1450" s="25">
        <v>-7.1972009300000001E-2</v>
      </c>
      <c r="AI1450" s="25">
        <v>0.46960629450000002</v>
      </c>
      <c r="AJ1450" s="25">
        <v>0</v>
      </c>
      <c r="AK1450" s="25">
        <v>0.30750599950000002</v>
      </c>
      <c r="AL1450" s="25">
        <v>-2.7275159533000002</v>
      </c>
      <c r="AM1450" s="25">
        <v>0</v>
      </c>
      <c r="AN1450" s="47">
        <v>-2.44284112E-2</v>
      </c>
      <c r="AO1450" s="47">
        <v>3.5151825800000001E-2</v>
      </c>
      <c r="AP1450" s="47">
        <v>0</v>
      </c>
      <c r="AQ1450" s="47">
        <v>-4.4871676284170796</v>
      </c>
      <c r="AR1450" s="47">
        <v>8.2736416108178492</v>
      </c>
      <c r="AS1450" s="47" t="s">
        <v>1989</v>
      </c>
      <c r="AT1450" s="28">
        <v>0</v>
      </c>
      <c r="AU1450" s="28">
        <v>0</v>
      </c>
      <c r="AV1450" s="28">
        <v>0</v>
      </c>
    </row>
    <row r="1451" spans="1:48" x14ac:dyDescent="0.25">
      <c r="A1451" s="159">
        <v>1448</v>
      </c>
      <c r="B1451" s="3" t="s">
        <v>3524</v>
      </c>
      <c r="C1451" s="3" t="s">
        <v>2159</v>
      </c>
      <c r="D1451" s="28">
        <v>4200</v>
      </c>
      <c r="E1451" s="25">
        <v>-19.23077</v>
      </c>
      <c r="F1451" s="25">
        <v>-50.588239999999999</v>
      </c>
      <c r="G1451" s="25">
        <v>-42.46575</v>
      </c>
      <c r="H1451" s="28">
        <v>166320000000</v>
      </c>
      <c r="I1451" s="49">
        <v>39.6</v>
      </c>
      <c r="J1451" s="49">
        <v>15.991250000000001</v>
      </c>
      <c r="K1451" s="28">
        <v>28493.8</v>
      </c>
      <c r="L1451" s="28">
        <v>130934000</v>
      </c>
      <c r="M1451" s="49">
        <v>247.05882352941177</v>
      </c>
      <c r="N1451" s="49">
        <v>0.36827024038991868</v>
      </c>
      <c r="O1451" s="49">
        <v>0.29482249999999999</v>
      </c>
      <c r="P1451" s="30">
        <v>25.335479113000002</v>
      </c>
      <c r="Q1451" s="27">
        <v>-2.7900000000000001E-2</v>
      </c>
      <c r="R1451" s="30">
        <v>11.600909633000001</v>
      </c>
      <c r="S1451" s="27">
        <v>-0.54210000000000003</v>
      </c>
      <c r="T1451" s="30">
        <v>12.133382170000001</v>
      </c>
      <c r="U1451" s="27">
        <v>-0.36699999999999999</v>
      </c>
      <c r="V1451" s="30">
        <v>24.369285810000001</v>
      </c>
      <c r="W1451" s="32">
        <v>-0.70830000000000004</v>
      </c>
      <c r="X1451" s="30">
        <v>0.65698499300000002</v>
      </c>
      <c r="Y1451" s="32">
        <v>-0.97299999999999998</v>
      </c>
      <c r="Z1451" s="30">
        <v>-8.9040455109999996</v>
      </c>
      <c r="AA1451" s="32">
        <v>-1.3586</v>
      </c>
      <c r="AB1451" s="30">
        <v>615.38600530300005</v>
      </c>
      <c r="AC1451" s="27">
        <v>-0.70830000000000004</v>
      </c>
      <c r="AD1451" s="30">
        <v>16.590530126299999</v>
      </c>
      <c r="AE1451" s="27">
        <v>-0.97299999999999998</v>
      </c>
      <c r="AF1451" s="30">
        <v>-224.84963411620001</v>
      </c>
      <c r="AG1451" s="27">
        <v>-0.36</v>
      </c>
      <c r="AH1451" s="25">
        <v>2.1489727699999999E-2</v>
      </c>
      <c r="AI1451" s="25">
        <v>5.7764480000000004E-4</v>
      </c>
      <c r="AJ1451" s="25">
        <v>-7.7901947000000001E-3</v>
      </c>
      <c r="AK1451" s="25">
        <v>5.1824611499999999E-2</v>
      </c>
      <c r="AL1451" s="25">
        <v>1.4067664E-3</v>
      </c>
      <c r="AM1451" s="25">
        <v>-1.9365392499999998E-2</v>
      </c>
      <c r="AN1451" s="47">
        <v>0.77066501340000004</v>
      </c>
      <c r="AO1451" s="47">
        <v>0.46291268219999998</v>
      </c>
      <c r="AP1451" s="47">
        <v>0.4870629226</v>
      </c>
      <c r="AQ1451" s="47">
        <v>1.37227579992552</v>
      </c>
      <c r="AR1451" s="47">
        <v>1.50272082409206</v>
      </c>
      <c r="AS1451" s="47">
        <v>1.4858675836844</v>
      </c>
      <c r="AT1451" s="28">
        <v>0</v>
      </c>
      <c r="AU1451" s="28">
        <v>0</v>
      </c>
      <c r="AV1451" s="28">
        <v>0</v>
      </c>
    </row>
    <row r="1452" spans="1:48" x14ac:dyDescent="0.25">
      <c r="A1452" s="159">
        <v>1449</v>
      </c>
      <c r="B1452" s="3" t="s">
        <v>3527</v>
      </c>
      <c r="C1452" s="3" t="s">
        <v>2159</v>
      </c>
      <c r="D1452" s="28" t="s">
        <v>4501</v>
      </c>
      <c r="E1452" s="25" t="s">
        <v>4501</v>
      </c>
      <c r="F1452" s="25" t="s">
        <v>4501</v>
      </c>
      <c r="G1452" s="25" t="s">
        <v>4501</v>
      </c>
      <c r="H1452" s="28" t="s">
        <v>4501</v>
      </c>
      <c r="I1452" s="49">
        <v>2.5</v>
      </c>
      <c r="J1452" s="49">
        <v>96.927989999999994</v>
      </c>
      <c r="K1452" s="28" t="s">
        <v>4501</v>
      </c>
      <c r="L1452" s="28" t="s">
        <v>4501</v>
      </c>
      <c r="M1452" s="49" t="s">
        <v>4501</v>
      </c>
      <c r="N1452" s="49" t="s">
        <v>4501</v>
      </c>
      <c r="O1452" s="49" t="s">
        <v>4501</v>
      </c>
      <c r="P1452" s="30">
        <v>37.399488499</v>
      </c>
      <c r="Q1452" s="27">
        <v>-7.3700000000000002E-2</v>
      </c>
      <c r="R1452" s="30">
        <v>47.760994638</v>
      </c>
      <c r="S1452" s="27">
        <v>0.27700000000000002</v>
      </c>
      <c r="T1452" s="30">
        <v>0</v>
      </c>
      <c r="U1452" s="27" t="s">
        <v>1989</v>
      </c>
      <c r="V1452" s="30">
        <v>0.75890345299999995</v>
      </c>
      <c r="W1452" s="32">
        <v>0.1459</v>
      </c>
      <c r="X1452" s="30">
        <v>1.543101013</v>
      </c>
      <c r="Y1452" s="32">
        <v>1.0333000000000001</v>
      </c>
      <c r="Z1452" s="30">
        <v>0</v>
      </c>
      <c r="AA1452" s="32" t="s">
        <v>1989</v>
      </c>
      <c r="AB1452" s="30">
        <v>225.52376839999999</v>
      </c>
      <c r="AC1452" s="27">
        <v>-0.1061</v>
      </c>
      <c r="AD1452" s="30">
        <v>401.20626320000002</v>
      </c>
      <c r="AE1452" s="27">
        <v>0.77900000000000003</v>
      </c>
      <c r="AF1452" s="30">
        <v>0</v>
      </c>
      <c r="AG1452" s="27" t="s">
        <v>1989</v>
      </c>
      <c r="AH1452" s="25">
        <v>1.7426034900000002E-2</v>
      </c>
      <c r="AI1452" s="25">
        <v>3.5363717199999999E-2</v>
      </c>
      <c r="AJ1452" s="25">
        <v>0</v>
      </c>
      <c r="AK1452" s="25">
        <v>2.9840831700000001E-2</v>
      </c>
      <c r="AL1452" s="25">
        <v>6.0043202599999998E-2</v>
      </c>
      <c r="AM1452" s="25">
        <v>0</v>
      </c>
      <c r="AN1452" s="47">
        <v>0.33377550039999998</v>
      </c>
      <c r="AO1452" s="47">
        <v>0.25994427819999999</v>
      </c>
      <c r="AP1452" s="47">
        <v>0</v>
      </c>
      <c r="AQ1452" s="47">
        <v>0.679197040357856</v>
      </c>
      <c r="AR1452" s="47">
        <v>0.71630299207152603</v>
      </c>
      <c r="AS1452" s="47" t="s">
        <v>1989</v>
      </c>
      <c r="AT1452" s="28">
        <v>150</v>
      </c>
      <c r="AU1452" s="28">
        <v>200</v>
      </c>
      <c r="AV1452" s="28">
        <v>0</v>
      </c>
    </row>
    <row r="1453" spans="1:48" x14ac:dyDescent="0.25">
      <c r="A1453" s="159">
        <v>1450</v>
      </c>
      <c r="B1453" s="3" t="s">
        <v>4938</v>
      </c>
      <c r="C1453" s="3" t="s">
        <v>2159</v>
      </c>
      <c r="D1453" s="28" t="s">
        <v>4501</v>
      </c>
      <c r="E1453" s="25" t="s">
        <v>4501</v>
      </c>
      <c r="F1453" s="25" t="s">
        <v>4501</v>
      </c>
      <c r="G1453" s="25" t="s">
        <v>4501</v>
      </c>
      <c r="H1453" s="28" t="s">
        <v>4501</v>
      </c>
      <c r="I1453" s="49">
        <v>1.4475499999999999</v>
      </c>
      <c r="J1453" s="49">
        <v>100</v>
      </c>
      <c r="K1453" s="28" t="s">
        <v>4501</v>
      </c>
      <c r="L1453" s="28" t="s">
        <v>4501</v>
      </c>
      <c r="M1453" s="49" t="s">
        <v>4501</v>
      </c>
      <c r="N1453" s="49" t="s">
        <v>4501</v>
      </c>
      <c r="O1453" s="49" t="s">
        <v>4501</v>
      </c>
      <c r="P1453" s="30">
        <v>28.201568000000002</v>
      </c>
      <c r="Q1453" s="27">
        <v>0.21679999999999999</v>
      </c>
      <c r="R1453" s="30">
        <v>39.342223068999999</v>
      </c>
      <c r="S1453" s="27">
        <v>0.39500000000000002</v>
      </c>
      <c r="T1453" s="30">
        <v>0</v>
      </c>
      <c r="U1453" s="27" t="s">
        <v>1989</v>
      </c>
      <c r="V1453" s="30">
        <v>0.45442716100000002</v>
      </c>
      <c r="W1453" s="32">
        <v>-0.38219999999999998</v>
      </c>
      <c r="X1453" s="30">
        <v>0.40823455800000003</v>
      </c>
      <c r="Y1453" s="32">
        <v>-0.1017</v>
      </c>
      <c r="Z1453" s="30">
        <v>0</v>
      </c>
      <c r="AA1453" s="32" t="s">
        <v>1989</v>
      </c>
      <c r="AB1453" s="30">
        <v>260.19180159019999</v>
      </c>
      <c r="AC1453" s="27">
        <v>-0.86070000000000002</v>
      </c>
      <c r="AD1453" s="30">
        <v>233.7432579595</v>
      </c>
      <c r="AE1453" s="27">
        <v>-0.10199999999999999</v>
      </c>
      <c r="AF1453" s="30">
        <v>0</v>
      </c>
      <c r="AG1453" s="27" t="s">
        <v>1989</v>
      </c>
      <c r="AH1453" s="25">
        <v>2.20478273E-2</v>
      </c>
      <c r="AI1453" s="25">
        <v>1.44134308E-2</v>
      </c>
      <c r="AJ1453" s="25">
        <v>0</v>
      </c>
      <c r="AK1453" s="25">
        <v>5.6384884599999997E-2</v>
      </c>
      <c r="AL1453" s="25">
        <v>2.5979646799999999E-2</v>
      </c>
      <c r="AM1453" s="25">
        <v>0</v>
      </c>
      <c r="AN1453" s="47">
        <v>0.1871367041</v>
      </c>
      <c r="AO1453" s="47">
        <v>0.18865567010000001</v>
      </c>
      <c r="AP1453" s="47">
        <v>0</v>
      </c>
      <c r="AQ1453" s="47">
        <v>0.78849494720706803</v>
      </c>
      <c r="AR1453" s="47">
        <v>0.816068850016619</v>
      </c>
      <c r="AS1453" s="47" t="s">
        <v>1989</v>
      </c>
      <c r="AT1453" s="28">
        <v>0</v>
      </c>
      <c r="AU1453" s="28">
        <v>0</v>
      </c>
      <c r="AV1453" s="28">
        <v>0</v>
      </c>
    </row>
    <row r="1454" spans="1:48" x14ac:dyDescent="0.25">
      <c r="A1454" s="159">
        <v>1451</v>
      </c>
      <c r="B1454" s="3" t="s">
        <v>3530</v>
      </c>
      <c r="C1454" s="3" t="s">
        <v>2159</v>
      </c>
      <c r="D1454" s="28">
        <v>3800</v>
      </c>
      <c r="E1454" s="25">
        <v>-24</v>
      </c>
      <c r="F1454" s="25">
        <v>46.153849999999998</v>
      </c>
      <c r="G1454" s="25">
        <v>375</v>
      </c>
      <c r="H1454" s="28">
        <v>57000000000</v>
      </c>
      <c r="I1454" s="49">
        <v>15</v>
      </c>
      <c r="J1454" s="49">
        <v>56.908000000000001</v>
      </c>
      <c r="K1454" s="28">
        <v>70</v>
      </c>
      <c r="L1454" s="28">
        <v>306000</v>
      </c>
      <c r="M1454" s="49" t="s">
        <v>4501</v>
      </c>
      <c r="N1454" s="49" t="s">
        <v>4501</v>
      </c>
      <c r="O1454" s="49" t="s">
        <v>4501</v>
      </c>
      <c r="P1454" s="30">
        <v>0</v>
      </c>
      <c r="Q1454" s="27">
        <v>-1</v>
      </c>
      <c r="R1454" s="30">
        <v>0</v>
      </c>
      <c r="S1454" s="27" t="s">
        <v>1989</v>
      </c>
      <c r="T1454" s="30">
        <v>0</v>
      </c>
      <c r="U1454" s="27" t="s">
        <v>1989</v>
      </c>
      <c r="V1454" s="30">
        <v>0</v>
      </c>
      <c r="W1454" s="32">
        <v>-1</v>
      </c>
      <c r="X1454" s="30">
        <v>0</v>
      </c>
      <c r="Y1454" s="32" t="s">
        <v>1989</v>
      </c>
      <c r="Z1454" s="30">
        <v>0</v>
      </c>
      <c r="AA1454" s="32" t="s">
        <v>1989</v>
      </c>
      <c r="AB1454" s="30">
        <v>0</v>
      </c>
      <c r="AC1454" s="27">
        <v>-1</v>
      </c>
      <c r="AD1454" s="30">
        <v>0</v>
      </c>
      <c r="AE1454" s="27" t="s">
        <v>1989</v>
      </c>
      <c r="AF1454" s="30">
        <v>0</v>
      </c>
      <c r="AG1454" s="27" t="s">
        <v>1989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47">
        <v>0</v>
      </c>
      <c r="AO1454" s="47">
        <v>0</v>
      </c>
      <c r="AP1454" s="47">
        <v>0</v>
      </c>
      <c r="AQ1454" s="47" t="s">
        <v>1989</v>
      </c>
      <c r="AR1454" s="47" t="s">
        <v>1989</v>
      </c>
      <c r="AS1454" s="47" t="s">
        <v>1989</v>
      </c>
      <c r="AT1454" s="28">
        <v>0</v>
      </c>
      <c r="AU1454" s="28">
        <v>0</v>
      </c>
      <c r="AV1454" s="28">
        <v>0</v>
      </c>
    </row>
    <row r="1455" spans="1:48" x14ac:dyDescent="0.25">
      <c r="A1455" s="159">
        <v>1452</v>
      </c>
      <c r="B1455" s="3" t="s">
        <v>3533</v>
      </c>
      <c r="C1455" s="3" t="s">
        <v>2159</v>
      </c>
      <c r="D1455" s="28" t="s">
        <v>4501</v>
      </c>
      <c r="E1455" s="25" t="s">
        <v>4501</v>
      </c>
      <c r="F1455" s="25" t="s">
        <v>4501</v>
      </c>
      <c r="G1455" s="25" t="s">
        <v>4501</v>
      </c>
      <c r="H1455" s="28" t="s">
        <v>4501</v>
      </c>
      <c r="I1455" s="49">
        <v>2.7442500000000001</v>
      </c>
      <c r="J1455" s="49">
        <v>32.48657</v>
      </c>
      <c r="K1455" s="28" t="s">
        <v>4501</v>
      </c>
      <c r="L1455" s="28" t="s">
        <v>4501</v>
      </c>
      <c r="M1455" s="49" t="s">
        <v>4501</v>
      </c>
      <c r="N1455" s="49" t="s">
        <v>4501</v>
      </c>
      <c r="O1455" s="49" t="s">
        <v>4501</v>
      </c>
      <c r="P1455" s="30">
        <v>51.279679348000002</v>
      </c>
      <c r="Q1455" s="27">
        <v>-0.3755</v>
      </c>
      <c r="R1455" s="30">
        <v>35.599164258999998</v>
      </c>
      <c r="S1455" s="27">
        <v>-0.30580000000000002</v>
      </c>
      <c r="T1455" s="30">
        <v>0</v>
      </c>
      <c r="U1455" s="27" t="s">
        <v>1989</v>
      </c>
      <c r="V1455" s="30">
        <v>7.2519882600000001</v>
      </c>
      <c r="W1455" s="32">
        <v>0.73529999999999995</v>
      </c>
      <c r="X1455" s="30">
        <v>11.395406715</v>
      </c>
      <c r="Y1455" s="32">
        <v>0.57130000000000003</v>
      </c>
      <c r="Z1455" s="30">
        <v>0</v>
      </c>
      <c r="AA1455" s="32" t="s">
        <v>1989</v>
      </c>
      <c r="AB1455" s="30">
        <v>2619.7287933296998</v>
      </c>
      <c r="AC1455" s="27">
        <v>0.73529999999999995</v>
      </c>
      <c r="AD1455" s="30">
        <v>4116.5090196916999</v>
      </c>
      <c r="AE1455" s="27">
        <v>0.57099999999999995</v>
      </c>
      <c r="AF1455" s="30">
        <v>0</v>
      </c>
      <c r="AG1455" s="27" t="s">
        <v>1989</v>
      </c>
      <c r="AH1455" s="25">
        <v>7.3551728699999999E-2</v>
      </c>
      <c r="AI1455" s="25">
        <v>0.1138460298</v>
      </c>
      <c r="AJ1455" s="25">
        <v>0</v>
      </c>
      <c r="AK1455" s="25">
        <v>0.11129093969999999</v>
      </c>
      <c r="AL1455" s="25">
        <v>0.1529869633</v>
      </c>
      <c r="AM1455" s="25">
        <v>0</v>
      </c>
      <c r="AN1455" s="47">
        <v>0.20766390809999999</v>
      </c>
      <c r="AO1455" s="47">
        <v>0.40244991740000002</v>
      </c>
      <c r="AP1455" s="47">
        <v>0</v>
      </c>
      <c r="AQ1455" s="47">
        <v>0.38309489309088002</v>
      </c>
      <c r="AR1455" s="47">
        <v>0.31010045009291998</v>
      </c>
      <c r="AS1455" s="47" t="s">
        <v>1989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252</v>
      </c>
      <c r="C1456" s="3" t="s">
        <v>2159</v>
      </c>
      <c r="D1456" s="28">
        <v>8300</v>
      </c>
      <c r="E1456" s="25">
        <v>0</v>
      </c>
      <c r="F1456" s="25">
        <v>-2.3529409999999999</v>
      </c>
      <c r="G1456" s="25">
        <v>-12.63158</v>
      </c>
      <c r="H1456" s="28">
        <v>66400000000</v>
      </c>
      <c r="I1456" s="49">
        <v>8</v>
      </c>
      <c r="J1456" s="49">
        <v>54.11553</v>
      </c>
      <c r="K1456" s="28">
        <v>0</v>
      </c>
      <c r="L1456" s="28" t="s">
        <v>4501</v>
      </c>
      <c r="M1456" s="49" t="s">
        <v>4501</v>
      </c>
      <c r="N1456" s="49">
        <v>65.235757720286813</v>
      </c>
      <c r="O1456" s="49" t="s">
        <v>4501</v>
      </c>
      <c r="P1456" s="30">
        <v>30.078400792</v>
      </c>
      <c r="Q1456" s="27">
        <v>-0.39829999999999999</v>
      </c>
      <c r="R1456" s="30">
        <v>30.946346106</v>
      </c>
      <c r="S1456" s="27">
        <v>2.8899999999999999E-2</v>
      </c>
      <c r="T1456" s="30">
        <v>0</v>
      </c>
      <c r="U1456" s="27">
        <v>-1</v>
      </c>
      <c r="V1456" s="30">
        <v>-19.868679847999999</v>
      </c>
      <c r="W1456" s="32">
        <v>2.7858999999999998</v>
      </c>
      <c r="X1456" s="30">
        <v>-4.0400418619999998</v>
      </c>
      <c r="Y1456" s="32">
        <v>-0.79669999999999996</v>
      </c>
      <c r="Z1456" s="30">
        <v>0</v>
      </c>
      <c r="AA1456" s="32">
        <v>-1</v>
      </c>
      <c r="AB1456" s="30">
        <v>-2483.584981</v>
      </c>
      <c r="AC1456" s="27">
        <v>2.7858999999999998</v>
      </c>
      <c r="AD1456" s="30">
        <v>-505.00523275</v>
      </c>
      <c r="AE1456" s="27">
        <v>-0.79700000000000004</v>
      </c>
      <c r="AF1456" s="30">
        <v>0</v>
      </c>
      <c r="AG1456" s="27" t="s">
        <v>1989</v>
      </c>
      <c r="AH1456" s="25">
        <v>-0.4475507286</v>
      </c>
      <c r="AI1456" s="25">
        <v>-9.6891743000000002E-2</v>
      </c>
      <c r="AJ1456" s="25">
        <v>0</v>
      </c>
      <c r="AK1456" s="25">
        <v>-1.3543130883000001</v>
      </c>
      <c r="AL1456" s="25">
        <v>-6.4524632616000002</v>
      </c>
      <c r="AM1456" s="25">
        <v>0</v>
      </c>
      <c r="AN1456" s="47">
        <v>-8.5579843500000002E-2</v>
      </c>
      <c r="AO1456" s="47">
        <v>8.7064289000000003E-2</v>
      </c>
      <c r="AP1456" s="47">
        <v>0</v>
      </c>
      <c r="AQ1456" s="47">
        <v>15.4264981781555</v>
      </c>
      <c r="AR1456" s="47">
        <v>-29.6434432450509</v>
      </c>
      <c r="AS1456" s="47" t="s">
        <v>1989</v>
      </c>
      <c r="AT1456" s="28">
        <v>0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3536</v>
      </c>
      <c r="C1457" s="3" t="s">
        <v>2159</v>
      </c>
      <c r="D1457" s="28" t="s">
        <v>4501</v>
      </c>
      <c r="E1457" s="25" t="s">
        <v>4501</v>
      </c>
      <c r="F1457" s="25" t="s">
        <v>4501</v>
      </c>
      <c r="G1457" s="25" t="s">
        <v>4501</v>
      </c>
      <c r="H1457" s="28" t="s">
        <v>4501</v>
      </c>
      <c r="I1457" s="49">
        <v>1.8759999999999999</v>
      </c>
      <c r="J1457" s="49">
        <v>38.836669999999998</v>
      </c>
      <c r="K1457" s="28">
        <v>0</v>
      </c>
      <c r="L1457" s="28" t="s">
        <v>4501</v>
      </c>
      <c r="M1457" s="49" t="s">
        <v>4501</v>
      </c>
      <c r="N1457" s="49" t="s">
        <v>4501</v>
      </c>
      <c r="O1457" s="49" t="s">
        <v>4501</v>
      </c>
      <c r="P1457" s="30">
        <v>120.97234303</v>
      </c>
      <c r="Q1457" s="27">
        <v>8.3299999999999999E-2</v>
      </c>
      <c r="R1457" s="30">
        <v>124.686026236</v>
      </c>
      <c r="S1457" s="27">
        <v>3.0700000000000002E-2</v>
      </c>
      <c r="T1457" s="30">
        <v>0</v>
      </c>
      <c r="U1457" s="27" t="s">
        <v>1989</v>
      </c>
      <c r="V1457" s="30">
        <v>9.6561514939999995</v>
      </c>
      <c r="W1457" s="32">
        <v>0.39979999999999999</v>
      </c>
      <c r="X1457" s="30">
        <v>7.4383901410000002</v>
      </c>
      <c r="Y1457" s="32">
        <v>-0.22969999999999999</v>
      </c>
      <c r="Z1457" s="30">
        <v>0</v>
      </c>
      <c r="AA1457" s="32" t="s">
        <v>1989</v>
      </c>
      <c r="AB1457" s="30">
        <v>4117.7619904050998</v>
      </c>
      <c r="AC1457" s="27">
        <v>0.39989999999999998</v>
      </c>
      <c r="AD1457" s="30">
        <v>3172.0213971214998</v>
      </c>
      <c r="AE1457" s="27">
        <v>-0.23</v>
      </c>
      <c r="AF1457" s="30">
        <v>0</v>
      </c>
      <c r="AG1457" s="27" t="s">
        <v>1989</v>
      </c>
      <c r="AH1457" s="25">
        <v>0.1035749255</v>
      </c>
      <c r="AI1457" s="25">
        <v>7.9287586899999998E-2</v>
      </c>
      <c r="AJ1457" s="25">
        <v>0</v>
      </c>
      <c r="AK1457" s="25">
        <v>0.1487858014</v>
      </c>
      <c r="AL1457" s="25">
        <v>0.1099029301</v>
      </c>
      <c r="AM1457" s="25">
        <v>0</v>
      </c>
      <c r="AN1457" s="47">
        <v>0.1878154407</v>
      </c>
      <c r="AO1457" s="47">
        <v>0.16219647919999999</v>
      </c>
      <c r="AP1457" s="47">
        <v>0</v>
      </c>
      <c r="AQ1457" s="47">
        <v>0.34002948250582798</v>
      </c>
      <c r="AR1457" s="47">
        <v>0.43213135330321301</v>
      </c>
      <c r="AS1457" s="47" t="s">
        <v>1989</v>
      </c>
      <c r="AT1457" s="28">
        <v>2600</v>
      </c>
      <c r="AU1457" s="28">
        <v>800</v>
      </c>
      <c r="AV1457" s="28">
        <v>0</v>
      </c>
    </row>
    <row r="1458" spans="1:48" x14ac:dyDescent="0.25">
      <c r="A1458" s="159">
        <v>1455</v>
      </c>
      <c r="B1458" s="3" t="s">
        <v>3539</v>
      </c>
      <c r="C1458" s="3" t="s">
        <v>2159</v>
      </c>
      <c r="D1458" s="28">
        <v>10500</v>
      </c>
      <c r="E1458" s="25">
        <v>-4.5454549999999996</v>
      </c>
      <c r="F1458" s="25">
        <v>-15.32258</v>
      </c>
      <c r="G1458" s="25">
        <v>-19.23077</v>
      </c>
      <c r="H1458" s="28">
        <v>115500000000</v>
      </c>
      <c r="I1458" s="49">
        <v>11</v>
      </c>
      <c r="J1458" s="49">
        <v>61.964089999999999</v>
      </c>
      <c r="K1458" s="28">
        <v>65</v>
      </c>
      <c r="L1458" s="28">
        <v>749500</v>
      </c>
      <c r="M1458" s="49">
        <v>14.522821576763485</v>
      </c>
      <c r="N1458" s="49">
        <v>0.62252191680222002</v>
      </c>
      <c r="O1458" s="49" t="s">
        <v>4501</v>
      </c>
      <c r="P1458" s="30">
        <v>178.969706941</v>
      </c>
      <c r="Q1458" s="27">
        <v>0.19620000000000001</v>
      </c>
      <c r="R1458" s="30">
        <v>296.06438271299999</v>
      </c>
      <c r="S1458" s="27">
        <v>0.65429999999999999</v>
      </c>
      <c r="T1458" s="30">
        <v>0</v>
      </c>
      <c r="U1458" s="27" t="s">
        <v>1989</v>
      </c>
      <c r="V1458" s="30">
        <v>8.9694039649999997</v>
      </c>
      <c r="W1458" s="32">
        <v>-0.65100000000000002</v>
      </c>
      <c r="X1458" s="30">
        <v>8.5957441499999998</v>
      </c>
      <c r="Y1458" s="32">
        <v>-4.1700000000000001E-2</v>
      </c>
      <c r="Z1458" s="30">
        <v>0</v>
      </c>
      <c r="AA1458" s="32" t="s">
        <v>1989</v>
      </c>
      <c r="AB1458" s="30">
        <v>758.32587999999998</v>
      </c>
      <c r="AC1458" s="27">
        <v>-0.79330000000000001</v>
      </c>
      <c r="AD1458" s="30">
        <v>726.74105181820005</v>
      </c>
      <c r="AE1458" s="27">
        <v>-4.2000000000000003E-2</v>
      </c>
      <c r="AF1458" s="30">
        <v>0</v>
      </c>
      <c r="AG1458" s="27" t="s">
        <v>1989</v>
      </c>
      <c r="AH1458" s="25">
        <v>3.5984996900000003E-2</v>
      </c>
      <c r="AI1458" s="25">
        <v>1.7726489799999998E-2</v>
      </c>
      <c r="AJ1458" s="25">
        <v>0</v>
      </c>
      <c r="AK1458" s="25">
        <v>5.93158201E-2</v>
      </c>
      <c r="AL1458" s="25">
        <v>4.7340000200000003E-2</v>
      </c>
      <c r="AM1458" s="25">
        <v>0</v>
      </c>
      <c r="AN1458" s="47">
        <v>0.11320922479999999</v>
      </c>
      <c r="AO1458" s="47">
        <v>9.6896706599999993E-2</v>
      </c>
      <c r="AP1458" s="47">
        <v>0</v>
      </c>
      <c r="AQ1458" s="47">
        <v>0.87759936425136598</v>
      </c>
      <c r="AR1458" s="47">
        <v>2.4296970504231798</v>
      </c>
      <c r="AS1458" s="47" t="s">
        <v>1989</v>
      </c>
      <c r="AT1458" s="28">
        <v>0</v>
      </c>
      <c r="AU1458" s="28">
        <v>0</v>
      </c>
      <c r="AV1458" s="28">
        <v>0</v>
      </c>
    </row>
    <row r="1459" spans="1:48" x14ac:dyDescent="0.25">
      <c r="A1459" s="159">
        <v>1456</v>
      </c>
      <c r="B1459" s="3" t="s">
        <v>4427</v>
      </c>
      <c r="C1459" s="3" t="s">
        <v>2159</v>
      </c>
      <c r="D1459" s="28" t="s">
        <v>4501</v>
      </c>
      <c r="E1459" s="25" t="s">
        <v>4501</v>
      </c>
      <c r="F1459" s="25" t="s">
        <v>4501</v>
      </c>
      <c r="G1459" s="25" t="s">
        <v>4501</v>
      </c>
      <c r="H1459" s="28" t="s">
        <v>4501</v>
      </c>
      <c r="I1459" s="49">
        <v>15.86313</v>
      </c>
      <c r="J1459" s="49">
        <v>100</v>
      </c>
      <c r="K1459" s="28" t="s">
        <v>4501</v>
      </c>
      <c r="L1459" s="28" t="s">
        <v>4501</v>
      </c>
      <c r="M1459" s="49" t="s">
        <v>4501</v>
      </c>
      <c r="N1459" s="49" t="s">
        <v>4501</v>
      </c>
      <c r="O1459" s="49" t="s">
        <v>4501</v>
      </c>
      <c r="P1459" s="30">
        <v>130.10233498400001</v>
      </c>
      <c r="Q1459" s="27">
        <v>0.10059999999999999</v>
      </c>
      <c r="R1459" s="30">
        <v>135.05480245800001</v>
      </c>
      <c r="S1459" s="27">
        <v>3.8100000000000002E-2</v>
      </c>
      <c r="T1459" s="30">
        <v>137.94055107200001</v>
      </c>
      <c r="U1459" s="27">
        <v>0.3841</v>
      </c>
      <c r="V1459" s="30">
        <v>7.082866653</v>
      </c>
      <c r="W1459" s="32">
        <v>8.6800000000000002E-2</v>
      </c>
      <c r="X1459" s="30">
        <v>-21.324390228999999</v>
      </c>
      <c r="Y1459" s="32">
        <v>-4.0106999999999999</v>
      </c>
      <c r="Z1459" s="30">
        <v>-19.979286728999998</v>
      </c>
      <c r="AA1459" s="32">
        <v>1.0956999999999999</v>
      </c>
      <c r="AB1459" s="30">
        <v>446.49859854290003</v>
      </c>
      <c r="AC1459" s="27">
        <v>-0.57669999999999999</v>
      </c>
      <c r="AD1459" s="30">
        <v>-1344.2735573735999</v>
      </c>
      <c r="AE1459" s="27">
        <v>-4.0110000000000001</v>
      </c>
      <c r="AF1459" s="30">
        <v>-1259.4792421522</v>
      </c>
      <c r="AG1459" s="27" t="s">
        <v>1989</v>
      </c>
      <c r="AH1459" s="25">
        <v>2.4371178100000002E-2</v>
      </c>
      <c r="AI1459" s="25">
        <v>-6.21571967E-2</v>
      </c>
      <c r="AJ1459" s="25">
        <v>-7.3376403500000006E-2</v>
      </c>
      <c r="AK1459" s="25">
        <v>6.42701678E-2</v>
      </c>
      <c r="AL1459" s="25">
        <v>-0.14411377240000001</v>
      </c>
      <c r="AM1459" s="25">
        <v>-0.14833903640000001</v>
      </c>
      <c r="AN1459" s="47">
        <v>0.50163999579999996</v>
      </c>
      <c r="AO1459" s="47">
        <v>0.24171437970000001</v>
      </c>
      <c r="AP1459" s="47">
        <v>0.26963949669999998</v>
      </c>
      <c r="AQ1459" s="47">
        <v>1.56466411835543</v>
      </c>
      <c r="AR1459" s="47">
        <v>1.0341856410814201</v>
      </c>
      <c r="AS1459" s="47">
        <v>1.0216177039246901</v>
      </c>
      <c r="AT1459" s="28">
        <v>0</v>
      </c>
      <c r="AU1459" s="28">
        <v>0</v>
      </c>
      <c r="AV1459" s="28">
        <v>0</v>
      </c>
    </row>
    <row r="1460" spans="1:48" x14ac:dyDescent="0.25">
      <c r="A1460" s="159">
        <v>1457</v>
      </c>
      <c r="B1460" s="3" t="s">
        <v>3482</v>
      </c>
      <c r="C1460" s="3" t="s">
        <v>2159</v>
      </c>
      <c r="D1460" s="28" t="s">
        <v>4501</v>
      </c>
      <c r="E1460" s="25" t="s">
        <v>4501</v>
      </c>
      <c r="F1460" s="25" t="s">
        <v>4501</v>
      </c>
      <c r="G1460" s="25" t="s">
        <v>4501</v>
      </c>
      <c r="H1460" s="28" t="s">
        <v>4501</v>
      </c>
      <c r="I1460" s="49">
        <v>9.1999999999999993</v>
      </c>
      <c r="J1460" s="49">
        <v>32.059019999999997</v>
      </c>
      <c r="K1460" s="28" t="s">
        <v>4501</v>
      </c>
      <c r="L1460" s="28" t="s">
        <v>4501</v>
      </c>
      <c r="M1460" s="49" t="s">
        <v>4501</v>
      </c>
      <c r="N1460" s="49" t="s">
        <v>4501</v>
      </c>
      <c r="O1460" s="49" t="s">
        <v>4501</v>
      </c>
      <c r="P1460" s="30">
        <v>46.652870309000001</v>
      </c>
      <c r="Q1460" s="27">
        <v>0.9839</v>
      </c>
      <c r="R1460" s="30">
        <v>69.259272140999997</v>
      </c>
      <c r="S1460" s="27">
        <v>0.48459999999999998</v>
      </c>
      <c r="T1460" s="30">
        <v>0</v>
      </c>
      <c r="U1460" s="27" t="s">
        <v>1989</v>
      </c>
      <c r="V1460" s="30">
        <v>2.9829262239999998</v>
      </c>
      <c r="W1460" s="32">
        <v>-1.3488</v>
      </c>
      <c r="X1460" s="30">
        <v>6.5800614460000002</v>
      </c>
      <c r="Y1460" s="32">
        <v>1.2059</v>
      </c>
      <c r="Z1460" s="30">
        <v>0</v>
      </c>
      <c r="AA1460" s="32" t="s">
        <v>1989</v>
      </c>
      <c r="AB1460" s="30">
        <v>324.23111130429999</v>
      </c>
      <c r="AC1460" s="27">
        <v>-1.3488</v>
      </c>
      <c r="AD1460" s="30">
        <v>715.22407021740003</v>
      </c>
      <c r="AE1460" s="27">
        <v>1.206</v>
      </c>
      <c r="AF1460" s="30">
        <v>0</v>
      </c>
      <c r="AG1460" s="27" t="s">
        <v>1989</v>
      </c>
      <c r="AH1460" s="25">
        <v>2.3502617399999998E-2</v>
      </c>
      <c r="AI1460" s="25">
        <v>4.7272732900000003E-2</v>
      </c>
      <c r="AJ1460" s="25">
        <v>0</v>
      </c>
      <c r="AK1460" s="25">
        <v>3.5074503E-2</v>
      </c>
      <c r="AL1460" s="25">
        <v>7.32457106E-2</v>
      </c>
      <c r="AM1460" s="25">
        <v>0</v>
      </c>
      <c r="AN1460" s="47">
        <v>0.70385971680000003</v>
      </c>
      <c r="AO1460" s="47">
        <v>0.77764640929999995</v>
      </c>
      <c r="AP1460" s="47">
        <v>0</v>
      </c>
      <c r="AQ1460" s="47">
        <v>0.4892372833925</v>
      </c>
      <c r="AR1460" s="47">
        <v>0.60535572422100303</v>
      </c>
      <c r="AS1460" s="47" t="s">
        <v>1989</v>
      </c>
      <c r="AT1460" s="28">
        <v>0</v>
      </c>
      <c r="AU1460" s="28">
        <v>0</v>
      </c>
      <c r="AV1460" s="28">
        <v>0</v>
      </c>
    </row>
    <row r="1461" spans="1:48" x14ac:dyDescent="0.25">
      <c r="A1461" s="159">
        <v>1458</v>
      </c>
      <c r="B1461" s="3" t="s">
        <v>4159</v>
      </c>
      <c r="C1461" s="3" t="s">
        <v>2159</v>
      </c>
      <c r="D1461" s="28">
        <v>3000</v>
      </c>
      <c r="E1461" s="25">
        <v>-40</v>
      </c>
      <c r="F1461" s="25">
        <v>-40</v>
      </c>
      <c r="G1461" s="25" t="s">
        <v>4501</v>
      </c>
      <c r="H1461" s="28">
        <v>7140000000</v>
      </c>
      <c r="I1461" s="49">
        <v>2.38</v>
      </c>
      <c r="J1461" s="49">
        <v>96.589489999999998</v>
      </c>
      <c r="K1461" s="28">
        <v>960</v>
      </c>
      <c r="L1461" s="28">
        <v>3125000</v>
      </c>
      <c r="M1461" s="49">
        <v>4.4052863436123344</v>
      </c>
      <c r="N1461" s="49">
        <v>0.2972894199941708</v>
      </c>
      <c r="O1461" s="49" t="s">
        <v>4501</v>
      </c>
      <c r="P1461" s="30">
        <v>76.311486978000005</v>
      </c>
      <c r="Q1461" s="27">
        <v>1.15E-2</v>
      </c>
      <c r="R1461" s="30">
        <v>66.520021701999994</v>
      </c>
      <c r="S1461" s="27">
        <v>-0.1283</v>
      </c>
      <c r="T1461" s="30">
        <v>0</v>
      </c>
      <c r="U1461" s="27" t="s">
        <v>1989</v>
      </c>
      <c r="V1461" s="30">
        <v>1.6961437660000001</v>
      </c>
      <c r="W1461" s="32">
        <v>-3.8899999999999997E-2</v>
      </c>
      <c r="X1461" s="30">
        <v>1.7421737470000001</v>
      </c>
      <c r="Y1461" s="32">
        <v>2.7099999999999999E-2</v>
      </c>
      <c r="Z1461" s="30">
        <v>0</v>
      </c>
      <c r="AA1461" s="32" t="s">
        <v>1989</v>
      </c>
      <c r="AB1461" s="30">
        <v>662.10746470590004</v>
      </c>
      <c r="AC1461" s="27">
        <v>-0.1071</v>
      </c>
      <c r="AD1461" s="30">
        <v>680.73644831930005</v>
      </c>
      <c r="AE1461" s="27">
        <v>2.8000000000000001E-2</v>
      </c>
      <c r="AF1461" s="30">
        <v>0</v>
      </c>
      <c r="AG1461" s="27" t="s">
        <v>1989</v>
      </c>
      <c r="AH1461" s="25">
        <v>1.56117654E-2</v>
      </c>
      <c r="AI1461" s="25">
        <v>1.86380131E-2</v>
      </c>
      <c r="AJ1461" s="25">
        <v>0</v>
      </c>
      <c r="AK1461" s="25">
        <v>6.8655994100000006E-2</v>
      </c>
      <c r="AL1461" s="25">
        <v>7.2629914000000004E-2</v>
      </c>
      <c r="AM1461" s="25">
        <v>0</v>
      </c>
      <c r="AN1461" s="47">
        <v>0.19409344689999999</v>
      </c>
      <c r="AO1461" s="47">
        <v>0.2090932647</v>
      </c>
      <c r="AP1461" s="47">
        <v>0</v>
      </c>
      <c r="AQ1461" s="47">
        <v>3.3074026924072299</v>
      </c>
      <c r="AR1461" s="47">
        <v>2.4873628862056001</v>
      </c>
      <c r="AS1461" s="47" t="s">
        <v>1989</v>
      </c>
      <c r="AT1461" s="28">
        <v>620</v>
      </c>
      <c r="AU1461" s="28">
        <v>630</v>
      </c>
      <c r="AV1461" s="28">
        <v>0</v>
      </c>
    </row>
    <row r="1462" spans="1:48" x14ac:dyDescent="0.25">
      <c r="A1462" s="159">
        <v>1459</v>
      </c>
      <c r="B1462" s="3" t="s">
        <v>3542</v>
      </c>
      <c r="C1462" s="3" t="s">
        <v>2159</v>
      </c>
      <c r="D1462" s="28" t="s">
        <v>4501</v>
      </c>
      <c r="E1462" s="25" t="s">
        <v>4501</v>
      </c>
      <c r="F1462" s="25" t="s">
        <v>4501</v>
      </c>
      <c r="G1462" s="25" t="s">
        <v>4501</v>
      </c>
      <c r="H1462" s="28" t="s">
        <v>4501</v>
      </c>
      <c r="I1462" s="49">
        <v>29.349999999999998</v>
      </c>
      <c r="J1462" s="49">
        <v>1.80477</v>
      </c>
      <c r="K1462" s="28" t="s">
        <v>4501</v>
      </c>
      <c r="L1462" s="28" t="s">
        <v>4501</v>
      </c>
      <c r="M1462" s="49" t="s">
        <v>4501</v>
      </c>
      <c r="N1462" s="49" t="s">
        <v>4501</v>
      </c>
      <c r="O1462" s="49" t="s">
        <v>4501</v>
      </c>
      <c r="P1462" s="30">
        <v>272.54438796099998</v>
      </c>
      <c r="Q1462" s="27">
        <v>-6.3E-3</v>
      </c>
      <c r="R1462" s="30">
        <v>274.55908726600001</v>
      </c>
      <c r="S1462" s="27">
        <v>7.4000000000000003E-3</v>
      </c>
      <c r="T1462" s="30">
        <v>271.72055791299999</v>
      </c>
      <c r="U1462" s="27">
        <v>-1.01E-2</v>
      </c>
      <c r="V1462" s="30">
        <v>3.0550073009999998</v>
      </c>
      <c r="W1462" s="32">
        <v>6.7199999999999996E-2</v>
      </c>
      <c r="X1462" s="30">
        <v>2.8298610740000001</v>
      </c>
      <c r="Y1462" s="32">
        <v>-7.3700000000000002E-2</v>
      </c>
      <c r="Z1462" s="30">
        <v>3.0232695330000001</v>
      </c>
      <c r="AA1462" s="32">
        <v>2.2100000000000002E-2</v>
      </c>
      <c r="AB1462" s="30">
        <v>95.761728006799999</v>
      </c>
      <c r="AC1462" s="27">
        <v>6.7199999999999996E-2</v>
      </c>
      <c r="AD1462" s="30">
        <v>91.6617083135</v>
      </c>
      <c r="AE1462" s="27">
        <v>-4.2999999999999997E-2</v>
      </c>
      <c r="AF1462" s="30">
        <v>103.0074798296</v>
      </c>
      <c r="AG1462" s="27">
        <v>1.02</v>
      </c>
      <c r="AH1462" s="25">
        <v>6.3557984999999999E-3</v>
      </c>
      <c r="AI1462" s="25">
        <v>6.1107009E-3</v>
      </c>
      <c r="AJ1462" s="25">
        <v>6.6182183E-3</v>
      </c>
      <c r="AK1462" s="25">
        <v>1.02842396E-2</v>
      </c>
      <c r="AL1462" s="25">
        <v>9.4985073999999999E-3</v>
      </c>
      <c r="AM1462" s="25">
        <v>1.01611568E-2</v>
      </c>
      <c r="AN1462" s="47">
        <v>0.16461151030000001</v>
      </c>
      <c r="AO1462" s="47">
        <v>0.1819290432</v>
      </c>
      <c r="AP1462" s="47">
        <v>0.1810433075</v>
      </c>
      <c r="AQ1462" s="47">
        <v>0.58817170943996699</v>
      </c>
      <c r="AR1462" s="47">
        <v>0.52072421761672405</v>
      </c>
      <c r="AS1462" s="47">
        <v>0.53533115502295403</v>
      </c>
      <c r="AT1462" s="28">
        <v>60</v>
      </c>
      <c r="AU1462" s="28">
        <v>60</v>
      </c>
      <c r="AV1462" s="28">
        <v>0</v>
      </c>
    </row>
    <row r="1463" spans="1:48" x14ac:dyDescent="0.25">
      <c r="A1463" s="159">
        <v>1460</v>
      </c>
      <c r="B1463" s="3" t="s">
        <v>4091</v>
      </c>
      <c r="C1463" s="3" t="s">
        <v>2159</v>
      </c>
      <c r="D1463" s="6">
        <v>6000</v>
      </c>
      <c r="E1463" s="168">
        <v>-15.49296</v>
      </c>
      <c r="F1463" s="168">
        <v>-40</v>
      </c>
      <c r="G1463" s="168">
        <v>-54.887219999999999</v>
      </c>
      <c r="H1463" s="6">
        <v>88923972000.000015</v>
      </c>
      <c r="I1463" s="151">
        <v>14.82066</v>
      </c>
      <c r="J1463" s="151" t="s">
        <v>4501</v>
      </c>
      <c r="K1463" s="6">
        <v>215</v>
      </c>
      <c r="L1463" s="6">
        <v>1290000</v>
      </c>
      <c r="M1463" s="151">
        <v>6.2111801242236027</v>
      </c>
      <c r="N1463" s="151">
        <v>1.2976827956392081</v>
      </c>
      <c r="O1463" s="151" t="s">
        <v>4501</v>
      </c>
      <c r="P1463" s="169">
        <v>67.324360240999994</v>
      </c>
      <c r="Q1463" s="165">
        <v>0.24909999999999999</v>
      </c>
      <c r="R1463" s="169">
        <v>53.617252004000001</v>
      </c>
      <c r="S1463" s="165">
        <v>-0.2036</v>
      </c>
      <c r="T1463" s="169">
        <v>56.395091147000002</v>
      </c>
      <c r="U1463" s="165">
        <v>-6.83E-2</v>
      </c>
      <c r="V1463" s="169">
        <v>14.322866756</v>
      </c>
      <c r="W1463" s="170">
        <v>47.144500000000001</v>
      </c>
      <c r="X1463" s="169">
        <v>7.8646275750000001</v>
      </c>
      <c r="Y1463" s="170">
        <v>-0.45090000000000002</v>
      </c>
      <c r="Z1463" s="169">
        <v>5.886595367</v>
      </c>
      <c r="AA1463" s="170">
        <v>-0.43219999999999997</v>
      </c>
      <c r="AB1463" s="169">
        <v>966.41204507559996</v>
      </c>
      <c r="AC1463" s="165">
        <v>47.144500000000001</v>
      </c>
      <c r="AD1463" s="169">
        <v>530.65290266210002</v>
      </c>
      <c r="AE1463" s="165">
        <v>-0.45100000000000001</v>
      </c>
      <c r="AF1463" s="169">
        <v>397.18840956000003</v>
      </c>
      <c r="AG1463" s="165" t="s">
        <v>1989</v>
      </c>
      <c r="AH1463" s="168">
        <v>4.4918081800000002E-2</v>
      </c>
      <c r="AI1463" s="168">
        <v>2.6314899700000002E-2</v>
      </c>
      <c r="AJ1463" s="168">
        <v>2.07518228E-2</v>
      </c>
      <c r="AK1463" s="168">
        <v>0.2334091707</v>
      </c>
      <c r="AL1463" s="168">
        <v>0.1085412231</v>
      </c>
      <c r="AM1463" s="168">
        <v>7.5966809600000004E-2</v>
      </c>
      <c r="AN1463" s="167">
        <v>0.54485411429999997</v>
      </c>
      <c r="AO1463" s="167">
        <v>0.48611126100000002</v>
      </c>
      <c r="AP1463" s="167">
        <v>0.51771049010000003</v>
      </c>
      <c r="AQ1463" s="167">
        <v>3.5192984574469701</v>
      </c>
      <c r="AR1463" s="167">
        <v>2.7707382370448701</v>
      </c>
      <c r="AS1463" s="167">
        <v>2.6607294809493198</v>
      </c>
      <c r="AT1463" s="6">
        <v>0</v>
      </c>
      <c r="AU1463" s="6">
        <v>0</v>
      </c>
      <c r="AV1463" s="6">
        <v>0</v>
      </c>
    </row>
    <row r="1464" spans="1:48" x14ac:dyDescent="0.25">
      <c r="A1464" s="159">
        <v>1461</v>
      </c>
      <c r="B1464" s="3" t="s">
        <v>3545</v>
      </c>
      <c r="C1464" s="3" t="s">
        <v>2159</v>
      </c>
      <c r="D1464" s="28" t="s">
        <v>4501</v>
      </c>
      <c r="E1464" s="25" t="s">
        <v>4501</v>
      </c>
      <c r="F1464" s="25" t="s">
        <v>4501</v>
      </c>
      <c r="G1464" s="25" t="s">
        <v>4501</v>
      </c>
      <c r="H1464" s="28" t="s">
        <v>4501</v>
      </c>
      <c r="I1464" s="49">
        <v>3.2708499999999998</v>
      </c>
      <c r="J1464" s="49">
        <v>100</v>
      </c>
      <c r="K1464" s="28" t="s">
        <v>4501</v>
      </c>
      <c r="L1464" s="28" t="s">
        <v>4501</v>
      </c>
      <c r="M1464" s="49" t="s">
        <v>4501</v>
      </c>
      <c r="N1464" s="49" t="s">
        <v>4501</v>
      </c>
      <c r="O1464" s="49" t="s">
        <v>4501</v>
      </c>
      <c r="P1464" s="30">
        <v>35.273746222</v>
      </c>
      <c r="Q1464" s="27">
        <v>-7.1199999999999999E-2</v>
      </c>
      <c r="R1464" s="30">
        <v>0</v>
      </c>
      <c r="S1464" s="27">
        <v>-1</v>
      </c>
      <c r="T1464" s="30">
        <v>0</v>
      </c>
      <c r="U1464" s="27" t="s">
        <v>1989</v>
      </c>
      <c r="V1464" s="30">
        <v>1.5821822130000001</v>
      </c>
      <c r="W1464" s="32">
        <v>0.47520000000000001</v>
      </c>
      <c r="X1464" s="30">
        <v>0</v>
      </c>
      <c r="Y1464" s="32">
        <v>-1</v>
      </c>
      <c r="Z1464" s="30">
        <v>0</v>
      </c>
      <c r="AA1464" s="32" t="s">
        <v>1989</v>
      </c>
      <c r="AB1464" s="30">
        <v>483.72085030900001</v>
      </c>
      <c r="AC1464" s="27">
        <v>0.47520000000000001</v>
      </c>
      <c r="AD1464" s="30">
        <v>0</v>
      </c>
      <c r="AE1464" s="27">
        <v>-1</v>
      </c>
      <c r="AF1464" s="30">
        <v>0</v>
      </c>
      <c r="AG1464" s="27" t="s">
        <v>1989</v>
      </c>
      <c r="AH1464" s="25">
        <v>1.8124602300000001E-2</v>
      </c>
      <c r="AI1464" s="25">
        <v>0</v>
      </c>
      <c r="AJ1464" s="25">
        <v>0</v>
      </c>
      <c r="AK1464" s="25">
        <v>4.5514537799999998E-2</v>
      </c>
      <c r="AL1464" s="25">
        <v>0</v>
      </c>
      <c r="AM1464" s="25">
        <v>0</v>
      </c>
      <c r="AN1464" s="47">
        <v>0.35674517119999999</v>
      </c>
      <c r="AO1464" s="47">
        <v>0</v>
      </c>
      <c r="AP1464" s="47">
        <v>0</v>
      </c>
      <c r="AQ1464" s="47">
        <v>1.4027957952214301</v>
      </c>
      <c r="AR1464" s="47" t="s">
        <v>1989</v>
      </c>
      <c r="AS1464" s="47" t="s">
        <v>1989</v>
      </c>
      <c r="AT1464" s="28">
        <v>400</v>
      </c>
      <c r="AU1464" s="28">
        <v>0</v>
      </c>
      <c r="AV1464" s="28">
        <v>0</v>
      </c>
    </row>
    <row r="1465" spans="1:48" x14ac:dyDescent="0.25">
      <c r="A1465" s="159">
        <v>1462</v>
      </c>
      <c r="B1465" s="3" t="s">
        <v>3548</v>
      </c>
      <c r="C1465" s="3" t="s">
        <v>2159</v>
      </c>
      <c r="D1465" s="28">
        <v>12600</v>
      </c>
      <c r="E1465" s="25">
        <v>1.612903</v>
      </c>
      <c r="F1465" s="25">
        <v>2.4390239999999999</v>
      </c>
      <c r="G1465" s="25">
        <v>-9.3525179999999999</v>
      </c>
      <c r="H1465" s="28">
        <v>845459999999.99988</v>
      </c>
      <c r="I1465" s="49">
        <v>67.099999999999994</v>
      </c>
      <c r="J1465" s="49">
        <v>15.588229999999999</v>
      </c>
      <c r="K1465" s="28">
        <v>17805</v>
      </c>
      <c r="L1465" s="28">
        <v>221452000</v>
      </c>
      <c r="M1465" s="49">
        <v>7.9898541534559291</v>
      </c>
      <c r="N1465" s="49">
        <v>0.7907888935487225</v>
      </c>
      <c r="O1465" s="49">
        <v>0.58865920000000005</v>
      </c>
      <c r="P1465" s="30">
        <v>182.51373924999999</v>
      </c>
      <c r="Q1465" s="27">
        <v>-0.13100000000000001</v>
      </c>
      <c r="R1465" s="30">
        <v>250.33279134200001</v>
      </c>
      <c r="S1465" s="27">
        <v>0.37159999999999999</v>
      </c>
      <c r="T1465" s="30">
        <v>287.86414774299999</v>
      </c>
      <c r="U1465" s="27">
        <v>0.34660000000000002</v>
      </c>
      <c r="V1465" s="30">
        <v>509.31041254899998</v>
      </c>
      <c r="W1465" s="32">
        <v>7.0595999999999997</v>
      </c>
      <c r="X1465" s="30">
        <v>107.084336608</v>
      </c>
      <c r="Y1465" s="32">
        <v>-0.78969999999999996</v>
      </c>
      <c r="Z1465" s="30">
        <v>97.054976088999993</v>
      </c>
      <c r="AA1465" s="32">
        <v>-0.1321</v>
      </c>
      <c r="AB1465" s="30">
        <v>7476.6405039790998</v>
      </c>
      <c r="AC1465" s="27">
        <v>7.1951999999999998</v>
      </c>
      <c r="AD1465" s="30">
        <v>1577.4811596274001</v>
      </c>
      <c r="AE1465" s="27">
        <v>-0.78900000000000003</v>
      </c>
      <c r="AF1465" s="30">
        <v>1425.2223351118</v>
      </c>
      <c r="AG1465" s="27">
        <v>0.9</v>
      </c>
      <c r="AH1465" s="25">
        <v>0.39858747880000001</v>
      </c>
      <c r="AI1465" s="25">
        <v>8.0195676100000002E-2</v>
      </c>
      <c r="AJ1465" s="25">
        <v>8.1192779500000006E-2</v>
      </c>
      <c r="AK1465" s="25">
        <v>0.46106030619999999</v>
      </c>
      <c r="AL1465" s="25">
        <v>9.3846373900000002E-2</v>
      </c>
      <c r="AM1465" s="25">
        <v>9.7272653000000001E-2</v>
      </c>
      <c r="AN1465" s="47">
        <v>0.19538632040000001</v>
      </c>
      <c r="AO1465" s="47">
        <v>0.280629929</v>
      </c>
      <c r="AP1465" s="47">
        <v>0.28447272010000002</v>
      </c>
      <c r="AQ1465" s="47">
        <v>0.156773512583644</v>
      </c>
      <c r="AR1465" s="47">
        <v>0.18494290753840401</v>
      </c>
      <c r="AS1465" s="47">
        <v>0.19804560914224401</v>
      </c>
      <c r="AT1465" s="28">
        <v>5000</v>
      </c>
      <c r="AU1465" s="28">
        <v>5000</v>
      </c>
      <c r="AV1465" s="28">
        <v>0</v>
      </c>
    </row>
    <row r="1466" spans="1:48" x14ac:dyDescent="0.25">
      <c r="A1466" s="159">
        <v>1463</v>
      </c>
      <c r="B1466" s="3" t="s">
        <v>3551</v>
      </c>
      <c r="C1466" s="3" t="s">
        <v>2159</v>
      </c>
      <c r="D1466" s="28">
        <v>9900</v>
      </c>
      <c r="E1466" s="25">
        <v>-6.6037739999999996</v>
      </c>
      <c r="F1466" s="25">
        <v>-28.260870000000001</v>
      </c>
      <c r="G1466" s="25">
        <v>32</v>
      </c>
      <c r="H1466" s="28">
        <v>297000000000</v>
      </c>
      <c r="I1466" s="49">
        <v>30</v>
      </c>
      <c r="J1466" s="49">
        <v>99.011439999999993</v>
      </c>
      <c r="K1466" s="28">
        <v>3790</v>
      </c>
      <c r="L1466" s="28">
        <v>38308500</v>
      </c>
      <c r="M1466" s="49">
        <v>11.927710843373495</v>
      </c>
      <c r="N1466" s="49">
        <v>0.85988868860013423</v>
      </c>
      <c r="O1466" s="49">
        <v>0.46666459999999998</v>
      </c>
      <c r="P1466" s="30">
        <v>338.57981607300002</v>
      </c>
      <c r="Q1466" s="27">
        <v>5.1999999999999998E-3</v>
      </c>
      <c r="R1466" s="30">
        <v>353.49830840800001</v>
      </c>
      <c r="S1466" s="27">
        <v>4.41E-2</v>
      </c>
      <c r="T1466" s="30">
        <v>363.05972525599998</v>
      </c>
      <c r="U1466" s="27">
        <v>9.2999999999999999E-2</v>
      </c>
      <c r="V1466" s="30">
        <v>26.753359487000001</v>
      </c>
      <c r="W1466" s="32">
        <v>-0.22309999999999999</v>
      </c>
      <c r="X1466" s="30">
        <v>28.583993317000001</v>
      </c>
      <c r="Y1466" s="32">
        <v>6.8400000000000002E-2</v>
      </c>
      <c r="Z1466" s="30">
        <v>30.765939362000001</v>
      </c>
      <c r="AA1466" s="32">
        <v>0.20219999999999999</v>
      </c>
      <c r="AB1466" s="30">
        <v>802.6007846</v>
      </c>
      <c r="AC1466" s="27">
        <v>-0.2034</v>
      </c>
      <c r="AD1466" s="30">
        <v>857.51979949999998</v>
      </c>
      <c r="AE1466" s="27">
        <v>6.8000000000000005E-2</v>
      </c>
      <c r="AF1466" s="30">
        <v>1025.5313120666999</v>
      </c>
      <c r="AG1466" s="27">
        <v>1.2</v>
      </c>
      <c r="AH1466" s="25">
        <v>5.5230464100000001E-2</v>
      </c>
      <c r="AI1466" s="25">
        <v>5.9280375699999999E-2</v>
      </c>
      <c r="AJ1466" s="25">
        <v>6.3334260599999997E-2</v>
      </c>
      <c r="AK1466" s="25">
        <v>7.7938541900000005E-2</v>
      </c>
      <c r="AL1466" s="25">
        <v>8.3256252700000005E-2</v>
      </c>
      <c r="AM1466" s="25">
        <v>8.8395911600000002E-2</v>
      </c>
      <c r="AN1466" s="47">
        <v>0.16994758879999999</v>
      </c>
      <c r="AO1466" s="47">
        <v>0.16826949029999999</v>
      </c>
      <c r="AP1466" s="47">
        <v>0.1641611298</v>
      </c>
      <c r="AQ1466" s="47">
        <v>0.39062411981329598</v>
      </c>
      <c r="AR1466" s="47">
        <v>0.418107934100578</v>
      </c>
      <c r="AS1466" s="47">
        <v>0.39570448611199399</v>
      </c>
      <c r="AT1466" s="28">
        <v>700</v>
      </c>
      <c r="AU1466" s="28">
        <v>700</v>
      </c>
      <c r="AV1466" s="28">
        <v>0</v>
      </c>
    </row>
    <row r="1467" spans="1:48" x14ac:dyDescent="0.25">
      <c r="A1467" s="159">
        <v>1464</v>
      </c>
      <c r="B1467" s="3" t="s">
        <v>3973</v>
      </c>
      <c r="C1467" s="3" t="s">
        <v>2159</v>
      </c>
      <c r="D1467" s="28">
        <v>15900</v>
      </c>
      <c r="E1467" s="25">
        <v>12.76596</v>
      </c>
      <c r="F1467" s="25" t="s">
        <v>4501</v>
      </c>
      <c r="G1467" s="25" t="s">
        <v>4501</v>
      </c>
      <c r="H1467" s="28">
        <v>214650000000</v>
      </c>
      <c r="I1467" s="49">
        <v>13.5</v>
      </c>
      <c r="J1467" s="49">
        <v>46.654820000000001</v>
      </c>
      <c r="K1467" s="28">
        <v>32800</v>
      </c>
      <c r="L1467" s="28">
        <v>398699500</v>
      </c>
      <c r="M1467" s="49">
        <v>42.741935483870968</v>
      </c>
      <c r="N1467" s="49">
        <v>1.4412542574771707</v>
      </c>
      <c r="O1467" s="49" t="s">
        <v>4501</v>
      </c>
      <c r="P1467" s="30">
        <v>368.85906170099997</v>
      </c>
      <c r="Q1467" s="27">
        <v>-0.36859999999999998</v>
      </c>
      <c r="R1467" s="30">
        <v>298.33099766200002</v>
      </c>
      <c r="S1467" s="27">
        <v>-0.19120000000000001</v>
      </c>
      <c r="T1467" s="30">
        <v>281.05572796000001</v>
      </c>
      <c r="U1467" s="27">
        <v>-0.13669999999999999</v>
      </c>
      <c r="V1467" s="30">
        <v>6.034933755</v>
      </c>
      <c r="W1467" s="32">
        <v>0.49280000000000002</v>
      </c>
      <c r="X1467" s="30">
        <v>5.0237083509999998</v>
      </c>
      <c r="Y1467" s="32">
        <v>-0.1676</v>
      </c>
      <c r="Z1467" s="30">
        <v>3.5155558849999999</v>
      </c>
      <c r="AA1467" s="32">
        <v>-0.44259999999999999</v>
      </c>
      <c r="AB1467" s="30">
        <v>357.62570399999998</v>
      </c>
      <c r="AC1467" s="27">
        <v>0.19420000000000001</v>
      </c>
      <c r="AD1467" s="30">
        <v>282.81617385189998</v>
      </c>
      <c r="AE1467" s="27">
        <v>-0.20899999999999999</v>
      </c>
      <c r="AF1467" s="30">
        <v>260.41154703699999</v>
      </c>
      <c r="AG1467" s="27" t="s">
        <v>1989</v>
      </c>
      <c r="AH1467" s="25">
        <v>2.0001535800000001E-2</v>
      </c>
      <c r="AI1467" s="25">
        <v>1.6990209100000001E-2</v>
      </c>
      <c r="AJ1467" s="25">
        <v>1.17864822E-2</v>
      </c>
      <c r="AK1467" s="25">
        <v>4.0710461699999999E-2</v>
      </c>
      <c r="AL1467" s="25">
        <v>3.3704984899999998E-2</v>
      </c>
      <c r="AM1467" s="25">
        <v>2.3685188900000001E-2</v>
      </c>
      <c r="AN1467" s="47">
        <v>0.1472429603</v>
      </c>
      <c r="AO1467" s="47">
        <v>0.1625424</v>
      </c>
      <c r="AP1467" s="47">
        <v>0.1516758795</v>
      </c>
      <c r="AQ1467" s="47">
        <v>0.991793126019056</v>
      </c>
      <c r="AR1467" s="47">
        <v>0.97577175243298897</v>
      </c>
      <c r="AS1467" s="47">
        <v>1.0095214592313499</v>
      </c>
      <c r="AT1467" s="28">
        <v>300</v>
      </c>
      <c r="AU1467" s="28">
        <v>300</v>
      </c>
      <c r="AV1467" s="28">
        <v>0</v>
      </c>
    </row>
    <row r="1468" spans="1:48" x14ac:dyDescent="0.25">
      <c r="A1468" s="159">
        <v>1465</v>
      </c>
      <c r="B1468" s="3" t="s">
        <v>4162</v>
      </c>
      <c r="C1468" s="3" t="s">
        <v>2159</v>
      </c>
      <c r="D1468" s="28" t="s">
        <v>4501</v>
      </c>
      <c r="E1468" s="25" t="s">
        <v>4501</v>
      </c>
      <c r="F1468" s="25" t="s">
        <v>4501</v>
      </c>
      <c r="G1468" s="25" t="s">
        <v>4501</v>
      </c>
      <c r="H1468" s="28" t="s">
        <v>4501</v>
      </c>
      <c r="I1468" s="49">
        <v>2.3098999999999998</v>
      </c>
      <c r="J1468" s="49">
        <v>97.895070000000004</v>
      </c>
      <c r="K1468" s="28">
        <v>0</v>
      </c>
      <c r="L1468" s="28" t="s">
        <v>4501</v>
      </c>
      <c r="M1468" s="49" t="s">
        <v>4501</v>
      </c>
      <c r="N1468" s="49" t="s">
        <v>4501</v>
      </c>
      <c r="O1468" s="49" t="s">
        <v>4501</v>
      </c>
      <c r="P1468" s="30">
        <v>226.18238261499999</v>
      </c>
      <c r="Q1468" s="27">
        <v>-0.16139999999999999</v>
      </c>
      <c r="R1468" s="30">
        <v>117.472566116</v>
      </c>
      <c r="S1468" s="27">
        <v>-0.48060000000000003</v>
      </c>
      <c r="T1468" s="30">
        <v>0</v>
      </c>
      <c r="U1468" s="27" t="s">
        <v>1989</v>
      </c>
      <c r="V1468" s="30">
        <v>0.85001697700000001</v>
      </c>
      <c r="W1468" s="32">
        <v>-0.35389999999999999</v>
      </c>
      <c r="X1468" s="30">
        <v>0.49225405100000003</v>
      </c>
      <c r="Y1468" s="32">
        <v>-0.4209</v>
      </c>
      <c r="Z1468" s="30">
        <v>0</v>
      </c>
      <c r="AA1468" s="32" t="s">
        <v>1989</v>
      </c>
      <c r="AB1468" s="30">
        <v>367.98737309019998</v>
      </c>
      <c r="AC1468" s="27">
        <v>-0.35389999999999999</v>
      </c>
      <c r="AD1468" s="30">
        <v>213.10547909269999</v>
      </c>
      <c r="AE1468" s="27">
        <v>-0.42099999999999999</v>
      </c>
      <c r="AF1468" s="30">
        <v>0</v>
      </c>
      <c r="AG1468" s="27" t="s">
        <v>1989</v>
      </c>
      <c r="AH1468" s="25">
        <v>2.3028689999999999E-3</v>
      </c>
      <c r="AI1468" s="25">
        <v>1.3943577E-3</v>
      </c>
      <c r="AJ1468" s="25">
        <v>0</v>
      </c>
      <c r="AK1468" s="25">
        <v>3.07640894E-2</v>
      </c>
      <c r="AL1468" s="25">
        <v>1.7881893499999999E-2</v>
      </c>
      <c r="AM1468" s="25">
        <v>0</v>
      </c>
      <c r="AN1468" s="47">
        <v>4.8210668999999998E-2</v>
      </c>
      <c r="AO1468" s="47">
        <v>4.4299618399999997E-2</v>
      </c>
      <c r="AP1468" s="47">
        <v>0</v>
      </c>
      <c r="AQ1468" s="47">
        <v>12.0977418668738</v>
      </c>
      <c r="AR1468" s="47">
        <v>11.5536615848659</v>
      </c>
      <c r="AS1468" s="47" t="s">
        <v>1989</v>
      </c>
      <c r="AT1468" s="28">
        <v>0</v>
      </c>
      <c r="AU1468" s="28">
        <v>0</v>
      </c>
      <c r="AV1468" s="28">
        <v>0</v>
      </c>
    </row>
    <row r="1469" spans="1:48" x14ac:dyDescent="0.25">
      <c r="A1469" s="159">
        <v>1466</v>
      </c>
      <c r="B1469" s="3" t="s">
        <v>4025</v>
      </c>
      <c r="C1469" s="3" t="s">
        <v>2159</v>
      </c>
      <c r="D1469" s="28">
        <v>5800</v>
      </c>
      <c r="E1469" s="25">
        <v>-4.9180330000000003</v>
      </c>
      <c r="F1469" s="25">
        <v>-14.705880000000001</v>
      </c>
      <c r="G1469" s="25">
        <v>-1.6949149999999999</v>
      </c>
      <c r="H1469" s="28">
        <v>17400000000</v>
      </c>
      <c r="I1469" s="49">
        <v>3</v>
      </c>
      <c r="J1469" s="49">
        <v>100</v>
      </c>
      <c r="K1469" s="28">
        <v>2175</v>
      </c>
      <c r="L1469" s="28">
        <v>11973500</v>
      </c>
      <c r="M1469" s="49">
        <v>3.1642116748499727</v>
      </c>
      <c r="N1469" s="49">
        <v>0.43567897119261317</v>
      </c>
      <c r="O1469" s="49" t="s">
        <v>4501</v>
      </c>
      <c r="P1469" s="30">
        <v>515.95369123499995</v>
      </c>
      <c r="Q1469" s="27">
        <v>-0.28710000000000002</v>
      </c>
      <c r="R1469" s="30">
        <v>574.85901128700004</v>
      </c>
      <c r="S1469" s="27">
        <v>0.1142</v>
      </c>
      <c r="T1469" s="30">
        <v>0</v>
      </c>
      <c r="U1469" s="27" t="s">
        <v>1989</v>
      </c>
      <c r="V1469" s="30">
        <v>4.7659455560000001</v>
      </c>
      <c r="W1469" s="32">
        <v>-0.41849999999999998</v>
      </c>
      <c r="X1469" s="30">
        <v>5.5001199769999998</v>
      </c>
      <c r="Y1469" s="32">
        <v>0.154</v>
      </c>
      <c r="Z1469" s="30">
        <v>0</v>
      </c>
      <c r="AA1469" s="32" t="s">
        <v>1989</v>
      </c>
      <c r="AB1469" s="30">
        <v>1273.6485186667001</v>
      </c>
      <c r="AC1469" s="27">
        <v>-0.53380000000000005</v>
      </c>
      <c r="AD1469" s="30">
        <v>1833.3733256667001</v>
      </c>
      <c r="AE1469" s="27">
        <v>0.439</v>
      </c>
      <c r="AF1469" s="30">
        <v>0</v>
      </c>
      <c r="AG1469" s="27" t="s">
        <v>1989</v>
      </c>
      <c r="AH1469" s="25">
        <v>1.2618526600000001E-2</v>
      </c>
      <c r="AI1469" s="25">
        <v>1.41353543E-2</v>
      </c>
      <c r="AJ1469" s="25">
        <v>0</v>
      </c>
      <c r="AK1469" s="25">
        <v>0.1437931653</v>
      </c>
      <c r="AL1469" s="25">
        <v>0.14979231530000001</v>
      </c>
      <c r="AM1469" s="25">
        <v>0</v>
      </c>
      <c r="AN1469" s="47">
        <v>3.9899363600000001E-2</v>
      </c>
      <c r="AO1469" s="47">
        <v>3.6749100899999998E-2</v>
      </c>
      <c r="AP1469" s="47">
        <v>0</v>
      </c>
      <c r="AQ1469" s="47">
        <v>9.8003865932312308</v>
      </c>
      <c r="AR1469" s="47">
        <v>9.4263987356049803</v>
      </c>
      <c r="AS1469" s="47" t="s">
        <v>1989</v>
      </c>
      <c r="AT1469" s="28">
        <v>788</v>
      </c>
      <c r="AU1469" s="28">
        <v>1073</v>
      </c>
      <c r="AV1469" s="28">
        <v>0</v>
      </c>
    </row>
    <row r="1470" spans="1:48" x14ac:dyDescent="0.25">
      <c r="A1470" s="159">
        <v>1467</v>
      </c>
      <c r="B1470" s="3" t="s">
        <v>4941</v>
      </c>
      <c r="C1470" s="3" t="s">
        <v>2159</v>
      </c>
      <c r="D1470" s="28">
        <v>31000</v>
      </c>
      <c r="E1470" s="25">
        <v>0</v>
      </c>
      <c r="F1470" s="25">
        <v>0</v>
      </c>
      <c r="G1470" s="25">
        <v>-11.17479</v>
      </c>
      <c r="H1470" s="28">
        <v>768740387000</v>
      </c>
      <c r="I1470" s="49">
        <v>24.798079999999999</v>
      </c>
      <c r="J1470" s="49">
        <v>0.67075370000000001</v>
      </c>
      <c r="K1470" s="28">
        <v>130</v>
      </c>
      <c r="L1470" s="28">
        <v>4030000</v>
      </c>
      <c r="M1470" s="49" t="s">
        <v>4501</v>
      </c>
      <c r="N1470" s="49">
        <v>3.7601904789071403</v>
      </c>
      <c r="O1470" s="49" t="s">
        <v>4501</v>
      </c>
      <c r="P1470" s="30">
        <v>4672.1457168540001</v>
      </c>
      <c r="Q1470" s="27">
        <v>0.1351</v>
      </c>
      <c r="R1470" s="30">
        <v>3340.2656408789999</v>
      </c>
      <c r="S1470" s="27">
        <v>-0.28510000000000002</v>
      </c>
      <c r="T1470" s="30">
        <v>1374.7291328209999</v>
      </c>
      <c r="U1470" s="27">
        <v>-0.69550000000000001</v>
      </c>
      <c r="V1470" s="30">
        <v>-56.094414372999999</v>
      </c>
      <c r="W1470" s="32">
        <v>-3.6032000000000002</v>
      </c>
      <c r="X1470" s="30">
        <v>-11.637255499</v>
      </c>
      <c r="Y1470" s="32">
        <v>-0.79249999999999998</v>
      </c>
      <c r="Z1470" s="30">
        <v>4.9931078879999999</v>
      </c>
      <c r="AA1470" s="32">
        <v>-1.0632999999999999</v>
      </c>
      <c r="AB1470" s="30">
        <v>-2251.432255103</v>
      </c>
      <c r="AC1470" s="27">
        <v>-3.6032000000000002</v>
      </c>
      <c r="AD1470" s="30">
        <v>-467.0784548547</v>
      </c>
      <c r="AE1470" s="27">
        <v>-0.79300000000000004</v>
      </c>
      <c r="AF1470" s="30">
        <v>201.0577263399</v>
      </c>
      <c r="AG1470" s="27">
        <v>-7.0000000000000007E-2</v>
      </c>
      <c r="AH1470" s="25">
        <v>-4.25705641E-2</v>
      </c>
      <c r="AI1470" s="25">
        <v>-1.6179790199999999E-2</v>
      </c>
      <c r="AJ1470" s="25">
        <v>2.0947319799999999E-2</v>
      </c>
      <c r="AK1470" s="25">
        <v>-0.22253676859999999</v>
      </c>
      <c r="AL1470" s="25">
        <v>-5.4948726599999997E-2</v>
      </c>
      <c r="AM1470" s="25">
        <v>2.4227951800000001E-2</v>
      </c>
      <c r="AN1470" s="47">
        <v>0.1203658553</v>
      </c>
      <c r="AO1470" s="47">
        <v>9.5304623199999994E-2</v>
      </c>
      <c r="AP1470" s="47">
        <v>7.7380130300000002E-2</v>
      </c>
      <c r="AQ1470" s="47">
        <v>4.6158244805048403</v>
      </c>
      <c r="AR1470" s="47">
        <v>4.5490394667676702E-2</v>
      </c>
      <c r="AS1470" s="47">
        <v>0.15661345191498</v>
      </c>
      <c r="AT1470" s="28">
        <v>0</v>
      </c>
      <c r="AU1470" s="28">
        <v>0</v>
      </c>
      <c r="AV1470" s="28">
        <v>0</v>
      </c>
    </row>
    <row r="1471" spans="1:48" x14ac:dyDescent="0.25">
      <c r="A1471" s="159">
        <v>1468</v>
      </c>
      <c r="B1471" s="3" t="s">
        <v>4177</v>
      </c>
      <c r="C1471" s="3" t="s">
        <v>2159</v>
      </c>
      <c r="D1471" s="28" t="s">
        <v>4501</v>
      </c>
      <c r="E1471" s="25" t="s">
        <v>4501</v>
      </c>
      <c r="F1471" s="25" t="s">
        <v>4501</v>
      </c>
      <c r="G1471" s="25" t="s">
        <v>4501</v>
      </c>
      <c r="H1471" s="28" t="s">
        <v>4501</v>
      </c>
      <c r="I1471" s="49">
        <v>10.576829999999999</v>
      </c>
      <c r="J1471" s="49">
        <v>60.729170000000003</v>
      </c>
      <c r="K1471" s="28">
        <v>0</v>
      </c>
      <c r="L1471" s="28" t="s">
        <v>4501</v>
      </c>
      <c r="M1471" s="49" t="s">
        <v>4501</v>
      </c>
      <c r="N1471" s="49" t="s">
        <v>4501</v>
      </c>
      <c r="O1471" s="49" t="s">
        <v>4501</v>
      </c>
      <c r="P1471" s="30">
        <v>56.366928989000002</v>
      </c>
      <c r="Q1471" s="27" t="s">
        <v>1989</v>
      </c>
      <c r="R1471" s="30">
        <v>60.436614923999997</v>
      </c>
      <c r="S1471" s="27">
        <v>7.22E-2</v>
      </c>
      <c r="T1471" s="30">
        <v>0</v>
      </c>
      <c r="U1471" s="27" t="s">
        <v>1989</v>
      </c>
      <c r="V1471" s="30">
        <v>2.9050318470000001</v>
      </c>
      <c r="W1471" s="32" t="s">
        <v>1989</v>
      </c>
      <c r="X1471" s="30">
        <v>3.434576276</v>
      </c>
      <c r="Y1471" s="32">
        <v>0.18229999999999999</v>
      </c>
      <c r="Z1471" s="30">
        <v>0</v>
      </c>
      <c r="AA1471" s="32" t="s">
        <v>1989</v>
      </c>
      <c r="AB1471" s="30">
        <v>145.5516039924</v>
      </c>
      <c r="AC1471" s="27" t="s">
        <v>1989</v>
      </c>
      <c r="AD1471" s="30">
        <v>259.78124403470002</v>
      </c>
      <c r="AE1471" s="27">
        <v>0.78500000000000003</v>
      </c>
      <c r="AF1471" s="30">
        <v>0</v>
      </c>
      <c r="AG1471" s="27" t="s">
        <v>1989</v>
      </c>
      <c r="AH1471" s="25">
        <v>1.7171146200000001E-2</v>
      </c>
      <c r="AI1471" s="25">
        <v>1.98011656E-2</v>
      </c>
      <c r="AJ1471" s="25">
        <v>0</v>
      </c>
      <c r="AK1471" s="25">
        <v>2.7072700200000001E-2</v>
      </c>
      <c r="AL1471" s="25">
        <v>3.1527785900000001E-2</v>
      </c>
      <c r="AM1471" s="25">
        <v>0</v>
      </c>
      <c r="AN1471" s="47">
        <v>0.52162219789999997</v>
      </c>
      <c r="AO1471" s="47">
        <v>0.51039814709999998</v>
      </c>
      <c r="AP1471" s="47">
        <v>0</v>
      </c>
      <c r="AQ1471" s="47">
        <v>0.56418055795635602</v>
      </c>
      <c r="AR1471" s="47">
        <v>0.62012086143658396</v>
      </c>
      <c r="AS1471" s="47" t="s">
        <v>1989</v>
      </c>
      <c r="AT1471" s="28">
        <v>0</v>
      </c>
      <c r="AU1471" s="28">
        <v>248</v>
      </c>
      <c r="AV1471" s="28">
        <v>0</v>
      </c>
    </row>
    <row r="1472" spans="1:48" x14ac:dyDescent="0.25">
      <c r="A1472" s="159">
        <v>1469</v>
      </c>
      <c r="B1472" s="3" t="s">
        <v>3554</v>
      </c>
      <c r="C1472" s="3" t="s">
        <v>2159</v>
      </c>
      <c r="D1472" s="28">
        <v>13100</v>
      </c>
      <c r="E1472" s="25">
        <v>14.912280000000001</v>
      </c>
      <c r="F1472" s="25">
        <v>59.756100000000004</v>
      </c>
      <c r="G1472" s="25" t="s">
        <v>4501</v>
      </c>
      <c r="H1472" s="28">
        <v>18558770000</v>
      </c>
      <c r="I1472" s="49">
        <v>1.4166999999999998</v>
      </c>
      <c r="J1472" s="49">
        <v>91.695490000000007</v>
      </c>
      <c r="K1472" s="28">
        <v>80</v>
      </c>
      <c r="L1472" s="28">
        <v>65500</v>
      </c>
      <c r="M1472" s="49">
        <v>5.1292090837901334</v>
      </c>
      <c r="N1472" s="49">
        <v>0.82946838937851852</v>
      </c>
      <c r="O1472" s="49" t="s">
        <v>4501</v>
      </c>
      <c r="P1472" s="30">
        <v>70.145816488999998</v>
      </c>
      <c r="Q1472" s="27">
        <v>0.64500000000000002</v>
      </c>
      <c r="R1472" s="30">
        <v>89.635265423000007</v>
      </c>
      <c r="S1472" s="27">
        <v>0.27779999999999999</v>
      </c>
      <c r="T1472" s="30">
        <v>0</v>
      </c>
      <c r="U1472" s="27" t="s">
        <v>1989</v>
      </c>
      <c r="V1472" s="30">
        <v>3.3310492360000001</v>
      </c>
      <c r="W1472" s="32">
        <v>-0.10929999999999999</v>
      </c>
      <c r="X1472" s="30">
        <v>4.2880356060000002</v>
      </c>
      <c r="Y1472" s="32">
        <v>0.2873</v>
      </c>
      <c r="Z1472" s="30">
        <v>0</v>
      </c>
      <c r="AA1472" s="32" t="s">
        <v>1989</v>
      </c>
      <c r="AB1472" s="30">
        <v>2088.1524225312</v>
      </c>
      <c r="AC1472" s="27">
        <v>-0.20899999999999999</v>
      </c>
      <c r="AD1472" s="30">
        <v>3026.7774447659999</v>
      </c>
      <c r="AE1472" s="27">
        <v>0.45</v>
      </c>
      <c r="AF1472" s="30">
        <v>0</v>
      </c>
      <c r="AG1472" s="27" t="s">
        <v>1989</v>
      </c>
      <c r="AH1472" s="25">
        <v>9.3453773500000004E-2</v>
      </c>
      <c r="AI1472" s="25">
        <v>0.1137792158</v>
      </c>
      <c r="AJ1472" s="25">
        <v>0</v>
      </c>
      <c r="AK1472" s="25">
        <v>0.15783772879999999</v>
      </c>
      <c r="AL1472" s="25">
        <v>0.1957485833</v>
      </c>
      <c r="AM1472" s="25">
        <v>0</v>
      </c>
      <c r="AN1472" s="47">
        <v>0.14951906039999999</v>
      </c>
      <c r="AO1472" s="47">
        <v>0.14570864150000001</v>
      </c>
      <c r="AP1472" s="47">
        <v>0</v>
      </c>
      <c r="AQ1472" s="47">
        <v>0.73130282055403995</v>
      </c>
      <c r="AR1472" s="47">
        <v>0.71000227382231296</v>
      </c>
      <c r="AS1472" s="47" t="s">
        <v>1989</v>
      </c>
      <c r="AT1472" s="28">
        <v>1710</v>
      </c>
      <c r="AU1472" s="28">
        <v>4158</v>
      </c>
      <c r="AV1472" s="28">
        <v>0</v>
      </c>
    </row>
    <row r="1473" spans="1:48" x14ac:dyDescent="0.25">
      <c r="A1473" s="159">
        <v>1470</v>
      </c>
      <c r="B1473" s="3" t="s">
        <v>3557</v>
      </c>
      <c r="C1473" s="3" t="s">
        <v>2159</v>
      </c>
      <c r="D1473" s="28" t="s">
        <v>4501</v>
      </c>
      <c r="E1473" s="25" t="s">
        <v>4501</v>
      </c>
      <c r="F1473" s="25" t="s">
        <v>4501</v>
      </c>
      <c r="G1473" s="25" t="s">
        <v>4501</v>
      </c>
      <c r="H1473" s="28" t="s">
        <v>4501</v>
      </c>
      <c r="I1473" s="49">
        <v>5</v>
      </c>
      <c r="J1473" s="49">
        <v>4.3437999999999999</v>
      </c>
      <c r="K1473" s="28">
        <v>0</v>
      </c>
      <c r="L1473" s="28" t="s">
        <v>4501</v>
      </c>
      <c r="M1473" s="49" t="s">
        <v>4501</v>
      </c>
      <c r="N1473" s="49" t="s">
        <v>4501</v>
      </c>
      <c r="O1473" s="49" t="s">
        <v>4501</v>
      </c>
      <c r="P1473" s="30">
        <v>329.36970785699998</v>
      </c>
      <c r="Q1473" s="27">
        <v>-0.25430000000000003</v>
      </c>
      <c r="R1473" s="30">
        <v>214.64267837899999</v>
      </c>
      <c r="S1473" s="27">
        <v>-0.3483</v>
      </c>
      <c r="T1473" s="30">
        <v>0</v>
      </c>
      <c r="U1473" s="27" t="s">
        <v>1989</v>
      </c>
      <c r="V1473" s="30">
        <v>5.0377150210000003</v>
      </c>
      <c r="W1473" s="32">
        <v>1.1000000000000001</v>
      </c>
      <c r="X1473" s="30">
        <v>5.17982356</v>
      </c>
      <c r="Y1473" s="32">
        <v>2.8199999999999999E-2</v>
      </c>
      <c r="Z1473" s="30">
        <v>0</v>
      </c>
      <c r="AA1473" s="32" t="s">
        <v>1989</v>
      </c>
      <c r="AB1473" s="30">
        <v>890.80154860000005</v>
      </c>
      <c r="AC1473" s="27">
        <v>1.8662000000000001</v>
      </c>
      <c r="AD1473" s="30">
        <v>1035.964712</v>
      </c>
      <c r="AE1473" s="27">
        <v>0.16300000000000001</v>
      </c>
      <c r="AF1473" s="30">
        <v>0</v>
      </c>
      <c r="AG1473" s="27" t="s">
        <v>1989</v>
      </c>
      <c r="AH1473" s="25">
        <v>2.3527576299999998E-2</v>
      </c>
      <c r="AI1473" s="25">
        <v>3.1812721000000002E-2</v>
      </c>
      <c r="AJ1473" s="25">
        <v>0</v>
      </c>
      <c r="AK1473" s="25">
        <v>8.3486537E-2</v>
      </c>
      <c r="AL1473" s="25">
        <v>8.4243831500000005E-2</v>
      </c>
      <c r="AM1473" s="25">
        <v>0</v>
      </c>
      <c r="AN1473" s="47">
        <v>4.95808072E-2</v>
      </c>
      <c r="AO1473" s="47">
        <v>7.7342717399999997E-2</v>
      </c>
      <c r="AP1473" s="47">
        <v>0</v>
      </c>
      <c r="AQ1473" s="47">
        <v>1.7610420097615</v>
      </c>
      <c r="AR1473" s="47">
        <v>1.5377288198264301</v>
      </c>
      <c r="AS1473" s="47" t="s">
        <v>1989</v>
      </c>
      <c r="AT1473" s="28">
        <v>600</v>
      </c>
      <c r="AU1473" s="28">
        <v>800</v>
      </c>
      <c r="AV1473" s="28">
        <v>0</v>
      </c>
    </row>
    <row r="1474" spans="1:48" x14ac:dyDescent="0.25">
      <c r="A1474" s="159">
        <v>1471</v>
      </c>
      <c r="B1474" s="3" t="s">
        <v>3560</v>
      </c>
      <c r="C1474" s="3" t="s">
        <v>2159</v>
      </c>
      <c r="D1474" s="28" t="s">
        <v>4501</v>
      </c>
      <c r="E1474" s="25" t="s">
        <v>4501</v>
      </c>
      <c r="F1474" s="25" t="s">
        <v>4501</v>
      </c>
      <c r="G1474" s="25" t="s">
        <v>4501</v>
      </c>
      <c r="H1474" s="28" t="s">
        <v>4501</v>
      </c>
      <c r="I1474" s="49">
        <v>1.25</v>
      </c>
      <c r="J1474" s="49">
        <v>80.726879999999994</v>
      </c>
      <c r="K1474" s="28">
        <v>0</v>
      </c>
      <c r="L1474" s="28" t="s">
        <v>4501</v>
      </c>
      <c r="M1474" s="49" t="s">
        <v>4501</v>
      </c>
      <c r="N1474" s="49" t="s">
        <v>4501</v>
      </c>
      <c r="O1474" s="49" t="s">
        <v>4501</v>
      </c>
      <c r="P1474" s="30">
        <v>315.96032355300002</v>
      </c>
      <c r="Q1474" s="27">
        <v>-8.9300000000000004E-2</v>
      </c>
      <c r="R1474" s="30">
        <v>237.79039653500001</v>
      </c>
      <c r="S1474" s="27">
        <v>-0.24740000000000001</v>
      </c>
      <c r="T1474" s="30">
        <v>0</v>
      </c>
      <c r="U1474" s="27" t="s">
        <v>1989</v>
      </c>
      <c r="V1474" s="30">
        <v>3.0710588150000002</v>
      </c>
      <c r="W1474" s="32">
        <v>-0.13239999999999999</v>
      </c>
      <c r="X1474" s="30">
        <v>1.384146914</v>
      </c>
      <c r="Y1474" s="32">
        <v>-0.54930000000000001</v>
      </c>
      <c r="Z1474" s="30">
        <v>0</v>
      </c>
      <c r="AA1474" s="32" t="s">
        <v>1989</v>
      </c>
      <c r="AB1474" s="30">
        <v>2014.5802312000001</v>
      </c>
      <c r="AC1474" s="27">
        <v>-0.1125</v>
      </c>
      <c r="AD1474" s="30">
        <v>822.19365919999996</v>
      </c>
      <c r="AE1474" s="27">
        <v>-0.59199999999999997</v>
      </c>
      <c r="AF1474" s="30">
        <v>0</v>
      </c>
      <c r="AG1474" s="27" t="s">
        <v>1989</v>
      </c>
      <c r="AH1474" s="25">
        <v>5.1038519499999997E-2</v>
      </c>
      <c r="AI1474" s="25">
        <v>2.7169841899999998E-2</v>
      </c>
      <c r="AJ1474" s="25">
        <v>0</v>
      </c>
      <c r="AK1474" s="25">
        <v>0.17933697209999999</v>
      </c>
      <c r="AL1474" s="25">
        <v>7.5686458799999995E-2</v>
      </c>
      <c r="AM1474" s="25">
        <v>0</v>
      </c>
      <c r="AN1474" s="47">
        <v>8.7551478299999999E-2</v>
      </c>
      <c r="AO1474" s="47">
        <v>8.2554730100000001E-2</v>
      </c>
      <c r="AP1474" s="47">
        <v>0</v>
      </c>
      <c r="AQ1474" s="47">
        <v>2.0838598942580702</v>
      </c>
      <c r="AR1474" s="47">
        <v>1.4751108075374</v>
      </c>
      <c r="AS1474" s="47" t="s">
        <v>1989</v>
      </c>
      <c r="AT1474" s="28">
        <v>1200</v>
      </c>
      <c r="AU1474" s="28">
        <v>700</v>
      </c>
      <c r="AV1474" s="28">
        <v>0</v>
      </c>
    </row>
    <row r="1475" spans="1:48" x14ac:dyDescent="0.25">
      <c r="A1475" s="159">
        <v>1472</v>
      </c>
      <c r="B1475" s="3" t="s">
        <v>3563</v>
      </c>
      <c r="C1475" s="3" t="s">
        <v>2159</v>
      </c>
      <c r="D1475" s="28">
        <v>102200</v>
      </c>
      <c r="E1475" s="25">
        <v>-2.6666669999999999</v>
      </c>
      <c r="F1475" s="25">
        <v>20.80378</v>
      </c>
      <c r="G1475" s="25">
        <v>29.367090000000001</v>
      </c>
      <c r="H1475" s="28">
        <v>2881023007800</v>
      </c>
      <c r="I1475" s="49">
        <v>28.190049999999999</v>
      </c>
      <c r="J1475" s="49">
        <v>23.447959999999998</v>
      </c>
      <c r="K1475" s="28">
        <v>5</v>
      </c>
      <c r="L1475" s="28">
        <v>511000</v>
      </c>
      <c r="M1475" s="49">
        <v>28.03840877914952</v>
      </c>
      <c r="N1475" s="49">
        <v>6.3706766280439888</v>
      </c>
      <c r="O1475" s="49" t="s">
        <v>4501</v>
      </c>
      <c r="P1475" s="30">
        <v>2509.8984098020001</v>
      </c>
      <c r="Q1475" s="27">
        <v>7.3599999999999999E-2</v>
      </c>
      <c r="R1475" s="30">
        <v>2458.0982777849999</v>
      </c>
      <c r="S1475" s="27">
        <v>-2.06E-2</v>
      </c>
      <c r="T1475" s="30">
        <v>2425.3971678500002</v>
      </c>
      <c r="U1475" s="27">
        <v>2.86E-2</v>
      </c>
      <c r="V1475" s="30">
        <v>105.18446916800001</v>
      </c>
      <c r="W1475" s="32">
        <v>-0.1186</v>
      </c>
      <c r="X1475" s="30">
        <v>102.743440873</v>
      </c>
      <c r="Y1475" s="32">
        <v>-2.3199999999999998E-2</v>
      </c>
      <c r="Z1475" s="30">
        <v>123.19036737099999</v>
      </c>
      <c r="AA1475" s="32">
        <v>0.3034</v>
      </c>
      <c r="AB1475" s="30">
        <v>2381.3711272140999</v>
      </c>
      <c r="AC1475" s="27">
        <v>-0.42259999999999998</v>
      </c>
      <c r="AD1475" s="30">
        <v>3454.1111055827</v>
      </c>
      <c r="AE1475" s="27">
        <v>0.45</v>
      </c>
      <c r="AF1475" s="30">
        <v>4369.9947939431004</v>
      </c>
      <c r="AG1475" s="27">
        <v>1.3</v>
      </c>
      <c r="AH1475" s="25">
        <v>5.8138978399999999E-2</v>
      </c>
      <c r="AI1475" s="25">
        <v>6.0219724099999997E-2</v>
      </c>
      <c r="AJ1475" s="25">
        <v>7.1363547599999994E-2</v>
      </c>
      <c r="AK1475" s="25">
        <v>0.26417388520000001</v>
      </c>
      <c r="AL1475" s="25">
        <v>0.23450844409999999</v>
      </c>
      <c r="AM1475" s="25">
        <v>0.27569334909999998</v>
      </c>
      <c r="AN1475" s="47">
        <v>0.18139301429999999</v>
      </c>
      <c r="AO1475" s="47">
        <v>0.1571312017</v>
      </c>
      <c r="AP1475" s="47">
        <v>0.16402022199999999</v>
      </c>
      <c r="AQ1475" s="47">
        <v>3.4797597747597999</v>
      </c>
      <c r="AR1475" s="47">
        <v>2.3452038744088499</v>
      </c>
      <c r="AS1475" s="47">
        <v>2.8632237114990899</v>
      </c>
      <c r="AT1475" s="28">
        <v>1250</v>
      </c>
      <c r="AU1475" s="28">
        <v>1500</v>
      </c>
      <c r="AV1475" s="28">
        <v>0</v>
      </c>
    </row>
    <row r="1476" spans="1:48" x14ac:dyDescent="0.25">
      <c r="A1476" s="159">
        <v>1473</v>
      </c>
      <c r="B1476" s="3" t="s">
        <v>3380</v>
      </c>
      <c r="C1476" s="3" t="s">
        <v>2159</v>
      </c>
      <c r="D1476" s="28">
        <v>10300</v>
      </c>
      <c r="E1476" s="25">
        <v>8.4210530000000006</v>
      </c>
      <c r="F1476" s="25">
        <v>-1.9047620000000001</v>
      </c>
      <c r="G1476" s="25">
        <v>3</v>
      </c>
      <c r="H1476" s="28">
        <v>905833499999.99988</v>
      </c>
      <c r="I1476" s="49">
        <v>87.944999999999993</v>
      </c>
      <c r="J1476" s="49">
        <v>3.7513999999999998</v>
      </c>
      <c r="K1476" s="28">
        <v>192</v>
      </c>
      <c r="L1476" s="28">
        <v>1814000</v>
      </c>
      <c r="M1476" s="49">
        <v>4.4168096054888508</v>
      </c>
      <c r="N1476" s="49">
        <v>0.72408822053565591</v>
      </c>
      <c r="O1476" s="49" t="s">
        <v>4501</v>
      </c>
      <c r="P1476" s="30">
        <v>428.19026999800002</v>
      </c>
      <c r="Q1476" s="27">
        <v>0.25109999999999999</v>
      </c>
      <c r="R1476" s="30">
        <v>553.29504532199996</v>
      </c>
      <c r="S1476" s="27">
        <v>0.29220000000000002</v>
      </c>
      <c r="T1476" s="30">
        <v>504.16264610000002</v>
      </c>
      <c r="U1476" s="27">
        <v>0.33950000000000002</v>
      </c>
      <c r="V1476" s="30">
        <v>234.49239107099999</v>
      </c>
      <c r="W1476" s="32">
        <v>1.7258</v>
      </c>
      <c r="X1476" s="30">
        <v>192.26385957100001</v>
      </c>
      <c r="Y1476" s="32">
        <v>-0.18010000000000001</v>
      </c>
      <c r="Z1476" s="30">
        <v>142.46818902800001</v>
      </c>
      <c r="AA1476" s="32">
        <v>-0.29299999999999998</v>
      </c>
      <c r="AB1476" s="30">
        <v>2198.3168354312002</v>
      </c>
      <c r="AC1476" s="27">
        <v>2.2753000000000001</v>
      </c>
      <c r="AD1476" s="30">
        <v>2164.2662810961001</v>
      </c>
      <c r="AE1476" s="27">
        <v>-1.4999999999999999E-2</v>
      </c>
      <c r="AF1476" s="30">
        <v>1732.2383077945999</v>
      </c>
      <c r="AG1476" s="27">
        <v>0.71</v>
      </c>
      <c r="AH1476" s="25">
        <v>9.3215409299999996E-2</v>
      </c>
      <c r="AI1476" s="25">
        <v>7.4712787200000005E-2</v>
      </c>
      <c r="AJ1476" s="25">
        <v>5.4154648499999999E-2</v>
      </c>
      <c r="AK1476" s="25">
        <v>0.13375339959999999</v>
      </c>
      <c r="AL1476" s="25">
        <v>0.1110064437</v>
      </c>
      <c r="AM1476" s="25">
        <v>8.04025929E-2</v>
      </c>
      <c r="AN1476" s="47">
        <v>0.32735843199999998</v>
      </c>
      <c r="AO1476" s="47">
        <v>0.1875768558</v>
      </c>
      <c r="AP1476" s="47">
        <v>0.16153369079999999</v>
      </c>
      <c r="AQ1476" s="47">
        <v>0.43936075071734998</v>
      </c>
      <c r="AR1476" s="47">
        <v>0.53112202624016502</v>
      </c>
      <c r="AS1476" s="47">
        <v>0.48468497338576599</v>
      </c>
      <c r="AT1476" s="28">
        <v>700</v>
      </c>
      <c r="AU1476" s="28">
        <v>1000</v>
      </c>
      <c r="AV1476" s="28">
        <v>0</v>
      </c>
    </row>
    <row r="1477" spans="1:48" x14ac:dyDescent="0.25">
      <c r="A1477" s="159">
        <v>1474</v>
      </c>
      <c r="B1477" s="3" t="s">
        <v>3566</v>
      </c>
      <c r="C1477" s="3" t="s">
        <v>2159</v>
      </c>
      <c r="D1477" s="28" t="s">
        <v>4501</v>
      </c>
      <c r="E1477" s="25" t="s">
        <v>4501</v>
      </c>
      <c r="F1477" s="25" t="s">
        <v>4501</v>
      </c>
      <c r="G1477" s="25" t="s">
        <v>4501</v>
      </c>
      <c r="H1477" s="28" t="s">
        <v>4501</v>
      </c>
      <c r="I1477" s="49">
        <v>1.6564699999999999</v>
      </c>
      <c r="J1477" s="49">
        <v>29.169260000000001</v>
      </c>
      <c r="K1477" s="28">
        <v>0</v>
      </c>
      <c r="L1477" s="28" t="s">
        <v>4501</v>
      </c>
      <c r="M1477" s="49" t="s">
        <v>4501</v>
      </c>
      <c r="N1477" s="49" t="s">
        <v>4501</v>
      </c>
      <c r="O1477" s="49" t="s">
        <v>4501</v>
      </c>
      <c r="P1477" s="30">
        <v>10.349111564999999</v>
      </c>
      <c r="Q1477" s="27">
        <v>0.1822</v>
      </c>
      <c r="R1477" s="30">
        <v>0</v>
      </c>
      <c r="S1477" s="27">
        <v>-1</v>
      </c>
      <c r="T1477" s="30">
        <v>0</v>
      </c>
      <c r="U1477" s="27" t="s">
        <v>1989</v>
      </c>
      <c r="V1477" s="30">
        <v>-32.220203337999997</v>
      </c>
      <c r="W1477" s="32">
        <v>-0.32400000000000001</v>
      </c>
      <c r="X1477" s="30">
        <v>0</v>
      </c>
      <c r="Y1477" s="32">
        <v>-1</v>
      </c>
      <c r="Z1477" s="30">
        <v>0</v>
      </c>
      <c r="AA1477" s="32" t="s">
        <v>1989</v>
      </c>
      <c r="AB1477" s="30">
        <v>-19451.123979305401</v>
      </c>
      <c r="AC1477" s="27">
        <v>-0.32400000000000001</v>
      </c>
      <c r="AD1477" s="30">
        <v>0</v>
      </c>
      <c r="AE1477" s="27">
        <v>-1</v>
      </c>
      <c r="AF1477" s="30">
        <v>0</v>
      </c>
      <c r="AG1477" s="27" t="s">
        <v>1989</v>
      </c>
      <c r="AH1477" s="25">
        <v>-0.137942234</v>
      </c>
      <c r="AI1477" s="25">
        <v>0</v>
      </c>
      <c r="AJ1477" s="25">
        <v>0</v>
      </c>
      <c r="AK1477" s="25">
        <v>0.54159274280000003</v>
      </c>
      <c r="AL1477" s="25">
        <v>0</v>
      </c>
      <c r="AM1477" s="25">
        <v>0</v>
      </c>
      <c r="AN1477" s="47">
        <v>0.11313986199999999</v>
      </c>
      <c r="AO1477" s="47">
        <v>0</v>
      </c>
      <c r="AP1477" s="47">
        <v>0</v>
      </c>
      <c r="AQ1477" s="47">
        <v>-3.7949746728155498</v>
      </c>
      <c r="AR1477" s="47" t="s">
        <v>1989</v>
      </c>
      <c r="AS1477" s="47" t="s">
        <v>1989</v>
      </c>
      <c r="AT1477" s="28">
        <v>0</v>
      </c>
      <c r="AU1477" s="28">
        <v>0</v>
      </c>
      <c r="AV1477" s="28">
        <v>0</v>
      </c>
    </row>
    <row r="1478" spans="1:48" x14ac:dyDescent="0.25">
      <c r="A1478" s="159">
        <v>1475</v>
      </c>
      <c r="B1478" s="3" t="s">
        <v>4525</v>
      </c>
      <c r="C1478" s="3" t="s">
        <v>2159</v>
      </c>
      <c r="D1478" s="28">
        <v>6000</v>
      </c>
      <c r="E1478" s="25">
        <v>3.4482759999999999</v>
      </c>
      <c r="F1478" s="25">
        <v>-24.050630000000002</v>
      </c>
      <c r="G1478" s="25">
        <v>-10.447760000000001</v>
      </c>
      <c r="H1478" s="28">
        <v>216000000000</v>
      </c>
      <c r="I1478" s="49">
        <v>36</v>
      </c>
      <c r="J1478" s="49">
        <v>99.81944</v>
      </c>
      <c r="K1478" s="28">
        <v>0</v>
      </c>
      <c r="L1478" s="28" t="s">
        <v>4501</v>
      </c>
      <c r="M1478" s="49">
        <v>17.751479289940828</v>
      </c>
      <c r="N1478" s="49">
        <v>0.6302012753520424</v>
      </c>
      <c r="O1478" s="49" t="s">
        <v>4501</v>
      </c>
      <c r="P1478" s="30">
        <v>20.027508105999999</v>
      </c>
      <c r="Q1478" s="27">
        <v>-0.52480000000000004</v>
      </c>
      <c r="R1478" s="30">
        <v>50.507353188000003</v>
      </c>
      <c r="S1478" s="27">
        <v>1.5219</v>
      </c>
      <c r="T1478" s="30">
        <v>95.838590160999999</v>
      </c>
      <c r="U1478" s="27">
        <v>4.1112000000000002</v>
      </c>
      <c r="V1478" s="30">
        <v>-24.135775168999999</v>
      </c>
      <c r="W1478" s="32">
        <v>-3.5691000000000002</v>
      </c>
      <c r="X1478" s="30">
        <v>12.154881838</v>
      </c>
      <c r="Y1478" s="32">
        <v>-1.5036</v>
      </c>
      <c r="Z1478" s="30">
        <v>21.087170071999999</v>
      </c>
      <c r="AA1478" s="32">
        <v>1.4609000000000001</v>
      </c>
      <c r="AB1478" s="30">
        <v>-670.43819913890002</v>
      </c>
      <c r="AC1478" s="27">
        <v>-3.5691000000000002</v>
      </c>
      <c r="AD1478" s="30">
        <v>337.6356066111</v>
      </c>
      <c r="AE1478" s="27">
        <v>-1.504</v>
      </c>
      <c r="AF1478" s="30">
        <v>585.75472422220002</v>
      </c>
      <c r="AG1478" s="27" t="s">
        <v>1989</v>
      </c>
      <c r="AH1478" s="25">
        <v>-7.1765071700000002E-2</v>
      </c>
      <c r="AI1478" s="25">
        <v>3.54871462E-2</v>
      </c>
      <c r="AJ1478" s="25">
        <v>5.8304303799999999E-2</v>
      </c>
      <c r="AK1478" s="25">
        <v>-7.20765617E-2</v>
      </c>
      <c r="AL1478" s="25">
        <v>3.6526222900000002E-2</v>
      </c>
      <c r="AM1478" s="25">
        <v>6.1247298899999997E-2</v>
      </c>
      <c r="AN1478" s="47">
        <v>-0.75363808700000001</v>
      </c>
      <c r="AO1478" s="47">
        <v>0.42423800319999999</v>
      </c>
      <c r="AP1478" s="47">
        <v>0.3634282915</v>
      </c>
      <c r="AQ1478" s="47">
        <v>4.6759994779623799E-3</v>
      </c>
      <c r="AR1478" s="47">
        <v>5.2452429080689401E-2</v>
      </c>
      <c r="AS1478" s="47">
        <v>5.0476463195321598E-2</v>
      </c>
      <c r="AT1478" s="28">
        <v>0</v>
      </c>
      <c r="AU1478" s="28">
        <v>0</v>
      </c>
      <c r="AV1478" s="28">
        <v>0</v>
      </c>
    </row>
    <row r="1479" spans="1:48" x14ac:dyDescent="0.25">
      <c r="A1479" s="159">
        <v>1476</v>
      </c>
      <c r="B1479" s="3" t="s">
        <v>2662</v>
      </c>
      <c r="C1479" s="3" t="s">
        <v>2159</v>
      </c>
      <c r="D1479" s="28">
        <v>4400</v>
      </c>
      <c r="E1479" s="25">
        <v>-6.3829789999999997</v>
      </c>
      <c r="F1479" s="25">
        <v>-24.137930000000001</v>
      </c>
      <c r="G1479" s="25">
        <v>-4.3478260000000004</v>
      </c>
      <c r="H1479" s="28">
        <v>411840000000</v>
      </c>
      <c r="I1479" s="49">
        <v>93.6</v>
      </c>
      <c r="J1479" s="49">
        <v>20.15326</v>
      </c>
      <c r="K1479" s="28">
        <v>33550</v>
      </c>
      <c r="L1479" s="28">
        <v>145342000</v>
      </c>
      <c r="M1479" s="49">
        <v>4.7826086956521738</v>
      </c>
      <c r="N1479" s="49">
        <v>0.40253854547785017</v>
      </c>
      <c r="O1479" s="49">
        <v>0.35461599999999999</v>
      </c>
      <c r="P1479" s="30">
        <v>3575.169555727</v>
      </c>
      <c r="Q1479" s="27">
        <v>0.504</v>
      </c>
      <c r="R1479" s="30">
        <v>3084.7492078599998</v>
      </c>
      <c r="S1479" s="27">
        <v>-0.13719999999999999</v>
      </c>
      <c r="T1479" s="30">
        <v>2757.9171941999998</v>
      </c>
      <c r="U1479" s="27">
        <v>-0.1764</v>
      </c>
      <c r="V1479" s="30">
        <v>61.580040341999997</v>
      </c>
      <c r="W1479" s="32">
        <v>4.2872000000000003</v>
      </c>
      <c r="X1479" s="30">
        <v>85.98422952</v>
      </c>
      <c r="Y1479" s="32">
        <v>0.39629999999999999</v>
      </c>
      <c r="Z1479" s="30">
        <v>81.154518335000006</v>
      </c>
      <c r="AA1479" s="32">
        <v>0.75980000000000003</v>
      </c>
      <c r="AB1479" s="30">
        <v>657.45942122860004</v>
      </c>
      <c r="AC1479" s="27">
        <v>1.9027000000000001</v>
      </c>
      <c r="AD1479" s="30">
        <v>860.63436594020004</v>
      </c>
      <c r="AE1479" s="27">
        <v>0.309</v>
      </c>
      <c r="AF1479" s="30">
        <v>867.42706645299995</v>
      </c>
      <c r="AG1479" s="27">
        <v>1.69</v>
      </c>
      <c r="AH1479" s="25">
        <v>9.4663253999999995E-3</v>
      </c>
      <c r="AI1479" s="25">
        <v>1.42720126E-2</v>
      </c>
      <c r="AJ1479" s="25">
        <v>1.3857708099999999E-2</v>
      </c>
      <c r="AK1479" s="25">
        <v>8.3112496999999994E-2</v>
      </c>
      <c r="AL1479" s="25">
        <v>8.3137309500000006E-2</v>
      </c>
      <c r="AM1479" s="25">
        <v>7.8360057299999994E-2</v>
      </c>
      <c r="AN1479" s="47">
        <v>9.0915118599999997E-2</v>
      </c>
      <c r="AO1479" s="47">
        <v>7.7538419499999997E-2</v>
      </c>
      <c r="AP1479" s="47">
        <v>8.2144352700000006E-2</v>
      </c>
      <c r="AQ1479" s="47">
        <v>5.0095201131321598</v>
      </c>
      <c r="AR1479" s="47">
        <v>4.6461092486113396</v>
      </c>
      <c r="AS1479" s="47">
        <v>4.6546188341163202</v>
      </c>
      <c r="AT1479" s="28">
        <v>548</v>
      </c>
      <c r="AU1479" s="28">
        <v>0</v>
      </c>
      <c r="AV1479" s="28">
        <v>0</v>
      </c>
    </row>
    <row r="1480" spans="1:48" x14ac:dyDescent="0.25">
      <c r="A1480" s="159">
        <v>1477</v>
      </c>
      <c r="B1480" s="3" t="s">
        <v>3569</v>
      </c>
      <c r="C1480" s="3" t="s">
        <v>2159</v>
      </c>
      <c r="D1480" s="28">
        <v>24000</v>
      </c>
      <c r="E1480" s="25">
        <v>-1.6393439999999999</v>
      </c>
      <c r="F1480" s="25">
        <v>-7.6923079999999997</v>
      </c>
      <c r="G1480" s="25">
        <v>30.43478</v>
      </c>
      <c r="H1480" s="28">
        <v>359958192000</v>
      </c>
      <c r="I1480" s="49">
        <v>14.99826</v>
      </c>
      <c r="J1480" s="49">
        <v>40.287660000000002</v>
      </c>
      <c r="K1480" s="28">
        <v>8353.7000000000007</v>
      </c>
      <c r="L1480" s="28">
        <v>202956000</v>
      </c>
      <c r="M1480" s="49">
        <v>7.523510971786834</v>
      </c>
      <c r="N1480" s="49">
        <v>1.1300009723006212</v>
      </c>
      <c r="O1480" s="49">
        <v>0.45855990000000002</v>
      </c>
      <c r="P1480" s="30">
        <v>679.41721868399998</v>
      </c>
      <c r="Q1480" s="27">
        <v>9.0999999999999998E-2</v>
      </c>
      <c r="R1480" s="30">
        <v>659.41775667800005</v>
      </c>
      <c r="S1480" s="27">
        <v>-2.9399999999999999E-2</v>
      </c>
      <c r="T1480" s="30">
        <v>677.38510106199999</v>
      </c>
      <c r="U1480" s="27">
        <v>1.8499999999999999E-2</v>
      </c>
      <c r="V1480" s="30">
        <v>62.766411699000002</v>
      </c>
      <c r="W1480" s="32">
        <v>-3.7000000000000002E-3</v>
      </c>
      <c r="X1480" s="30">
        <v>60.549391006999997</v>
      </c>
      <c r="Y1480" s="32">
        <v>-3.5299999999999998E-2</v>
      </c>
      <c r="Z1480" s="30">
        <v>64.374311853999998</v>
      </c>
      <c r="AA1480" s="32">
        <v>0.17879999999999999</v>
      </c>
      <c r="AB1480" s="30">
        <v>3289.5723083306998</v>
      </c>
      <c r="AC1480" s="27">
        <v>-0.1651</v>
      </c>
      <c r="AD1480" s="30">
        <v>2882.6675139873</v>
      </c>
      <c r="AE1480" s="27">
        <v>-0.124</v>
      </c>
      <c r="AF1480" s="30">
        <v>4087.5421963671001</v>
      </c>
      <c r="AG1480" s="27">
        <v>1.21</v>
      </c>
      <c r="AH1480" s="25">
        <v>8.7164976199999994E-2</v>
      </c>
      <c r="AI1480" s="25">
        <v>8.97559775E-2</v>
      </c>
      <c r="AJ1480" s="25">
        <v>0.10105803319999999</v>
      </c>
      <c r="AK1480" s="25">
        <v>0.18921301939999999</v>
      </c>
      <c r="AL1480" s="25">
        <v>0.17427119620000001</v>
      </c>
      <c r="AM1480" s="25">
        <v>0.1834957136</v>
      </c>
      <c r="AN1480" s="47">
        <v>0.20640046919999999</v>
      </c>
      <c r="AO1480" s="47">
        <v>0.19894228119999999</v>
      </c>
      <c r="AP1480" s="47">
        <v>0.20297551450000001</v>
      </c>
      <c r="AQ1480" s="47">
        <v>1.1008823118170099</v>
      </c>
      <c r="AR1480" s="47">
        <v>0.79092315448378203</v>
      </c>
      <c r="AS1480" s="47">
        <v>0.81574594202611095</v>
      </c>
      <c r="AT1480" s="28">
        <v>1800</v>
      </c>
      <c r="AU1480" s="28">
        <v>2000</v>
      </c>
      <c r="AV1480" s="28">
        <v>0</v>
      </c>
    </row>
    <row r="1481" spans="1:48" x14ac:dyDescent="0.25">
      <c r="A1481" s="159">
        <v>1478</v>
      </c>
      <c r="B1481" s="3" t="s">
        <v>3744</v>
      </c>
      <c r="C1481" s="3" t="s">
        <v>2159</v>
      </c>
      <c r="D1481" s="28">
        <v>55800</v>
      </c>
      <c r="E1481" s="25">
        <v>38.805970000000002</v>
      </c>
      <c r="F1481" s="25">
        <v>42.346939999999996</v>
      </c>
      <c r="G1481" s="25">
        <v>78.846149999999994</v>
      </c>
      <c r="H1481" s="28">
        <v>5725079330400</v>
      </c>
      <c r="I1481" s="49">
        <v>56.999989999999997</v>
      </c>
      <c r="J1481" s="49">
        <v>85.352350000000001</v>
      </c>
      <c r="K1481" s="28">
        <v>193712.2</v>
      </c>
      <c r="L1481" s="28">
        <v>3995839000</v>
      </c>
      <c r="M1481" s="49">
        <v>14.54903622330467</v>
      </c>
      <c r="N1481" s="49">
        <v>4.0599309669790422</v>
      </c>
      <c r="O1481" s="49">
        <v>0.33927230000000003</v>
      </c>
      <c r="P1481" s="30">
        <v>322.06519175400001</v>
      </c>
      <c r="Q1481" s="27">
        <v>0.41010000000000002</v>
      </c>
      <c r="R1481" s="30">
        <v>512.52606233200004</v>
      </c>
      <c r="S1481" s="27">
        <v>0.59140000000000004</v>
      </c>
      <c r="T1481" s="30">
        <v>598.13751611299995</v>
      </c>
      <c r="U1481" s="27">
        <v>0.2225</v>
      </c>
      <c r="V1481" s="30">
        <v>131.756371758</v>
      </c>
      <c r="W1481" s="32">
        <v>0.85819999999999996</v>
      </c>
      <c r="X1481" s="30">
        <v>237.37430168200001</v>
      </c>
      <c r="Y1481" s="32">
        <v>0.80159999999999998</v>
      </c>
      <c r="Z1481" s="30">
        <v>263.14424704499999</v>
      </c>
      <c r="AA1481" s="32">
        <v>0.17280000000000001</v>
      </c>
      <c r="AB1481" s="30">
        <v>2719.0779126621001</v>
      </c>
      <c r="AC1481" s="27">
        <v>0.87070000000000003</v>
      </c>
      <c r="AD1481" s="30">
        <v>2955.5433928737998</v>
      </c>
      <c r="AE1481" s="27">
        <v>8.6999999999999994E-2</v>
      </c>
      <c r="AF1481" s="30">
        <v>4492.6916009370998</v>
      </c>
      <c r="AG1481" s="27">
        <v>0.97</v>
      </c>
      <c r="AH1481" s="25">
        <v>8.9107708100000002E-2</v>
      </c>
      <c r="AI1481" s="25">
        <v>0.14307895139999999</v>
      </c>
      <c r="AJ1481" s="25">
        <v>0.14421786349999999</v>
      </c>
      <c r="AK1481" s="25">
        <v>0.19262133770000001</v>
      </c>
      <c r="AL1481" s="25">
        <v>0.29200884040000002</v>
      </c>
      <c r="AM1481" s="25">
        <v>0.28245374200000001</v>
      </c>
      <c r="AN1481" s="47">
        <v>0.66755663369999996</v>
      </c>
      <c r="AO1481" s="47">
        <v>0.72091186009999997</v>
      </c>
      <c r="AP1481" s="47">
        <v>0.6760920614</v>
      </c>
      <c r="AQ1481" s="47">
        <v>1.10807336382467</v>
      </c>
      <c r="AR1481" s="47">
        <v>0.98567730308650903</v>
      </c>
      <c r="AS1481" s="47">
        <v>0.95852119259643798</v>
      </c>
      <c r="AT1481" s="28">
        <v>2200</v>
      </c>
      <c r="AU1481" s="28">
        <v>3500</v>
      </c>
      <c r="AV1481" s="28">
        <v>0</v>
      </c>
    </row>
    <row r="1482" spans="1:48" x14ac:dyDescent="0.25">
      <c r="A1482" s="159">
        <v>1479</v>
      </c>
      <c r="B1482" s="3" t="s">
        <v>2698</v>
      </c>
      <c r="C1482" s="3" t="s">
        <v>2159</v>
      </c>
      <c r="D1482" s="28" t="s">
        <v>4501</v>
      </c>
      <c r="E1482" s="25" t="s">
        <v>4501</v>
      </c>
      <c r="F1482" s="25" t="s">
        <v>4501</v>
      </c>
      <c r="G1482" s="25" t="s">
        <v>4501</v>
      </c>
      <c r="H1482" s="28" t="s">
        <v>4501</v>
      </c>
      <c r="I1482" s="49">
        <v>9.2999999999999989</v>
      </c>
      <c r="J1482" s="49">
        <v>20.046589999999998</v>
      </c>
      <c r="K1482" s="28">
        <v>0</v>
      </c>
      <c r="L1482" s="28" t="s">
        <v>4501</v>
      </c>
      <c r="M1482" s="49" t="s">
        <v>4501</v>
      </c>
      <c r="N1482" s="49" t="s">
        <v>4501</v>
      </c>
      <c r="O1482" s="49" t="s">
        <v>4501</v>
      </c>
      <c r="P1482" s="30">
        <v>202.619737509</v>
      </c>
      <c r="Q1482" s="27">
        <v>0.60870000000000002</v>
      </c>
      <c r="R1482" s="30">
        <v>174.28255577499999</v>
      </c>
      <c r="S1482" s="27">
        <v>-0.1399</v>
      </c>
      <c r="T1482" s="30">
        <v>0</v>
      </c>
      <c r="U1482" s="27" t="s">
        <v>1989</v>
      </c>
      <c r="V1482" s="30">
        <v>-13.635805143000001</v>
      </c>
      <c r="W1482" s="32">
        <v>-30.6494</v>
      </c>
      <c r="X1482" s="30">
        <v>-16.999006803</v>
      </c>
      <c r="Y1482" s="32">
        <v>0.24660000000000001</v>
      </c>
      <c r="Z1482" s="30">
        <v>0</v>
      </c>
      <c r="AA1482" s="32" t="s">
        <v>1989</v>
      </c>
      <c r="AB1482" s="30">
        <v>-1466.2156067742001</v>
      </c>
      <c r="AC1482" s="27">
        <v>-35.9724</v>
      </c>
      <c r="AD1482" s="30">
        <v>-1827.8501938710001</v>
      </c>
      <c r="AE1482" s="27">
        <v>0.247</v>
      </c>
      <c r="AF1482" s="30">
        <v>0</v>
      </c>
      <c r="AG1482" s="27" t="s">
        <v>1989</v>
      </c>
      <c r="AH1482" s="25">
        <v>-7.6202536400000007E-2</v>
      </c>
      <c r="AI1482" s="25">
        <v>-0.1050612556</v>
      </c>
      <c r="AJ1482" s="25">
        <v>0</v>
      </c>
      <c r="AK1482" s="25">
        <v>-0.15673976740000001</v>
      </c>
      <c r="AL1482" s="25">
        <v>-0.2430059923</v>
      </c>
      <c r="AM1482" s="25">
        <v>0</v>
      </c>
      <c r="AN1482" s="47">
        <v>0.15213827220000001</v>
      </c>
      <c r="AO1482" s="47">
        <v>9.3371234499999997E-2</v>
      </c>
      <c r="AP1482" s="47">
        <v>0</v>
      </c>
      <c r="AQ1482" s="47">
        <v>1.1437437150538601</v>
      </c>
      <c r="AR1482" s="47">
        <v>1.5401951927899</v>
      </c>
      <c r="AS1482" s="47" t="s">
        <v>1989</v>
      </c>
      <c r="AT1482" s="28">
        <v>0</v>
      </c>
      <c r="AU1482" s="28">
        <v>0</v>
      </c>
      <c r="AV1482" s="28">
        <v>0</v>
      </c>
    </row>
    <row r="1483" spans="1:48" x14ac:dyDescent="0.25">
      <c r="A1483" s="159">
        <v>1480</v>
      </c>
      <c r="B1483" s="3" t="s">
        <v>3656</v>
      </c>
      <c r="C1483" s="3" t="s">
        <v>2159</v>
      </c>
      <c r="D1483" s="28">
        <v>52000</v>
      </c>
      <c r="E1483" s="25">
        <v>-5.4545450000000004</v>
      </c>
      <c r="F1483" s="25">
        <v>-4.5871560000000002</v>
      </c>
      <c r="G1483" s="25">
        <v>-2.8037380000000001</v>
      </c>
      <c r="H1483" s="28">
        <v>808704000000</v>
      </c>
      <c r="I1483" s="49">
        <v>15.552</v>
      </c>
      <c r="J1483" s="49">
        <v>99.6785</v>
      </c>
      <c r="K1483" s="28">
        <v>1395.05</v>
      </c>
      <c r="L1483" s="28">
        <v>72835500</v>
      </c>
      <c r="M1483" s="49">
        <v>12.935323383084578</v>
      </c>
      <c r="N1483" s="49">
        <v>3.8703064334242767</v>
      </c>
      <c r="O1483" s="49" t="s">
        <v>4501</v>
      </c>
      <c r="P1483" s="30">
        <v>542.99949829399998</v>
      </c>
      <c r="Q1483" s="27">
        <v>0.13239999999999999</v>
      </c>
      <c r="R1483" s="30">
        <v>581.62675783500003</v>
      </c>
      <c r="S1483" s="27">
        <v>7.1099999999999997E-2</v>
      </c>
      <c r="T1483" s="30">
        <v>616.48965970400002</v>
      </c>
      <c r="U1483" s="27">
        <v>9.8100000000000007E-2</v>
      </c>
      <c r="V1483" s="30">
        <v>63.032416458</v>
      </c>
      <c r="W1483" s="32">
        <v>0.1096</v>
      </c>
      <c r="X1483" s="30">
        <v>66.611442401000005</v>
      </c>
      <c r="Y1483" s="32">
        <v>5.6800000000000003E-2</v>
      </c>
      <c r="Z1483" s="30">
        <v>70.582153117999994</v>
      </c>
      <c r="AA1483" s="32">
        <v>0.10440000000000001</v>
      </c>
      <c r="AB1483" s="30">
        <v>4027.2901529064002</v>
      </c>
      <c r="AC1483" s="27">
        <v>0.1085</v>
      </c>
      <c r="AD1483" s="30">
        <v>4283.1431585005002</v>
      </c>
      <c r="AE1483" s="27">
        <v>6.4000000000000001E-2</v>
      </c>
      <c r="AF1483" s="30">
        <v>4538.4614916409</v>
      </c>
      <c r="AG1483" s="27">
        <v>1.1000000000000001</v>
      </c>
      <c r="AH1483" s="25">
        <v>0.2338134473</v>
      </c>
      <c r="AI1483" s="25">
        <v>0.23244165659999999</v>
      </c>
      <c r="AJ1483" s="25">
        <v>0.24726312459999999</v>
      </c>
      <c r="AK1483" s="25">
        <v>0.30362811369999998</v>
      </c>
      <c r="AL1483" s="25">
        <v>0.31020919029999999</v>
      </c>
      <c r="AM1483" s="25">
        <v>0.32301252110000001</v>
      </c>
      <c r="AN1483" s="47">
        <v>0.2307777147</v>
      </c>
      <c r="AO1483" s="47">
        <v>0.23219557129999999</v>
      </c>
      <c r="AP1483" s="47">
        <v>0.22984326020000001</v>
      </c>
      <c r="AQ1483" s="47">
        <v>0.284740897223974</v>
      </c>
      <c r="AR1483" s="47">
        <v>0.38715159543400501</v>
      </c>
      <c r="AS1483" s="47">
        <v>0.30635136801534102</v>
      </c>
      <c r="AT1483" s="28">
        <v>3300</v>
      </c>
      <c r="AU1483" s="28">
        <v>3300</v>
      </c>
      <c r="AV1483" s="28">
        <v>1100</v>
      </c>
    </row>
    <row r="1484" spans="1:48" x14ac:dyDescent="0.25">
      <c r="A1484" s="159">
        <v>1481</v>
      </c>
      <c r="B1484" s="3" t="s">
        <v>4944</v>
      </c>
      <c r="C1484" s="3" t="s">
        <v>2159</v>
      </c>
      <c r="D1484" s="28">
        <v>16000</v>
      </c>
      <c r="E1484" s="25">
        <v>-5.8823530000000002</v>
      </c>
      <c r="F1484" s="25">
        <v>0</v>
      </c>
      <c r="G1484" s="25">
        <v>12</v>
      </c>
      <c r="H1484" s="28">
        <v>767999984000</v>
      </c>
      <c r="I1484" s="49">
        <v>48</v>
      </c>
      <c r="J1484" s="49">
        <v>71.613290000000006</v>
      </c>
      <c r="K1484" s="28">
        <v>3350</v>
      </c>
      <c r="L1484" s="28">
        <v>54486000</v>
      </c>
      <c r="M1484" s="49">
        <v>12.409972299168976</v>
      </c>
      <c r="N1484" s="49">
        <v>1.4742031858831923</v>
      </c>
      <c r="O1484" s="49" t="s">
        <v>4501</v>
      </c>
      <c r="P1484" s="30">
        <v>521.928317601</v>
      </c>
      <c r="Q1484" s="27">
        <v>0.7762</v>
      </c>
      <c r="R1484" s="30">
        <v>746.41141110299998</v>
      </c>
      <c r="S1484" s="27">
        <v>0.43009999999999998</v>
      </c>
      <c r="T1484" s="30">
        <v>919.82279417799998</v>
      </c>
      <c r="U1484" s="27">
        <v>1.3187</v>
      </c>
      <c r="V1484" s="30">
        <v>17.489116304</v>
      </c>
      <c r="W1484" s="32">
        <v>0.88759999999999994</v>
      </c>
      <c r="X1484" s="30">
        <v>36.087754537999999</v>
      </c>
      <c r="Y1484" s="32">
        <v>1.0633999999999999</v>
      </c>
      <c r="Z1484" s="30">
        <v>37.475369106999999</v>
      </c>
      <c r="AA1484" s="32">
        <v>1.5004999999999999</v>
      </c>
      <c r="AB1484" s="30">
        <v>699.56465216000004</v>
      </c>
      <c r="AC1484" s="27">
        <v>5.7000000000000002E-2</v>
      </c>
      <c r="AD1484" s="30">
        <v>1443.5101815200001</v>
      </c>
      <c r="AE1484" s="27">
        <v>1.0629999999999999</v>
      </c>
      <c r="AF1484" s="30">
        <v>1338.4060873359001</v>
      </c>
      <c r="AG1484" s="27" t="s">
        <v>1989</v>
      </c>
      <c r="AH1484" s="25">
        <v>3.0631853000000001E-2</v>
      </c>
      <c r="AI1484" s="25">
        <v>4.6933341699999999E-2</v>
      </c>
      <c r="AJ1484" s="25">
        <v>4.1290347800000002E-2</v>
      </c>
      <c r="AK1484" s="25">
        <v>8.5705474200000006E-2</v>
      </c>
      <c r="AL1484" s="25">
        <v>0.12624756949999999</v>
      </c>
      <c r="AM1484" s="25">
        <v>0.12202474520000001</v>
      </c>
      <c r="AN1484" s="47">
        <v>0.13145834849999999</v>
      </c>
      <c r="AO1484" s="47">
        <v>0.1470854348</v>
      </c>
      <c r="AP1484" s="47">
        <v>0.1368112185</v>
      </c>
      <c r="AQ1484" s="47">
        <v>1.4331069181843401</v>
      </c>
      <c r="AR1484" s="47">
        <v>1.91626158910843</v>
      </c>
      <c r="AS1484" s="47">
        <v>1.9552849961552601</v>
      </c>
      <c r="AT1484" s="28">
        <v>0</v>
      </c>
      <c r="AU1484" s="28">
        <v>0</v>
      </c>
      <c r="AV1484" s="28">
        <v>0</v>
      </c>
    </row>
    <row r="1485" spans="1:48" x14ac:dyDescent="0.25">
      <c r="A1485" s="159">
        <v>1482</v>
      </c>
      <c r="B1485" s="3" t="s">
        <v>3578</v>
      </c>
      <c r="C1485" s="3" t="s">
        <v>2159</v>
      </c>
      <c r="D1485" s="28">
        <v>11000</v>
      </c>
      <c r="E1485" s="25">
        <v>2.8037380000000001</v>
      </c>
      <c r="F1485" s="25">
        <v>-4.3478260000000004</v>
      </c>
      <c r="G1485" s="25">
        <v>-12.698410000000001</v>
      </c>
      <c r="H1485" s="28">
        <v>134479323000</v>
      </c>
      <c r="I1485" s="49">
        <v>12.225389999999999</v>
      </c>
      <c r="J1485" s="49">
        <v>6.1309189999999996</v>
      </c>
      <c r="K1485" s="28">
        <v>915</v>
      </c>
      <c r="L1485" s="28">
        <v>9943000</v>
      </c>
      <c r="M1485" s="49">
        <v>4.449838187702265</v>
      </c>
      <c r="N1485" s="49">
        <v>0.48405017440694226</v>
      </c>
      <c r="O1485" s="49">
        <v>0.59062879999999995</v>
      </c>
      <c r="P1485" s="30">
        <v>2040.4958937240001</v>
      </c>
      <c r="Q1485" s="27">
        <v>0.19209999999999999</v>
      </c>
      <c r="R1485" s="30">
        <v>2488.8341416019998</v>
      </c>
      <c r="S1485" s="27">
        <v>0.21970000000000001</v>
      </c>
      <c r="T1485" s="30">
        <v>2447.2553094730001</v>
      </c>
      <c r="U1485" s="27">
        <v>-3.3999999999999998E-3</v>
      </c>
      <c r="V1485" s="30">
        <v>72.13521136</v>
      </c>
      <c r="W1485" s="32">
        <v>1.0701000000000001</v>
      </c>
      <c r="X1485" s="30">
        <v>34.336381027000002</v>
      </c>
      <c r="Y1485" s="32">
        <v>-0.52400000000000002</v>
      </c>
      <c r="Z1485" s="30">
        <v>30.058346868000001</v>
      </c>
      <c r="AA1485" s="32">
        <v>-0.60460000000000003</v>
      </c>
      <c r="AB1485" s="30">
        <v>5408.7377281040999</v>
      </c>
      <c r="AC1485" s="27">
        <v>1.1085</v>
      </c>
      <c r="AD1485" s="30">
        <v>2445.9535103697999</v>
      </c>
      <c r="AE1485" s="27">
        <v>-0.54800000000000004</v>
      </c>
      <c r="AF1485" s="30">
        <v>2458.6814401795</v>
      </c>
      <c r="AG1485" s="27">
        <v>0.4</v>
      </c>
      <c r="AH1485" s="25">
        <v>0.17829879409999999</v>
      </c>
      <c r="AI1485" s="25">
        <v>6.7031502300000004E-2</v>
      </c>
      <c r="AJ1485" s="25">
        <v>5.45125947E-2</v>
      </c>
      <c r="AK1485" s="25">
        <v>0.29921429379999998</v>
      </c>
      <c r="AL1485" s="25">
        <v>0.12622290580000001</v>
      </c>
      <c r="AM1485" s="25">
        <v>0.1085737032</v>
      </c>
      <c r="AN1485" s="47">
        <v>7.7227148499999995E-2</v>
      </c>
      <c r="AO1485" s="47">
        <v>3.5623486400000001E-2</v>
      </c>
      <c r="AP1485" s="47">
        <v>3.6155329100000001E-2</v>
      </c>
      <c r="AQ1485" s="47">
        <v>0.58052360873326303</v>
      </c>
      <c r="AR1485" s="47">
        <v>1.1729414085632099</v>
      </c>
      <c r="AS1485" s="47">
        <v>0.991717763148245</v>
      </c>
      <c r="AT1485" s="28">
        <v>1500</v>
      </c>
      <c r="AU1485" s="28">
        <v>2500</v>
      </c>
      <c r="AV1485" s="28">
        <v>0</v>
      </c>
    </row>
    <row r="1486" spans="1:48" x14ac:dyDescent="0.25">
      <c r="A1486" s="159">
        <v>1483</v>
      </c>
      <c r="B1486" s="3" t="s">
        <v>3584</v>
      </c>
      <c r="C1486" s="3" t="s">
        <v>2159</v>
      </c>
      <c r="D1486" s="28">
        <v>7400</v>
      </c>
      <c r="E1486" s="25">
        <v>-7.5</v>
      </c>
      <c r="F1486" s="25">
        <v>-5.1282050000000003</v>
      </c>
      <c r="G1486" s="25">
        <v>-13.95349</v>
      </c>
      <c r="H1486" s="28">
        <v>37000000000</v>
      </c>
      <c r="I1486" s="49">
        <v>5</v>
      </c>
      <c r="J1486" s="49">
        <v>35.360999999999997</v>
      </c>
      <c r="K1486" s="28">
        <v>18246.400000000001</v>
      </c>
      <c r="L1486" s="28">
        <v>145889500</v>
      </c>
      <c r="M1486" s="49" t="s">
        <v>4501</v>
      </c>
      <c r="N1486" s="49">
        <v>0.85505846906935778</v>
      </c>
      <c r="O1486" s="49" t="s">
        <v>4501</v>
      </c>
      <c r="P1486" s="30">
        <v>86.490784981000004</v>
      </c>
      <c r="Q1486" s="27">
        <v>7.2999999999999995E-2</v>
      </c>
      <c r="R1486" s="30">
        <v>40.335742918999998</v>
      </c>
      <c r="S1486" s="27">
        <v>-0.53359999999999996</v>
      </c>
      <c r="T1486" s="30">
        <v>0</v>
      </c>
      <c r="U1486" s="27" t="s">
        <v>1989</v>
      </c>
      <c r="V1486" s="30">
        <v>0.15154931399999999</v>
      </c>
      <c r="W1486" s="32">
        <v>-1.0610999999999999</v>
      </c>
      <c r="X1486" s="30">
        <v>-11.029839779</v>
      </c>
      <c r="Y1486" s="32">
        <v>-73.780500000000004</v>
      </c>
      <c r="Z1486" s="30">
        <v>0</v>
      </c>
      <c r="AA1486" s="32" t="s">
        <v>1989</v>
      </c>
      <c r="AB1486" s="30">
        <v>30.309862800000001</v>
      </c>
      <c r="AC1486" s="27">
        <v>-1.0610999999999999</v>
      </c>
      <c r="AD1486" s="30">
        <v>-2205.9679557999998</v>
      </c>
      <c r="AE1486" s="27">
        <v>-73.781000000000006</v>
      </c>
      <c r="AF1486" s="30">
        <v>0</v>
      </c>
      <c r="AG1486" s="27" t="s">
        <v>1989</v>
      </c>
      <c r="AH1486" s="25">
        <v>1.2539776000000001E-3</v>
      </c>
      <c r="AI1486" s="25">
        <v>-0.121910538</v>
      </c>
      <c r="AJ1486" s="25">
        <v>0</v>
      </c>
      <c r="AK1486" s="25">
        <v>2.7942759E-3</v>
      </c>
      <c r="AL1486" s="25">
        <v>-0.2260687451</v>
      </c>
      <c r="AM1486" s="25">
        <v>0</v>
      </c>
      <c r="AN1486" s="47">
        <v>8.45607357E-2</v>
      </c>
      <c r="AO1486" s="47">
        <v>5.29672588E-2</v>
      </c>
      <c r="AP1486" s="47">
        <v>0</v>
      </c>
      <c r="AQ1486" s="47">
        <v>1.0462732050657599</v>
      </c>
      <c r="AR1486" s="47">
        <v>0.61355303930727201</v>
      </c>
      <c r="AS1486" s="47" t="s">
        <v>1989</v>
      </c>
      <c r="AT1486" s="28">
        <v>0</v>
      </c>
      <c r="AU1486" s="28">
        <v>0</v>
      </c>
      <c r="AV1486" s="28">
        <v>0</v>
      </c>
    </row>
    <row r="1487" spans="1:48" x14ac:dyDescent="0.25">
      <c r="A1487" s="159">
        <v>1484</v>
      </c>
      <c r="B1487" s="3" t="s">
        <v>3587</v>
      </c>
      <c r="C1487" s="3" t="s">
        <v>2159</v>
      </c>
      <c r="D1487" s="6">
        <v>4600</v>
      </c>
      <c r="E1487" s="168">
        <v>31.428570000000001</v>
      </c>
      <c r="F1487" s="168">
        <v>-2.1276600000000001</v>
      </c>
      <c r="G1487" s="168">
        <v>-22.033899999999999</v>
      </c>
      <c r="H1487" s="6">
        <v>45965500000</v>
      </c>
      <c r="I1487" s="151">
        <v>9.9924999999999997</v>
      </c>
      <c r="J1487" s="151">
        <v>70.541560000000004</v>
      </c>
      <c r="K1487" s="6">
        <v>3420</v>
      </c>
      <c r="L1487" s="6">
        <v>14131000</v>
      </c>
      <c r="M1487" s="151">
        <v>5.2511415525114158</v>
      </c>
      <c r="N1487" s="151">
        <v>0.36284057366769673</v>
      </c>
      <c r="O1487" s="151" t="s">
        <v>4501</v>
      </c>
      <c r="P1487" s="169">
        <v>1881.6031516160001</v>
      </c>
      <c r="Q1487" s="165">
        <v>0.10050000000000001</v>
      </c>
      <c r="R1487" s="169">
        <v>1168.427428793</v>
      </c>
      <c r="S1487" s="165">
        <v>-0.379</v>
      </c>
      <c r="T1487" s="169">
        <v>0</v>
      </c>
      <c r="U1487" s="165" t="s">
        <v>1989</v>
      </c>
      <c r="V1487" s="169">
        <v>16.128253335</v>
      </c>
      <c r="W1487" s="170">
        <v>-0.1489</v>
      </c>
      <c r="X1487" s="169">
        <v>8.7500035119999993</v>
      </c>
      <c r="Y1487" s="170">
        <v>-0.45750000000000002</v>
      </c>
      <c r="Z1487" s="169">
        <v>0</v>
      </c>
      <c r="AA1487" s="170" t="s">
        <v>1989</v>
      </c>
      <c r="AB1487" s="169">
        <v>1562.8253334999999</v>
      </c>
      <c r="AC1487" s="165">
        <v>-0.153</v>
      </c>
      <c r="AD1487" s="169">
        <v>825.00035119999995</v>
      </c>
      <c r="AE1487" s="165">
        <v>-0.47199999999999998</v>
      </c>
      <c r="AF1487" s="169">
        <v>0</v>
      </c>
      <c r="AG1487" s="165" t="s">
        <v>1989</v>
      </c>
      <c r="AH1487" s="168">
        <v>1.00028915E-2</v>
      </c>
      <c r="AI1487" s="168">
        <v>6.0174436999999997E-3</v>
      </c>
      <c r="AJ1487" s="168">
        <v>0</v>
      </c>
      <c r="AK1487" s="168">
        <v>0.12708345009999999</v>
      </c>
      <c r="AL1487" s="168">
        <v>6.8464448400000003E-2</v>
      </c>
      <c r="AM1487" s="168">
        <v>0</v>
      </c>
      <c r="AN1487" s="167">
        <v>1.79881652E-2</v>
      </c>
      <c r="AO1487" s="167">
        <v>7.8307814000000003E-3</v>
      </c>
      <c r="AP1487" s="167">
        <v>0</v>
      </c>
      <c r="AQ1487" s="167">
        <v>12.460676202365599</v>
      </c>
      <c r="AR1487" s="167">
        <v>8.2577773730930009</v>
      </c>
      <c r="AS1487" s="167" t="s">
        <v>1989</v>
      </c>
      <c r="AT1487" s="6">
        <v>1000</v>
      </c>
      <c r="AU1487" s="6">
        <v>500</v>
      </c>
      <c r="AV1487" s="6">
        <v>0</v>
      </c>
    </row>
    <row r="1488" spans="1:48" x14ac:dyDescent="0.25">
      <c r="A1488" s="159">
        <v>1485</v>
      </c>
      <c r="B1488" s="3" t="s">
        <v>605</v>
      </c>
      <c r="C1488" s="3" t="s">
        <v>2159</v>
      </c>
      <c r="D1488" s="28" t="s">
        <v>4501</v>
      </c>
      <c r="E1488" s="25" t="s">
        <v>4501</v>
      </c>
      <c r="F1488" s="25" t="s">
        <v>4501</v>
      </c>
      <c r="G1488" s="25" t="s">
        <v>4501</v>
      </c>
      <c r="H1488" s="28" t="s">
        <v>4501</v>
      </c>
      <c r="I1488" s="49">
        <v>13.53923</v>
      </c>
      <c r="J1488" s="49">
        <v>34.796469999999999</v>
      </c>
      <c r="K1488" s="28" t="s">
        <v>4501</v>
      </c>
      <c r="L1488" s="28" t="s">
        <v>4501</v>
      </c>
      <c r="M1488" s="49" t="s">
        <v>4501</v>
      </c>
      <c r="N1488" s="49" t="s">
        <v>4501</v>
      </c>
      <c r="O1488" s="49" t="s">
        <v>4501</v>
      </c>
      <c r="P1488" s="30">
        <v>154.31512987400001</v>
      </c>
      <c r="Q1488" s="27">
        <v>-0.49809999999999999</v>
      </c>
      <c r="R1488" s="30">
        <v>78.735006038999998</v>
      </c>
      <c r="S1488" s="27">
        <v>-0.48980000000000001</v>
      </c>
      <c r="T1488" s="30">
        <v>79.025502759000005</v>
      </c>
      <c r="U1488" s="27">
        <v>-0.14169999999999999</v>
      </c>
      <c r="V1488" s="30">
        <v>-142.12416669000001</v>
      </c>
      <c r="W1488" s="32">
        <v>6.2700000000000006E-2</v>
      </c>
      <c r="X1488" s="30">
        <v>-22.030267427999998</v>
      </c>
      <c r="Y1488" s="32">
        <v>-0.84499999999999997</v>
      </c>
      <c r="Z1488" s="30">
        <v>-9.7292008699999997</v>
      </c>
      <c r="AA1488" s="32">
        <v>-0.93789999999999996</v>
      </c>
      <c r="AB1488" s="30">
        <v>-10497.1832441151</v>
      </c>
      <c r="AC1488" s="27">
        <v>6.2700000000000006E-2</v>
      </c>
      <c r="AD1488" s="30">
        <v>-1627.1388567786</v>
      </c>
      <c r="AE1488" s="27">
        <v>-0.84499999999999997</v>
      </c>
      <c r="AF1488" s="30">
        <v>-718.59198688610002</v>
      </c>
      <c r="AG1488" s="27">
        <v>0.06</v>
      </c>
      <c r="AH1488" s="25">
        <v>-0.1639295976</v>
      </c>
      <c r="AI1488" s="25">
        <v>-2.8047478899999999E-2</v>
      </c>
      <c r="AJ1488" s="25">
        <v>-1.25982283E-2</v>
      </c>
      <c r="AK1488" s="25">
        <v>6.5470153872000001</v>
      </c>
      <c r="AL1488" s="25">
        <v>0.2119434714</v>
      </c>
      <c r="AM1488" s="25">
        <v>0</v>
      </c>
      <c r="AN1488" s="47">
        <v>0.15409354489999999</v>
      </c>
      <c r="AO1488" s="47">
        <v>0.19402008649999999</v>
      </c>
      <c r="AP1488" s="47">
        <v>0.23295629609999999</v>
      </c>
      <c r="AQ1488" s="47">
        <v>-9.6600483484573108</v>
      </c>
      <c r="AR1488" s="47">
        <v>-7.6659297068333201</v>
      </c>
      <c r="AS1488" s="47">
        <v>-7.6555157585235003</v>
      </c>
      <c r="AT1488" s="28">
        <v>0</v>
      </c>
      <c r="AU1488" s="28">
        <v>0</v>
      </c>
      <c r="AV1488" s="28">
        <v>0</v>
      </c>
    </row>
    <row r="1489" spans="1:48" x14ac:dyDescent="0.25">
      <c r="A1489" s="159">
        <v>1486</v>
      </c>
      <c r="B1489" s="3" t="s">
        <v>4036</v>
      </c>
      <c r="C1489" s="3" t="s">
        <v>2159</v>
      </c>
      <c r="D1489" s="28">
        <v>7700</v>
      </c>
      <c r="E1489" s="25">
        <v>-12.5</v>
      </c>
      <c r="F1489" s="25">
        <v>-14.44444</v>
      </c>
      <c r="G1489" s="25">
        <v>-9.4117650000000008</v>
      </c>
      <c r="H1489" s="28">
        <v>1821665230000</v>
      </c>
      <c r="I1489" s="49">
        <v>236.57989999999998</v>
      </c>
      <c r="J1489" s="49">
        <v>63.996940000000002</v>
      </c>
      <c r="K1489" s="28">
        <v>390</v>
      </c>
      <c r="L1489" s="28">
        <v>3431500</v>
      </c>
      <c r="M1489" s="49">
        <v>15.187376725838265</v>
      </c>
      <c r="N1489" s="49">
        <v>0.73230475887498558</v>
      </c>
      <c r="O1489" s="49">
        <v>0.67502620000000002</v>
      </c>
      <c r="P1489" s="30">
        <v>8293.7582430879993</v>
      </c>
      <c r="Q1489" s="27">
        <v>0.09</v>
      </c>
      <c r="R1489" s="30">
        <v>14443.003244334999</v>
      </c>
      <c r="S1489" s="27">
        <v>0.74139999999999995</v>
      </c>
      <c r="T1489" s="30">
        <v>6203.9977445129998</v>
      </c>
      <c r="U1489" s="27" t="s">
        <v>1989</v>
      </c>
      <c r="V1489" s="30">
        <v>95.887777029000006</v>
      </c>
      <c r="W1489" s="32">
        <v>-0.45639999999999997</v>
      </c>
      <c r="X1489" s="30">
        <v>128.32776177400001</v>
      </c>
      <c r="Y1489" s="32">
        <v>0.33829999999999999</v>
      </c>
      <c r="Z1489" s="30">
        <v>33.851193211000002</v>
      </c>
      <c r="AA1489" s="32" t="s">
        <v>1989</v>
      </c>
      <c r="AB1489" s="30">
        <v>539.28244610349998</v>
      </c>
      <c r="AC1489" s="27">
        <v>-0.4612</v>
      </c>
      <c r="AD1489" s="30">
        <v>461.48744287400001</v>
      </c>
      <c r="AE1489" s="27">
        <v>-0.14399999999999999</v>
      </c>
      <c r="AF1489" s="30">
        <v>0</v>
      </c>
      <c r="AG1489" s="27" t="s">
        <v>1989</v>
      </c>
      <c r="AH1489" s="25">
        <v>1.20739874E-2</v>
      </c>
      <c r="AI1489" s="25">
        <v>1.24023543E-2</v>
      </c>
      <c r="AJ1489" s="25">
        <v>0</v>
      </c>
      <c r="AK1489" s="25">
        <v>4.7779731200000002E-2</v>
      </c>
      <c r="AL1489" s="25">
        <v>5.2719790400000001E-2</v>
      </c>
      <c r="AM1489" s="25">
        <v>0</v>
      </c>
      <c r="AN1489" s="47">
        <v>4.9965266500000001E-2</v>
      </c>
      <c r="AO1489" s="47">
        <v>4.2678610899999997E-2</v>
      </c>
      <c r="AP1489" s="47">
        <v>0</v>
      </c>
      <c r="AQ1489" s="47">
        <v>3.74503945847546</v>
      </c>
      <c r="AR1489" s="47">
        <v>2.8559941436435698</v>
      </c>
      <c r="AS1489" s="47">
        <v>2.7083426617022601</v>
      </c>
      <c r="AT1489" s="28">
        <v>0</v>
      </c>
      <c r="AU1489" s="28">
        <v>0</v>
      </c>
      <c r="AV1489" s="28">
        <v>0</v>
      </c>
    </row>
    <row r="1490" spans="1:48" x14ac:dyDescent="0.25">
      <c r="A1490" s="159">
        <v>1487</v>
      </c>
      <c r="B1490" s="3" t="s">
        <v>3907</v>
      </c>
      <c r="C1490" s="3" t="s">
        <v>2159</v>
      </c>
      <c r="D1490" s="28" t="s">
        <v>4501</v>
      </c>
      <c r="E1490" s="25" t="s">
        <v>4501</v>
      </c>
      <c r="F1490" s="25" t="s">
        <v>4501</v>
      </c>
      <c r="G1490" s="25" t="s">
        <v>4501</v>
      </c>
      <c r="H1490" s="28" t="s">
        <v>4501</v>
      </c>
      <c r="I1490" s="49">
        <v>32.99541</v>
      </c>
      <c r="J1490" s="49">
        <v>11.07499</v>
      </c>
      <c r="K1490" s="28" t="s">
        <v>4501</v>
      </c>
      <c r="L1490" s="28" t="s">
        <v>4501</v>
      </c>
      <c r="M1490" s="49" t="s">
        <v>4501</v>
      </c>
      <c r="N1490" s="49" t="s">
        <v>4501</v>
      </c>
      <c r="O1490" s="49" t="s">
        <v>4501</v>
      </c>
      <c r="P1490" s="30">
        <v>305.27279458599997</v>
      </c>
      <c r="Q1490" s="27">
        <v>8.5999999999999993E-2</v>
      </c>
      <c r="R1490" s="30">
        <v>317.01017315199999</v>
      </c>
      <c r="S1490" s="27">
        <v>3.8399999999999997E-2</v>
      </c>
      <c r="T1490" s="30">
        <v>354.32975113399999</v>
      </c>
      <c r="U1490" s="27">
        <v>0.18360000000000001</v>
      </c>
      <c r="V1490" s="30">
        <v>13.599225015</v>
      </c>
      <c r="W1490" s="32">
        <v>0.50439999999999996</v>
      </c>
      <c r="X1490" s="30">
        <v>17.552580443</v>
      </c>
      <c r="Y1490" s="32">
        <v>0.29070000000000001</v>
      </c>
      <c r="Z1490" s="30">
        <v>23.605038985</v>
      </c>
      <c r="AA1490" s="32">
        <v>0.91869999999999996</v>
      </c>
      <c r="AB1490" s="30">
        <v>350.33178592619998</v>
      </c>
      <c r="AC1490" s="27">
        <v>0.27879999999999999</v>
      </c>
      <c r="AD1490" s="30">
        <v>531.97035318029998</v>
      </c>
      <c r="AE1490" s="27">
        <v>0.51800000000000002</v>
      </c>
      <c r="AF1490" s="30">
        <v>715.40369613819996</v>
      </c>
      <c r="AG1490" s="27">
        <v>1.92</v>
      </c>
      <c r="AH1490" s="25">
        <v>2.0119619500000002E-2</v>
      </c>
      <c r="AI1490" s="25">
        <v>2.34778125E-2</v>
      </c>
      <c r="AJ1490" s="25">
        <v>3.1082595300000002E-2</v>
      </c>
      <c r="AK1490" s="25">
        <v>4.0118714200000002E-2</v>
      </c>
      <c r="AL1490" s="25">
        <v>5.0675014099999999E-2</v>
      </c>
      <c r="AM1490" s="25">
        <v>6.7612736399999998E-2</v>
      </c>
      <c r="AN1490" s="47">
        <v>0.25462295359999998</v>
      </c>
      <c r="AO1490" s="47">
        <v>0.2903406771</v>
      </c>
      <c r="AP1490" s="47">
        <v>0.32906333259999998</v>
      </c>
      <c r="AQ1490" s="47">
        <v>1.12991796596623</v>
      </c>
      <c r="AR1490" s="47">
        <v>1.1862714506854899</v>
      </c>
      <c r="AS1490" s="47">
        <v>1.1752603269341499</v>
      </c>
      <c r="AT1490" s="28">
        <v>0</v>
      </c>
      <c r="AU1490" s="28">
        <v>0</v>
      </c>
      <c r="AV1490" s="28">
        <v>0</v>
      </c>
    </row>
    <row r="1491" spans="1:48" x14ac:dyDescent="0.25">
      <c r="A1491" s="159">
        <v>1488</v>
      </c>
      <c r="B1491" s="3" t="s">
        <v>3590</v>
      </c>
      <c r="C1491" s="3" t="s">
        <v>2159</v>
      </c>
      <c r="D1491" s="28">
        <v>7800</v>
      </c>
      <c r="E1491" s="25">
        <v>59.183669999999999</v>
      </c>
      <c r="F1491" s="25">
        <v>36.842109999999998</v>
      </c>
      <c r="G1491" s="25">
        <v>4</v>
      </c>
      <c r="H1491" s="28">
        <v>13173108000</v>
      </c>
      <c r="I1491" s="49">
        <v>1.68886</v>
      </c>
      <c r="J1491" s="49">
        <v>29.860379999999999</v>
      </c>
      <c r="K1491" s="28">
        <v>10</v>
      </c>
      <c r="L1491" s="28">
        <v>73000</v>
      </c>
      <c r="M1491" s="49">
        <v>5.0032071840923669</v>
      </c>
      <c r="N1491" s="49">
        <v>0.64936252552980467</v>
      </c>
      <c r="O1491" s="49" t="s">
        <v>4501</v>
      </c>
      <c r="P1491" s="30">
        <v>91.136052039999996</v>
      </c>
      <c r="Q1491" s="27">
        <v>-0.20369999999999999</v>
      </c>
      <c r="R1491" s="30">
        <v>107.886238748</v>
      </c>
      <c r="S1491" s="27">
        <v>0.18379999999999999</v>
      </c>
      <c r="T1491" s="30">
        <v>0</v>
      </c>
      <c r="U1491" s="27" t="s">
        <v>1989</v>
      </c>
      <c r="V1491" s="30">
        <v>2.3756751669999998</v>
      </c>
      <c r="W1491" s="32">
        <v>-5.5999999999999999E-3</v>
      </c>
      <c r="X1491" s="30">
        <v>2.632903132</v>
      </c>
      <c r="Y1491" s="32">
        <v>0.10829999999999999</v>
      </c>
      <c r="Z1491" s="30">
        <v>0</v>
      </c>
      <c r="AA1491" s="32" t="s">
        <v>1989</v>
      </c>
      <c r="AB1491" s="30">
        <v>1051.4045965918001</v>
      </c>
      <c r="AC1491" s="27">
        <v>-0.25669999999999998</v>
      </c>
      <c r="AD1491" s="30">
        <v>1136.8615515792001</v>
      </c>
      <c r="AE1491" s="27">
        <v>8.1000000000000003E-2</v>
      </c>
      <c r="AF1491" s="30">
        <v>0</v>
      </c>
      <c r="AG1491" s="27" t="s">
        <v>1989</v>
      </c>
      <c r="AH1491" s="25">
        <v>4.6201608300000002E-2</v>
      </c>
      <c r="AI1491" s="25">
        <v>5.6082275000000001E-2</v>
      </c>
      <c r="AJ1491" s="25">
        <v>0</v>
      </c>
      <c r="AK1491" s="25">
        <v>0.1218857085</v>
      </c>
      <c r="AL1491" s="25">
        <v>0.13167604960000001</v>
      </c>
      <c r="AM1491" s="25">
        <v>0</v>
      </c>
      <c r="AN1491" s="47">
        <v>0.15857233749999999</v>
      </c>
      <c r="AO1491" s="47">
        <v>0.1543832825</v>
      </c>
      <c r="AP1491" s="47">
        <v>0</v>
      </c>
      <c r="AQ1491" s="47">
        <v>1.34342212996328</v>
      </c>
      <c r="AR1491" s="47">
        <v>1.3522661795545601</v>
      </c>
      <c r="AS1491" s="47" t="s">
        <v>1989</v>
      </c>
      <c r="AT1491" s="28">
        <v>800</v>
      </c>
      <c r="AU1491" s="28">
        <v>800</v>
      </c>
      <c r="AV1491" s="28">
        <v>0</v>
      </c>
    </row>
    <row r="1492" spans="1:48" x14ac:dyDescent="0.25">
      <c r="A1492" s="159">
        <v>1489</v>
      </c>
      <c r="B1492" s="3" t="s">
        <v>2303</v>
      </c>
      <c r="C1492" s="3" t="s">
        <v>2159</v>
      </c>
      <c r="D1492" s="28">
        <v>6200</v>
      </c>
      <c r="E1492" s="25">
        <v>3.3333330000000001</v>
      </c>
      <c r="F1492" s="25">
        <v>-1.587302</v>
      </c>
      <c r="G1492" s="25">
        <v>-10.14493</v>
      </c>
      <c r="H1492" s="28">
        <v>47685601200.000008</v>
      </c>
      <c r="I1492" s="49">
        <v>7.6912199999999995</v>
      </c>
      <c r="J1492" s="49">
        <v>100</v>
      </c>
      <c r="K1492" s="28">
        <v>205</v>
      </c>
      <c r="L1492" s="28">
        <v>1327000</v>
      </c>
      <c r="M1492" s="49">
        <v>17.127071823204421</v>
      </c>
      <c r="N1492" s="49">
        <v>0.43955072021747177</v>
      </c>
      <c r="O1492" s="49" t="s">
        <v>4501</v>
      </c>
      <c r="P1492" s="30">
        <v>165.85206485800001</v>
      </c>
      <c r="Q1492" s="27">
        <v>-8.4599999999999995E-2</v>
      </c>
      <c r="R1492" s="30">
        <v>141.69467712400001</v>
      </c>
      <c r="S1492" s="27">
        <v>-0.1457</v>
      </c>
      <c r="T1492" s="30">
        <v>139.093020424</v>
      </c>
      <c r="U1492" s="27">
        <v>-0.11269999999999999</v>
      </c>
      <c r="V1492" s="30">
        <v>5.9586275110000004</v>
      </c>
      <c r="W1492" s="32">
        <v>-0.32469999999999999</v>
      </c>
      <c r="X1492" s="30">
        <v>2.7821506070000002</v>
      </c>
      <c r="Y1492" s="32">
        <v>-0.53310000000000002</v>
      </c>
      <c r="Z1492" s="30">
        <v>1.343183426</v>
      </c>
      <c r="AA1492" s="32">
        <v>-0.74419999999999997</v>
      </c>
      <c r="AB1492" s="30">
        <v>774.73051903559997</v>
      </c>
      <c r="AC1492" s="27">
        <v>-0.32469999999999999</v>
      </c>
      <c r="AD1492" s="30">
        <v>361.73044544520002</v>
      </c>
      <c r="AE1492" s="27">
        <v>-0.53300000000000003</v>
      </c>
      <c r="AF1492" s="30">
        <v>174.63840303219999</v>
      </c>
      <c r="AG1492" s="27">
        <v>0.26</v>
      </c>
      <c r="AH1492" s="25">
        <v>1.5928822400000001E-2</v>
      </c>
      <c r="AI1492" s="25">
        <v>8.0480469999999991E-3</v>
      </c>
      <c r="AJ1492" s="25">
        <v>4.0518632000000002E-3</v>
      </c>
      <c r="AK1492" s="25">
        <v>5.80052395E-2</v>
      </c>
      <c r="AL1492" s="25">
        <v>2.5978083999999999E-2</v>
      </c>
      <c r="AM1492" s="25">
        <v>1.26415773E-2</v>
      </c>
      <c r="AN1492" s="47">
        <v>0.1942657747</v>
      </c>
      <c r="AO1492" s="47">
        <v>0.1715887586</v>
      </c>
      <c r="AP1492" s="47">
        <v>0.15704945419999999</v>
      </c>
      <c r="AQ1492" s="47">
        <v>2.3781996128908101</v>
      </c>
      <c r="AR1492" s="47">
        <v>2.08140408107645</v>
      </c>
      <c r="AS1492" s="47">
        <v>2.11994174262079</v>
      </c>
      <c r="AT1492" s="28">
        <v>0</v>
      </c>
      <c r="AU1492" s="28">
        <v>0</v>
      </c>
      <c r="AV1492" s="28">
        <v>0</v>
      </c>
    </row>
    <row r="1493" spans="1:48" x14ac:dyDescent="0.25">
      <c r="A1493" s="159">
        <v>1490</v>
      </c>
      <c r="B1493" s="3" t="s">
        <v>3641</v>
      </c>
      <c r="C1493" s="3" t="s">
        <v>2159</v>
      </c>
      <c r="D1493" s="28">
        <v>78100</v>
      </c>
      <c r="E1493" s="25">
        <v>39.96416</v>
      </c>
      <c r="F1493" s="25">
        <v>39.96416</v>
      </c>
      <c r="G1493" s="25">
        <v>121.2465</v>
      </c>
      <c r="H1493" s="28">
        <v>281160000000</v>
      </c>
      <c r="I1493" s="49">
        <v>3.5999999999999996</v>
      </c>
      <c r="J1493" s="49">
        <v>83.655720000000002</v>
      </c>
      <c r="K1493" s="28">
        <v>5</v>
      </c>
      <c r="L1493" s="28">
        <v>390500</v>
      </c>
      <c r="M1493" s="49">
        <v>6.1807534029756255</v>
      </c>
      <c r="N1493" s="49">
        <v>1.9952848425870517</v>
      </c>
      <c r="O1493" s="49" t="s">
        <v>4501</v>
      </c>
      <c r="P1493" s="30">
        <v>781.94043085500005</v>
      </c>
      <c r="Q1493" s="27">
        <v>5.1499999999999997E-2</v>
      </c>
      <c r="R1493" s="30">
        <v>931.46131711500004</v>
      </c>
      <c r="S1493" s="27">
        <v>0.19120000000000001</v>
      </c>
      <c r="T1493" s="30">
        <v>0</v>
      </c>
      <c r="U1493" s="27" t="s">
        <v>1989</v>
      </c>
      <c r="V1493" s="30">
        <v>23.296068274</v>
      </c>
      <c r="W1493" s="32">
        <v>1.9E-3</v>
      </c>
      <c r="X1493" s="30">
        <v>45.487620241999998</v>
      </c>
      <c r="Y1493" s="32">
        <v>0.9526</v>
      </c>
      <c r="Z1493" s="30">
        <v>0</v>
      </c>
      <c r="AA1493" s="32" t="s">
        <v>1989</v>
      </c>
      <c r="AB1493" s="30">
        <v>6112.1560124999996</v>
      </c>
      <c r="AC1493" s="27">
        <v>-4.3E-3</v>
      </c>
      <c r="AD1493" s="30">
        <v>11582.274705555599</v>
      </c>
      <c r="AE1493" s="27">
        <v>0.89500000000000002</v>
      </c>
      <c r="AF1493" s="30">
        <v>0</v>
      </c>
      <c r="AG1493" s="27" t="s">
        <v>1989</v>
      </c>
      <c r="AH1493" s="25">
        <v>6.05522753E-2</v>
      </c>
      <c r="AI1493" s="25">
        <v>9.7781779400000005E-2</v>
      </c>
      <c r="AJ1493" s="25">
        <v>0</v>
      </c>
      <c r="AK1493" s="25">
        <v>0.23361306330000001</v>
      </c>
      <c r="AL1493" s="25">
        <v>0.37402775570000002</v>
      </c>
      <c r="AM1493" s="25">
        <v>0</v>
      </c>
      <c r="AN1493" s="47">
        <v>8.3049397499999997E-2</v>
      </c>
      <c r="AO1493" s="47">
        <v>0.1117805038</v>
      </c>
      <c r="AP1493" s="47">
        <v>0</v>
      </c>
      <c r="AQ1493" s="47">
        <v>2.9924290492333299</v>
      </c>
      <c r="AR1493" s="47">
        <v>2.7036447384334399</v>
      </c>
      <c r="AS1493" s="47" t="s">
        <v>1989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4947</v>
      </c>
      <c r="C1494" s="3" t="s">
        <v>2159</v>
      </c>
      <c r="D1494" s="28" t="s">
        <v>4664</v>
      </c>
      <c r="E1494" s="25" t="s">
        <v>4664</v>
      </c>
      <c r="F1494" s="25" t="s">
        <v>4664</v>
      </c>
      <c r="G1494" s="25" t="s">
        <v>4664</v>
      </c>
      <c r="H1494" s="28" t="s">
        <v>4664</v>
      </c>
      <c r="I1494" s="49" t="s">
        <v>4664</v>
      </c>
      <c r="J1494" s="49" t="s">
        <v>4664</v>
      </c>
      <c r="K1494" s="28" t="s">
        <v>4664</v>
      </c>
      <c r="L1494" s="28" t="s">
        <v>4664</v>
      </c>
      <c r="M1494" s="49" t="s">
        <v>4664</v>
      </c>
      <c r="N1494" s="49" t="s">
        <v>4664</v>
      </c>
      <c r="O1494" s="49" t="s">
        <v>4664</v>
      </c>
      <c r="P1494" s="30">
        <v>113.058450823</v>
      </c>
      <c r="Q1494" s="27">
        <v>-0.53669999999999995</v>
      </c>
      <c r="R1494" s="30">
        <v>0</v>
      </c>
      <c r="S1494" s="27">
        <v>-1</v>
      </c>
      <c r="T1494" s="30">
        <v>0</v>
      </c>
      <c r="U1494" s="27" t="s">
        <v>1989</v>
      </c>
      <c r="V1494" s="30">
        <v>0.41308898999999999</v>
      </c>
      <c r="W1494" s="32">
        <v>-0.81510000000000005</v>
      </c>
      <c r="X1494" s="30">
        <v>0</v>
      </c>
      <c r="Y1494" s="32">
        <v>-1</v>
      </c>
      <c r="Z1494" s="30">
        <v>0</v>
      </c>
      <c r="AA1494" s="32" t="s">
        <v>1989</v>
      </c>
      <c r="AB1494" s="30">
        <v>165.23559599999999</v>
      </c>
      <c r="AC1494" s="27">
        <v>-0.81510000000000005</v>
      </c>
      <c r="AD1494" s="30">
        <v>0</v>
      </c>
      <c r="AE1494" s="27">
        <v>-1</v>
      </c>
      <c r="AF1494" s="30">
        <v>0</v>
      </c>
      <c r="AG1494" s="27" t="s">
        <v>1989</v>
      </c>
      <c r="AH1494" s="25">
        <v>1.3746793000000001E-3</v>
      </c>
      <c r="AI1494" s="25">
        <v>0</v>
      </c>
      <c r="AJ1494" s="25">
        <v>0</v>
      </c>
      <c r="AK1494" s="25">
        <v>1.23116654E-2</v>
      </c>
      <c r="AL1494" s="25">
        <v>0</v>
      </c>
      <c r="AM1494" s="25">
        <v>0</v>
      </c>
      <c r="AN1494" s="47">
        <v>8.2477343499999994E-2</v>
      </c>
      <c r="AO1494" s="47">
        <v>0</v>
      </c>
      <c r="AP1494" s="47">
        <v>0</v>
      </c>
      <c r="AQ1494" s="47">
        <v>7.3991577701486504</v>
      </c>
      <c r="AR1494" s="47" t="s">
        <v>1989</v>
      </c>
      <c r="AS1494" s="47" t="s">
        <v>1989</v>
      </c>
      <c r="AT1494" s="28">
        <v>0</v>
      </c>
      <c r="AU1494" s="28">
        <v>0</v>
      </c>
      <c r="AV1494" s="28">
        <v>0</v>
      </c>
    </row>
    <row r="1495" spans="1:48" x14ac:dyDescent="0.25">
      <c r="A1495" s="159">
        <v>1492</v>
      </c>
      <c r="B1495" s="3" t="s">
        <v>3383</v>
      </c>
      <c r="C1495" s="3" t="s">
        <v>2159</v>
      </c>
      <c r="D1495" s="28">
        <v>6100</v>
      </c>
      <c r="E1495" s="25">
        <v>17.307690000000001</v>
      </c>
      <c r="F1495" s="25">
        <v>17.307690000000001</v>
      </c>
      <c r="G1495" s="25">
        <v>1.6666669999999999</v>
      </c>
      <c r="H1495" s="28">
        <v>12723990000</v>
      </c>
      <c r="I1495" s="49">
        <v>2.0859000000000001</v>
      </c>
      <c r="J1495" s="49">
        <v>93.489620000000002</v>
      </c>
      <c r="K1495" s="28">
        <v>45</v>
      </c>
      <c r="L1495" s="28">
        <v>270500</v>
      </c>
      <c r="M1495" s="49">
        <v>6.1678463094034379</v>
      </c>
      <c r="N1495" s="49">
        <v>0.53525463593021849</v>
      </c>
      <c r="O1495" s="49" t="s">
        <v>4501</v>
      </c>
      <c r="P1495" s="30">
        <v>285.36149934500003</v>
      </c>
      <c r="Q1495" s="27">
        <v>-0.27850000000000003</v>
      </c>
      <c r="R1495" s="30">
        <v>233.97672976600001</v>
      </c>
      <c r="S1495" s="27">
        <v>-0.18010000000000001</v>
      </c>
      <c r="T1495" s="30">
        <v>0</v>
      </c>
      <c r="U1495" s="27" t="s">
        <v>1989</v>
      </c>
      <c r="V1495" s="30">
        <v>2.21333351</v>
      </c>
      <c r="W1495" s="32">
        <v>7.3099999999999998E-2</v>
      </c>
      <c r="X1495" s="30">
        <v>2.4855111989999998</v>
      </c>
      <c r="Y1495" s="32">
        <v>0.123</v>
      </c>
      <c r="Z1495" s="30">
        <v>0</v>
      </c>
      <c r="AA1495" s="32" t="s">
        <v>1989</v>
      </c>
      <c r="AB1495" s="30">
        <v>906.10928184479997</v>
      </c>
      <c r="AC1495" s="27">
        <v>6.0100000000000001E-2</v>
      </c>
      <c r="AD1495" s="30">
        <v>919.15767774100004</v>
      </c>
      <c r="AE1495" s="27">
        <v>1.4E-2</v>
      </c>
      <c r="AF1495" s="30">
        <v>0</v>
      </c>
      <c r="AG1495" s="27" t="s">
        <v>1989</v>
      </c>
      <c r="AH1495" s="25">
        <v>9.1523109999999998E-3</v>
      </c>
      <c r="AI1495" s="25">
        <v>1.4617972700000001E-2</v>
      </c>
      <c r="AJ1495" s="25">
        <v>0</v>
      </c>
      <c r="AK1495" s="25">
        <v>9.5815570500000002E-2</v>
      </c>
      <c r="AL1495" s="25">
        <v>0.1056536362</v>
      </c>
      <c r="AM1495" s="25">
        <v>0</v>
      </c>
      <c r="AN1495" s="47">
        <v>9.7771140699999995E-2</v>
      </c>
      <c r="AO1495" s="47">
        <v>8.5782614800000004E-2</v>
      </c>
      <c r="AP1495" s="47">
        <v>0</v>
      </c>
      <c r="AQ1495" s="47">
        <v>7.1872140806870002</v>
      </c>
      <c r="AR1495" s="47">
        <v>5.2880129715470501</v>
      </c>
      <c r="AS1495" s="47" t="s">
        <v>1989</v>
      </c>
      <c r="AT1495" s="28">
        <v>800</v>
      </c>
      <c r="AU1495" s="28">
        <v>800</v>
      </c>
      <c r="AV1495" s="28">
        <v>0</v>
      </c>
    </row>
    <row r="1496" spans="1:48" x14ac:dyDescent="0.25">
      <c r="A1496" s="159">
        <v>1493</v>
      </c>
      <c r="B1496" s="3" t="s">
        <v>3593</v>
      </c>
      <c r="C1496" s="3" t="s">
        <v>2159</v>
      </c>
      <c r="D1496" s="28" t="s">
        <v>4501</v>
      </c>
      <c r="E1496" s="25" t="s">
        <v>4501</v>
      </c>
      <c r="F1496" s="25" t="s">
        <v>4501</v>
      </c>
      <c r="G1496" s="25" t="s">
        <v>4501</v>
      </c>
      <c r="H1496" s="28" t="s">
        <v>4501</v>
      </c>
      <c r="I1496" s="49">
        <v>3.29779</v>
      </c>
      <c r="J1496" s="49">
        <v>100</v>
      </c>
      <c r="K1496" s="28" t="s">
        <v>4501</v>
      </c>
      <c r="L1496" s="28" t="s">
        <v>4501</v>
      </c>
      <c r="M1496" s="49" t="s">
        <v>4501</v>
      </c>
      <c r="N1496" s="49" t="s">
        <v>4501</v>
      </c>
      <c r="O1496" s="49" t="s">
        <v>4501</v>
      </c>
      <c r="P1496" s="30">
        <v>168.46456688699999</v>
      </c>
      <c r="Q1496" s="27">
        <v>-6.2600000000000003E-2</v>
      </c>
      <c r="R1496" s="30">
        <v>212.37987828600001</v>
      </c>
      <c r="S1496" s="27">
        <v>0.26069999999999999</v>
      </c>
      <c r="T1496" s="30">
        <v>0</v>
      </c>
      <c r="U1496" s="27" t="s">
        <v>1989</v>
      </c>
      <c r="V1496" s="30">
        <v>4.1912288699999998</v>
      </c>
      <c r="W1496" s="32">
        <v>1.2242999999999999</v>
      </c>
      <c r="X1496" s="30">
        <v>3.715989811</v>
      </c>
      <c r="Y1496" s="32">
        <v>-0.1134</v>
      </c>
      <c r="Z1496" s="30">
        <v>0</v>
      </c>
      <c r="AA1496" s="32" t="s">
        <v>1989</v>
      </c>
      <c r="AB1496" s="30">
        <v>1020.6770664597</v>
      </c>
      <c r="AC1496" s="27">
        <v>0.7863</v>
      </c>
      <c r="AD1496" s="30">
        <v>774.72558652919997</v>
      </c>
      <c r="AE1496" s="27">
        <v>-0.24099999999999999</v>
      </c>
      <c r="AF1496" s="30">
        <v>0</v>
      </c>
      <c r="AG1496" s="27" t="s">
        <v>1989</v>
      </c>
      <c r="AH1496" s="25">
        <v>2.38593715E-2</v>
      </c>
      <c r="AI1496" s="25">
        <v>2.00442277E-2</v>
      </c>
      <c r="AJ1496" s="25">
        <v>0</v>
      </c>
      <c r="AK1496" s="25">
        <v>0.12415664680000001</v>
      </c>
      <c r="AL1496" s="25">
        <v>0.10699976260000001</v>
      </c>
      <c r="AM1496" s="25">
        <v>0</v>
      </c>
      <c r="AN1496" s="47">
        <v>0.1096348543</v>
      </c>
      <c r="AO1496" s="47">
        <v>8.6413512100000006E-2</v>
      </c>
      <c r="AP1496" s="47">
        <v>0</v>
      </c>
      <c r="AQ1496" s="47">
        <v>4.2308091464122803</v>
      </c>
      <c r="AR1496" s="47">
        <v>4.4448987913730198</v>
      </c>
      <c r="AS1496" s="47" t="s">
        <v>1989</v>
      </c>
      <c r="AT1496" s="28">
        <v>0</v>
      </c>
      <c r="AU1496" s="28">
        <v>0</v>
      </c>
      <c r="AV1496" s="28">
        <v>0</v>
      </c>
    </row>
    <row r="1497" spans="1:48" x14ac:dyDescent="0.25">
      <c r="A1497" s="159">
        <v>1494</v>
      </c>
      <c r="B1497" s="3" t="s">
        <v>4948</v>
      </c>
      <c r="C1497" s="3" t="s">
        <v>2159</v>
      </c>
      <c r="D1497" s="28" t="s">
        <v>4501</v>
      </c>
      <c r="E1497" s="25" t="s">
        <v>4501</v>
      </c>
      <c r="F1497" s="25" t="s">
        <v>4501</v>
      </c>
      <c r="G1497" s="25" t="s">
        <v>4501</v>
      </c>
      <c r="H1497" s="28" t="s">
        <v>4501</v>
      </c>
      <c r="I1497" s="49">
        <v>1.3434999999999999</v>
      </c>
      <c r="J1497" s="49">
        <v>100</v>
      </c>
      <c r="K1497" s="28" t="s">
        <v>4501</v>
      </c>
      <c r="L1497" s="28" t="s">
        <v>4501</v>
      </c>
      <c r="M1497" s="49" t="s">
        <v>4501</v>
      </c>
      <c r="N1497" s="49" t="s">
        <v>4501</v>
      </c>
      <c r="O1497" s="49" t="s">
        <v>4501</v>
      </c>
      <c r="P1497" s="30">
        <v>0</v>
      </c>
      <c r="Q1497" s="27" t="s">
        <v>1989</v>
      </c>
      <c r="R1497" s="30">
        <v>0</v>
      </c>
      <c r="S1497" s="27" t="s">
        <v>1989</v>
      </c>
      <c r="T1497" s="30">
        <v>0</v>
      </c>
      <c r="U1497" s="27" t="s">
        <v>1989</v>
      </c>
      <c r="V1497" s="30">
        <v>0</v>
      </c>
      <c r="W1497" s="32" t="s">
        <v>1989</v>
      </c>
      <c r="X1497" s="30">
        <v>0</v>
      </c>
      <c r="Y1497" s="32" t="s">
        <v>1989</v>
      </c>
      <c r="Z1497" s="30">
        <v>0</v>
      </c>
      <c r="AA1497" s="32" t="s">
        <v>1989</v>
      </c>
      <c r="AB1497" s="30">
        <v>0</v>
      </c>
      <c r="AC1497" s="27" t="s">
        <v>1989</v>
      </c>
      <c r="AD1497" s="30">
        <v>0</v>
      </c>
      <c r="AE1497" s="27" t="s">
        <v>1989</v>
      </c>
      <c r="AF1497" s="30">
        <v>0</v>
      </c>
      <c r="AG1497" s="27" t="s">
        <v>1989</v>
      </c>
      <c r="AH1497" s="25">
        <v>0</v>
      </c>
      <c r="AI1497" s="25">
        <v>0</v>
      </c>
      <c r="AJ1497" s="25">
        <v>0</v>
      </c>
      <c r="AK1497" s="25">
        <v>0</v>
      </c>
      <c r="AL1497" s="25">
        <v>0</v>
      </c>
      <c r="AM1497" s="25">
        <v>0</v>
      </c>
      <c r="AN1497" s="47">
        <v>0</v>
      </c>
      <c r="AO1497" s="47">
        <v>0</v>
      </c>
      <c r="AP1497" s="47">
        <v>0</v>
      </c>
      <c r="AQ1497" s="47" t="s">
        <v>1989</v>
      </c>
      <c r="AR1497" s="47" t="s">
        <v>1989</v>
      </c>
      <c r="AS1497" s="47" t="s">
        <v>1989</v>
      </c>
      <c r="AT1497" s="28">
        <v>0</v>
      </c>
      <c r="AU1497" s="28">
        <v>0</v>
      </c>
      <c r="AV1497" s="28">
        <v>0</v>
      </c>
    </row>
    <row r="1498" spans="1:48" x14ac:dyDescent="0.25">
      <c r="A1498" s="159">
        <v>1495</v>
      </c>
      <c r="B1498" s="3" t="s">
        <v>3662</v>
      </c>
      <c r="C1498" s="3" t="s">
        <v>2159</v>
      </c>
      <c r="D1498" s="28" t="s">
        <v>4501</v>
      </c>
      <c r="E1498" s="25" t="s">
        <v>4501</v>
      </c>
      <c r="F1498" s="25" t="s">
        <v>4501</v>
      </c>
      <c r="G1498" s="25" t="s">
        <v>4501</v>
      </c>
      <c r="H1498" s="28" t="s">
        <v>4501</v>
      </c>
      <c r="I1498" s="49">
        <v>3</v>
      </c>
      <c r="J1498" s="49">
        <v>4.3099999999999996</v>
      </c>
      <c r="K1498" s="28">
        <v>0</v>
      </c>
      <c r="L1498" s="28" t="s">
        <v>4501</v>
      </c>
      <c r="M1498" s="49" t="s">
        <v>4501</v>
      </c>
      <c r="N1498" s="49" t="s">
        <v>4501</v>
      </c>
      <c r="O1498" s="49" t="s">
        <v>4501</v>
      </c>
      <c r="P1498" s="30">
        <v>102.576703243</v>
      </c>
      <c r="Q1498" s="27">
        <v>-7.1400000000000005E-2</v>
      </c>
      <c r="R1498" s="30">
        <v>102.35054203999999</v>
      </c>
      <c r="S1498" s="27">
        <v>-2.2000000000000001E-3</v>
      </c>
      <c r="T1498" s="30">
        <v>0</v>
      </c>
      <c r="U1498" s="27">
        <v>-1</v>
      </c>
      <c r="V1498" s="30">
        <v>5.7856274619999999</v>
      </c>
      <c r="W1498" s="32">
        <v>-0.21690000000000001</v>
      </c>
      <c r="X1498" s="30">
        <v>2.3323501630000001</v>
      </c>
      <c r="Y1498" s="32">
        <v>-0.59689999999999999</v>
      </c>
      <c r="Z1498" s="30">
        <v>0</v>
      </c>
      <c r="AA1498" s="32">
        <v>-1</v>
      </c>
      <c r="AB1498" s="30">
        <v>1928.5424873333</v>
      </c>
      <c r="AC1498" s="27">
        <v>-0.21690000000000001</v>
      </c>
      <c r="AD1498" s="30">
        <v>777.45005433330005</v>
      </c>
      <c r="AE1498" s="27">
        <v>-0.59699999999999998</v>
      </c>
      <c r="AF1498" s="30">
        <v>0</v>
      </c>
      <c r="AG1498" s="27" t="s">
        <v>1989</v>
      </c>
      <c r="AH1498" s="25">
        <v>9.0602371400000006E-2</v>
      </c>
      <c r="AI1498" s="25">
        <v>3.9285872700000002E-2</v>
      </c>
      <c r="AJ1498" s="25">
        <v>0</v>
      </c>
      <c r="AK1498" s="25">
        <v>0.1222265443</v>
      </c>
      <c r="AL1498" s="25">
        <v>5.2450651899999999E-2</v>
      </c>
      <c r="AM1498" s="25">
        <v>0</v>
      </c>
      <c r="AN1498" s="47">
        <v>0.43833731990000002</v>
      </c>
      <c r="AO1498" s="47">
        <v>0.43330797450000003</v>
      </c>
      <c r="AP1498" s="47">
        <v>0</v>
      </c>
      <c r="AQ1498" s="47">
        <v>0.38975660470033902</v>
      </c>
      <c r="AR1498" s="47">
        <v>0.27261982717961403</v>
      </c>
      <c r="AS1498" s="47" t="s">
        <v>1989</v>
      </c>
      <c r="AT1498" s="28">
        <v>1200</v>
      </c>
      <c r="AU1498" s="28">
        <v>0</v>
      </c>
      <c r="AV1498" s="28">
        <v>0</v>
      </c>
    </row>
    <row r="1499" spans="1:48" x14ac:dyDescent="0.25">
      <c r="A1499" s="159">
        <v>1496</v>
      </c>
      <c r="B1499" s="3" t="s">
        <v>3596</v>
      </c>
      <c r="C1499" s="3" t="s">
        <v>2159</v>
      </c>
      <c r="D1499" s="6">
        <v>21000</v>
      </c>
      <c r="E1499" s="168">
        <v>14.13043</v>
      </c>
      <c r="F1499" s="168">
        <v>87.5</v>
      </c>
      <c r="G1499" s="168">
        <v>23.529409999999999</v>
      </c>
      <c r="H1499" s="6">
        <v>104958000000</v>
      </c>
      <c r="I1499" s="151">
        <v>4.9979999999999993</v>
      </c>
      <c r="J1499" s="151">
        <v>23.7575</v>
      </c>
      <c r="K1499" s="6">
        <v>185</v>
      </c>
      <c r="L1499" s="6">
        <v>3885000</v>
      </c>
      <c r="M1499" s="151">
        <v>39.473684210526315</v>
      </c>
      <c r="N1499" s="151">
        <v>1.9257304389985781</v>
      </c>
      <c r="O1499" s="151" t="s">
        <v>4501</v>
      </c>
      <c r="P1499" s="169">
        <v>262.26522323900002</v>
      </c>
      <c r="Q1499" s="165">
        <v>1.6199999999999999E-2</v>
      </c>
      <c r="R1499" s="169">
        <v>129.27522393699999</v>
      </c>
      <c r="S1499" s="165">
        <v>-0.5071</v>
      </c>
      <c r="T1499" s="169">
        <v>0</v>
      </c>
      <c r="U1499" s="165">
        <v>-1</v>
      </c>
      <c r="V1499" s="169">
        <v>4.0171798430000001</v>
      </c>
      <c r="W1499" s="170">
        <v>1E-4</v>
      </c>
      <c r="X1499" s="169">
        <v>4.0001106980000003</v>
      </c>
      <c r="Y1499" s="170">
        <v>-4.1999999999999997E-3</v>
      </c>
      <c r="Z1499" s="169">
        <v>0</v>
      </c>
      <c r="AA1499" s="170">
        <v>-1</v>
      </c>
      <c r="AB1499" s="169">
        <v>574.44944880000003</v>
      </c>
      <c r="AC1499" s="165">
        <v>4.4200000000000003E-2</v>
      </c>
      <c r="AD1499" s="169">
        <v>599.26788720000002</v>
      </c>
      <c r="AE1499" s="165">
        <v>4.2999999999999997E-2</v>
      </c>
      <c r="AF1499" s="169">
        <v>0</v>
      </c>
      <c r="AG1499" s="165" t="s">
        <v>1989</v>
      </c>
      <c r="AH1499" s="168">
        <v>2.14206378E-2</v>
      </c>
      <c r="AI1499" s="168">
        <v>2.6409887399999998E-2</v>
      </c>
      <c r="AJ1499" s="168">
        <v>0</v>
      </c>
      <c r="AK1499" s="168">
        <v>7.3843162000000004E-2</v>
      </c>
      <c r="AL1499" s="168">
        <v>7.3415188399999998E-2</v>
      </c>
      <c r="AM1499" s="168">
        <v>0</v>
      </c>
      <c r="AN1499" s="167">
        <v>7.8836242400000006E-2</v>
      </c>
      <c r="AO1499" s="167">
        <v>0.1763914201</v>
      </c>
      <c r="AP1499" s="167">
        <v>0</v>
      </c>
      <c r="AQ1499" s="167">
        <v>2.91625389092022</v>
      </c>
      <c r="AR1499" s="167">
        <v>0.64412153566722896</v>
      </c>
      <c r="AS1499" s="167" t="s">
        <v>1989</v>
      </c>
      <c r="AT1499" s="6">
        <v>500</v>
      </c>
      <c r="AU1499" s="6">
        <v>500</v>
      </c>
      <c r="AV1499" s="6">
        <v>0</v>
      </c>
    </row>
    <row r="1500" spans="1:48" x14ac:dyDescent="0.25">
      <c r="A1500" s="159">
        <v>1497</v>
      </c>
      <c r="B1500" s="3" t="s">
        <v>268</v>
      </c>
      <c r="C1500" s="3" t="s">
        <v>2159</v>
      </c>
      <c r="D1500" s="28">
        <v>8000</v>
      </c>
      <c r="E1500" s="25">
        <v>-5.8823530000000002</v>
      </c>
      <c r="F1500" s="25">
        <v>-13.978490000000001</v>
      </c>
      <c r="G1500" s="25">
        <v>2.5641029999999998</v>
      </c>
      <c r="H1500" s="28">
        <v>76559200000</v>
      </c>
      <c r="I1500" s="49">
        <v>9.5698999999999987</v>
      </c>
      <c r="J1500" s="49">
        <v>39.678780000000003</v>
      </c>
      <c r="K1500" s="28">
        <v>16</v>
      </c>
      <c r="L1500" s="28">
        <v>86500</v>
      </c>
      <c r="M1500" s="49" t="s">
        <v>4501</v>
      </c>
      <c r="N1500" s="49">
        <v>0.37936884149614991</v>
      </c>
      <c r="O1500" s="49" t="s">
        <v>4501</v>
      </c>
      <c r="P1500" s="30">
        <v>43.451901880000001</v>
      </c>
      <c r="Q1500" s="27">
        <v>-0.65349999999999997</v>
      </c>
      <c r="R1500" s="30">
        <v>105.628596221</v>
      </c>
      <c r="S1500" s="27">
        <v>1.4309000000000001</v>
      </c>
      <c r="T1500" s="30">
        <v>102.84237607199999</v>
      </c>
      <c r="U1500" s="27">
        <v>0.12690000000000001</v>
      </c>
      <c r="V1500" s="30">
        <v>-19.880671885999998</v>
      </c>
      <c r="W1500" s="32">
        <v>-4.3754</v>
      </c>
      <c r="X1500" s="30">
        <v>-20.349661877999999</v>
      </c>
      <c r="Y1500" s="32">
        <v>2.3599999999999999E-2</v>
      </c>
      <c r="Z1500" s="30">
        <v>-32.611207735000001</v>
      </c>
      <c r="AA1500" s="32">
        <v>287.81180000000001</v>
      </c>
      <c r="AB1500" s="30">
        <v>-2039.7908734678999</v>
      </c>
      <c r="AC1500" s="27">
        <v>-3.6227</v>
      </c>
      <c r="AD1500" s="30">
        <v>-2126.4236698397999</v>
      </c>
      <c r="AE1500" s="27">
        <v>4.2000000000000003E-2</v>
      </c>
      <c r="AF1500" s="30">
        <v>-3425.5037119509998</v>
      </c>
      <c r="AG1500" s="27">
        <v>-144.53</v>
      </c>
      <c r="AH1500" s="25">
        <v>-6.77210902E-2</v>
      </c>
      <c r="AI1500" s="25">
        <v>-7.3662132000000005E-2</v>
      </c>
      <c r="AJ1500" s="25">
        <v>-0.11901727569999999</v>
      </c>
      <c r="AK1500" s="25">
        <v>-7.8855116599999997E-2</v>
      </c>
      <c r="AL1500" s="25">
        <v>-9.1870082399999997E-2</v>
      </c>
      <c r="AM1500" s="25">
        <v>-0.15187058310000001</v>
      </c>
      <c r="AN1500" s="47">
        <v>3.8494365599999997E-2</v>
      </c>
      <c r="AO1500" s="47">
        <v>-1.29194059E-2</v>
      </c>
      <c r="AP1500" s="47">
        <v>0.1431302619</v>
      </c>
      <c r="AQ1500" s="47">
        <v>0.17598475542445799</v>
      </c>
      <c r="AR1500" s="47">
        <v>0.326409709529279</v>
      </c>
      <c r="AS1500" s="47">
        <v>0.27603813928776599</v>
      </c>
      <c r="AT1500" s="28">
        <v>0</v>
      </c>
      <c r="AU1500" s="28">
        <v>0</v>
      </c>
      <c r="AV1500" s="28">
        <v>0</v>
      </c>
    </row>
    <row r="1501" spans="1:48" x14ac:dyDescent="0.25">
      <c r="A1501" s="159">
        <v>1498</v>
      </c>
      <c r="B1501" s="3" t="s">
        <v>4951</v>
      </c>
      <c r="C1501" s="3" t="s">
        <v>2159</v>
      </c>
      <c r="D1501" s="28">
        <v>20700</v>
      </c>
      <c r="E1501" s="25">
        <v>-10.77586</v>
      </c>
      <c r="F1501" s="25">
        <v>-5.9090910000000001</v>
      </c>
      <c r="G1501" s="25" t="s">
        <v>4501</v>
      </c>
      <c r="H1501" s="28">
        <v>4140000000000</v>
      </c>
      <c r="I1501" s="49">
        <v>200</v>
      </c>
      <c r="J1501" s="49">
        <v>45.718040000000002</v>
      </c>
      <c r="K1501" s="28">
        <v>8305.7999999999993</v>
      </c>
      <c r="L1501" s="28">
        <v>152835000</v>
      </c>
      <c r="M1501" s="49">
        <v>25.650557620817843</v>
      </c>
      <c r="N1501" s="49">
        <v>2.1932832978571462</v>
      </c>
      <c r="O1501" s="49" t="s">
        <v>4501</v>
      </c>
      <c r="P1501" s="30">
        <v>9247.4442857659997</v>
      </c>
      <c r="Q1501" s="27">
        <v>-0.13950000000000001</v>
      </c>
      <c r="R1501" s="30">
        <v>10077.755717013</v>
      </c>
      <c r="S1501" s="27">
        <v>8.9800000000000005E-2</v>
      </c>
      <c r="T1501" s="30">
        <v>8673.9226414839995</v>
      </c>
      <c r="U1501" s="27">
        <v>-8.5400000000000004E-2</v>
      </c>
      <c r="V1501" s="30">
        <v>4.2632975870000003</v>
      </c>
      <c r="W1501" s="32">
        <v>-0.98099999999999998</v>
      </c>
      <c r="X1501" s="30">
        <v>286.19547136900002</v>
      </c>
      <c r="Y1501" s="32">
        <v>66.130099999999999</v>
      </c>
      <c r="Z1501" s="30">
        <v>96.208710440999994</v>
      </c>
      <c r="AA1501" s="32">
        <v>-0.55710000000000004</v>
      </c>
      <c r="AB1501" s="30">
        <v>-232.0810389987</v>
      </c>
      <c r="AC1501" s="27">
        <v>-1.1915</v>
      </c>
      <c r="AD1501" s="30">
        <v>684.96674045999998</v>
      </c>
      <c r="AE1501" s="27">
        <v>-3.9510000000000001</v>
      </c>
      <c r="AF1501" s="30">
        <v>202.8457294028</v>
      </c>
      <c r="AG1501" s="27">
        <v>0.17</v>
      </c>
      <c r="AH1501" s="25">
        <v>-3.9081048000000002E-3</v>
      </c>
      <c r="AI1501" s="25">
        <v>1.4508129E-2</v>
      </c>
      <c r="AJ1501" s="25">
        <v>3.8726695999999998E-3</v>
      </c>
      <c r="AK1501" s="25">
        <v>-1.3516256900000001E-2</v>
      </c>
      <c r="AL1501" s="25">
        <v>5.0025812599999997E-2</v>
      </c>
      <c r="AM1501" s="25">
        <v>1.28153022E-2</v>
      </c>
      <c r="AN1501" s="47">
        <v>5.3190410700000003E-2</v>
      </c>
      <c r="AO1501" s="47">
        <v>5.35474508E-2</v>
      </c>
      <c r="AP1501" s="47">
        <v>5.7822048500000001E-2</v>
      </c>
      <c r="AQ1501" s="47">
        <v>2.6106753084484802</v>
      </c>
      <c r="AR1501" s="47">
        <v>2.3105552592029799</v>
      </c>
      <c r="AS1501" s="47">
        <v>2.3091648744595998</v>
      </c>
      <c r="AT1501" s="28">
        <v>1000</v>
      </c>
      <c r="AU1501" s="28">
        <v>500</v>
      </c>
      <c r="AV1501" s="28">
        <v>0</v>
      </c>
    </row>
    <row r="1502" spans="1:48" x14ac:dyDescent="0.25">
      <c r="A1502" s="159">
        <v>1499</v>
      </c>
      <c r="B1502" s="3" t="s">
        <v>2605</v>
      </c>
      <c r="C1502" s="3" t="s">
        <v>2159</v>
      </c>
      <c r="D1502" s="28">
        <v>13300</v>
      </c>
      <c r="E1502" s="25">
        <v>-33.16583</v>
      </c>
      <c r="F1502" s="25">
        <v>-19.393940000000001</v>
      </c>
      <c r="G1502" s="25">
        <v>-18.528790000000001</v>
      </c>
      <c r="H1502" s="28">
        <v>84001842400.000015</v>
      </c>
      <c r="I1502" s="49">
        <v>6.3159199999999993</v>
      </c>
      <c r="J1502" s="49">
        <v>36.61354</v>
      </c>
      <c r="K1502" s="28">
        <v>185</v>
      </c>
      <c r="L1502" s="28">
        <v>2939500</v>
      </c>
      <c r="M1502" s="49">
        <v>6.8641376268195851</v>
      </c>
      <c r="N1502" s="49">
        <v>0.71888749508678684</v>
      </c>
      <c r="O1502" s="49" t="s">
        <v>4501</v>
      </c>
      <c r="P1502" s="30">
        <v>304.435068425</v>
      </c>
      <c r="Q1502" s="27">
        <v>-7.5700000000000003E-2</v>
      </c>
      <c r="R1502" s="30">
        <v>281.77206523500001</v>
      </c>
      <c r="S1502" s="27">
        <v>-7.4399999999999994E-2</v>
      </c>
      <c r="T1502" s="30">
        <v>0</v>
      </c>
      <c r="U1502" s="27" t="s">
        <v>1989</v>
      </c>
      <c r="V1502" s="30">
        <v>10.602319704999999</v>
      </c>
      <c r="W1502" s="32">
        <v>0.2261</v>
      </c>
      <c r="X1502" s="30">
        <v>12.238814817</v>
      </c>
      <c r="Y1502" s="32">
        <v>0.15440000000000001</v>
      </c>
      <c r="Z1502" s="30">
        <v>0</v>
      </c>
      <c r="AA1502" s="32" t="s">
        <v>1989</v>
      </c>
      <c r="AB1502" s="30">
        <v>2344.5517416317002</v>
      </c>
      <c r="AC1502" s="27">
        <v>0.40300000000000002</v>
      </c>
      <c r="AD1502" s="30">
        <v>2129.4858111425001</v>
      </c>
      <c r="AE1502" s="27">
        <v>-9.1999999999999998E-2</v>
      </c>
      <c r="AF1502" s="30">
        <v>0</v>
      </c>
      <c r="AG1502" s="27" t="s">
        <v>1989</v>
      </c>
      <c r="AH1502" s="25">
        <v>4.4874983399999999E-2</v>
      </c>
      <c r="AI1502" s="25">
        <v>4.5249649199999999E-2</v>
      </c>
      <c r="AJ1502" s="25">
        <v>0</v>
      </c>
      <c r="AK1502" s="25">
        <v>0.15639850550000001</v>
      </c>
      <c r="AL1502" s="25">
        <v>0.1319027921</v>
      </c>
      <c r="AM1502" s="25">
        <v>0</v>
      </c>
      <c r="AN1502" s="47">
        <v>0.28291524070000001</v>
      </c>
      <c r="AO1502" s="47">
        <v>0.2458211854</v>
      </c>
      <c r="AP1502" s="47">
        <v>0</v>
      </c>
      <c r="AQ1502" s="47">
        <v>3.0267412402160598</v>
      </c>
      <c r="AR1502" s="47">
        <v>1.2611548980360401</v>
      </c>
      <c r="AS1502" s="47" t="s">
        <v>1989</v>
      </c>
      <c r="AT1502" s="28">
        <v>1700</v>
      </c>
      <c r="AU1502" s="28">
        <v>0</v>
      </c>
      <c r="AV1502" s="28">
        <v>0</v>
      </c>
    </row>
    <row r="1503" spans="1:48" x14ac:dyDescent="0.25">
      <c r="A1503" s="159">
        <v>1500</v>
      </c>
      <c r="B1503" s="3" t="s">
        <v>3599</v>
      </c>
      <c r="C1503" s="3" t="s">
        <v>2159</v>
      </c>
      <c r="D1503" s="6">
        <v>10000</v>
      </c>
      <c r="E1503" s="168" t="s">
        <v>4501</v>
      </c>
      <c r="F1503" s="168" t="s">
        <v>4501</v>
      </c>
      <c r="G1503" s="168" t="s">
        <v>4501</v>
      </c>
      <c r="H1503" s="6">
        <v>1839889000000</v>
      </c>
      <c r="I1503" s="151">
        <v>183.9889</v>
      </c>
      <c r="J1503" s="151">
        <v>9.5657399999999999</v>
      </c>
      <c r="K1503" s="6" t="s">
        <v>4501</v>
      </c>
      <c r="L1503" s="6" t="s">
        <v>4501</v>
      </c>
      <c r="M1503" s="151">
        <v>21.834061135371179</v>
      </c>
      <c r="N1503" s="151">
        <v>0.98252735803678914</v>
      </c>
      <c r="O1503" s="151" t="s">
        <v>4501</v>
      </c>
      <c r="P1503" s="169">
        <v>9725.7067767749995</v>
      </c>
      <c r="Q1503" s="165">
        <v>0.13370000000000001</v>
      </c>
      <c r="R1503" s="169">
        <v>10935.150676935</v>
      </c>
      <c r="S1503" s="165">
        <v>0.1244</v>
      </c>
      <c r="T1503" s="169">
        <v>10625.289662243</v>
      </c>
      <c r="U1503" s="165">
        <v>-5.28E-2</v>
      </c>
      <c r="V1503" s="169">
        <v>100.174954591</v>
      </c>
      <c r="W1503" s="170">
        <v>-0.51329999999999998</v>
      </c>
      <c r="X1503" s="169">
        <v>28.940690417999999</v>
      </c>
      <c r="Y1503" s="170">
        <v>-0.71109999999999995</v>
      </c>
      <c r="Z1503" s="169">
        <v>23.762731876</v>
      </c>
      <c r="AA1503" s="170">
        <v>-0.63729999999999998</v>
      </c>
      <c r="AB1503" s="169">
        <v>536.37988548370004</v>
      </c>
      <c r="AC1503" s="165">
        <v>-0.24970000000000001</v>
      </c>
      <c r="AD1503" s="169">
        <v>155.19886704890001</v>
      </c>
      <c r="AE1503" s="165">
        <v>-0.71099999999999997</v>
      </c>
      <c r="AF1503" s="169">
        <v>129.50429305789999</v>
      </c>
      <c r="AG1503" s="165">
        <v>0.37</v>
      </c>
      <c r="AH1503" s="168">
        <v>9.3604771000000003E-3</v>
      </c>
      <c r="AI1503" s="168">
        <v>2.7843042000000001E-3</v>
      </c>
      <c r="AJ1503" s="168">
        <v>2.2968371E-3</v>
      </c>
      <c r="AK1503" s="168">
        <v>4.2233650300000002E-2</v>
      </c>
      <c r="AL1503" s="168">
        <v>1.5190857699999999E-2</v>
      </c>
      <c r="AM1503" s="168">
        <v>1.2610545900000001E-2</v>
      </c>
      <c r="AN1503" s="167">
        <v>5.7463933299999999E-2</v>
      </c>
      <c r="AO1503" s="167">
        <v>4.8848379300000001E-2</v>
      </c>
      <c r="AP1503" s="167">
        <v>4.9557661900000001E-2</v>
      </c>
      <c r="AQ1503" s="167">
        <v>4.2629534305163901</v>
      </c>
      <c r="AR1503" s="167">
        <v>4.6506413866614196</v>
      </c>
      <c r="AS1503" s="167">
        <v>4.4903963075367201</v>
      </c>
      <c r="AT1503" s="6">
        <v>0</v>
      </c>
      <c r="AU1503" s="6">
        <v>0</v>
      </c>
      <c r="AV1503" s="6">
        <v>0</v>
      </c>
    </row>
    <row r="1504" spans="1:48" x14ac:dyDescent="0.25">
      <c r="A1504" s="159">
        <v>1501</v>
      </c>
      <c r="B1504" s="3" t="s">
        <v>3602</v>
      </c>
      <c r="C1504" s="3" t="s">
        <v>2159</v>
      </c>
      <c r="D1504" s="28">
        <v>7200</v>
      </c>
      <c r="E1504" s="25">
        <v>-1.3698630000000001</v>
      </c>
      <c r="F1504" s="25">
        <v>-34.545450000000002</v>
      </c>
      <c r="G1504" s="25">
        <v>-4</v>
      </c>
      <c r="H1504" s="28">
        <v>105540033600.00002</v>
      </c>
      <c r="I1504" s="49">
        <v>14.658339999999999</v>
      </c>
      <c r="J1504" s="49">
        <v>78.724170000000001</v>
      </c>
      <c r="K1504" s="28">
        <v>18280</v>
      </c>
      <c r="L1504" s="28">
        <v>23541500</v>
      </c>
      <c r="M1504" s="49">
        <v>9.97229916897507</v>
      </c>
      <c r="N1504" s="49">
        <v>0.42467026095666061</v>
      </c>
      <c r="O1504" s="49">
        <v>0.41720499999999999</v>
      </c>
      <c r="P1504" s="30">
        <v>184.91388068699999</v>
      </c>
      <c r="Q1504" s="27">
        <v>-0.47099999999999997</v>
      </c>
      <c r="R1504" s="30">
        <v>358.08113191000001</v>
      </c>
      <c r="S1504" s="27">
        <v>0.9365</v>
      </c>
      <c r="T1504" s="30">
        <v>313.32815844599997</v>
      </c>
      <c r="U1504" s="27">
        <v>0.40050000000000002</v>
      </c>
      <c r="V1504" s="30">
        <v>0.118148005</v>
      </c>
      <c r="W1504" s="32">
        <v>-0.99480000000000002</v>
      </c>
      <c r="X1504" s="30">
        <v>11.448916955</v>
      </c>
      <c r="Y1504" s="32">
        <v>95.903199999999998</v>
      </c>
      <c r="Z1504" s="30">
        <v>7.7885928010000001</v>
      </c>
      <c r="AA1504" s="32">
        <v>2.76E-2</v>
      </c>
      <c r="AB1504" s="30">
        <v>-74.2224810596</v>
      </c>
      <c r="AC1504" s="27">
        <v>-1.0609</v>
      </c>
      <c r="AD1504" s="30">
        <v>621.53609762609995</v>
      </c>
      <c r="AE1504" s="27">
        <v>-9.3740000000000006</v>
      </c>
      <c r="AF1504" s="30">
        <v>473.57615337710001</v>
      </c>
      <c r="AG1504" s="27">
        <v>0.87</v>
      </c>
      <c r="AH1504" s="25">
        <v>3.307556E-4</v>
      </c>
      <c r="AI1504" s="25">
        <v>1.05532977E-2</v>
      </c>
      <c r="AJ1504" s="25">
        <v>6.7856204999999998E-3</v>
      </c>
      <c r="AK1504" s="25">
        <v>9.1372950000000001E-4</v>
      </c>
      <c r="AL1504" s="25">
        <v>3.3511189699999999E-2</v>
      </c>
      <c r="AM1504" s="25">
        <v>2.2370454599999999E-2</v>
      </c>
      <c r="AN1504" s="47">
        <v>0.1242905891</v>
      </c>
      <c r="AO1504" s="47">
        <v>9.57618311E-2</v>
      </c>
      <c r="AP1504" s="47">
        <v>9.36284005E-2</v>
      </c>
      <c r="AQ1504" s="47">
        <v>1.9425983510092699</v>
      </c>
      <c r="AR1504" s="47">
        <v>2.4200933818928401</v>
      </c>
      <c r="AS1504" s="47">
        <v>2.2967441153827601</v>
      </c>
      <c r="AT1504" s="28">
        <v>700</v>
      </c>
      <c r="AU1504" s="28">
        <v>700</v>
      </c>
      <c r="AV1504" s="28">
        <v>0</v>
      </c>
    </row>
    <row r="1505" spans="1:48" x14ac:dyDescent="0.25">
      <c r="A1505" s="159">
        <v>1502</v>
      </c>
      <c r="B1505" s="3" t="s">
        <v>4954</v>
      </c>
      <c r="C1505" s="3" t="s">
        <v>2159</v>
      </c>
      <c r="D1505" s="28">
        <v>8000</v>
      </c>
      <c r="E1505" s="25">
        <v>12.67606</v>
      </c>
      <c r="F1505" s="25">
        <v>-3.6144579999999999</v>
      </c>
      <c r="G1505" s="25" t="s">
        <v>4501</v>
      </c>
      <c r="H1505" s="28">
        <v>24000000000</v>
      </c>
      <c r="I1505" s="49">
        <v>3</v>
      </c>
      <c r="J1505" s="49">
        <v>72.333439999999996</v>
      </c>
      <c r="K1505" s="28">
        <v>10</v>
      </c>
      <c r="L1505" s="28">
        <v>80000</v>
      </c>
      <c r="M1505" s="49">
        <v>13.223140495867769</v>
      </c>
      <c r="N1505" s="49">
        <v>0.53947127607877532</v>
      </c>
      <c r="O1505" s="49" t="s">
        <v>4501</v>
      </c>
      <c r="P1505" s="30">
        <v>130.067940115</v>
      </c>
      <c r="Q1505" s="27">
        <v>-0.14979999999999999</v>
      </c>
      <c r="R1505" s="30">
        <v>130.04804745000001</v>
      </c>
      <c r="S1505" s="27">
        <v>-2.0000000000000001E-4</v>
      </c>
      <c r="T1505" s="30">
        <v>0</v>
      </c>
      <c r="U1505" s="27" t="s">
        <v>1989</v>
      </c>
      <c r="V1505" s="30">
        <v>7.0538964479999997</v>
      </c>
      <c r="W1505" s="32">
        <v>-0.23319999999999999</v>
      </c>
      <c r="X1505" s="30">
        <v>1.814382387</v>
      </c>
      <c r="Y1505" s="32">
        <v>-0.74280000000000002</v>
      </c>
      <c r="Z1505" s="30">
        <v>0</v>
      </c>
      <c r="AA1505" s="32" t="s">
        <v>1989</v>
      </c>
      <c r="AB1505" s="30">
        <v>2351.298816</v>
      </c>
      <c r="AC1505" s="27">
        <v>-0.23319999999999999</v>
      </c>
      <c r="AD1505" s="30">
        <v>544.794129</v>
      </c>
      <c r="AE1505" s="27">
        <v>-0.76800000000000002</v>
      </c>
      <c r="AF1505" s="30">
        <v>0</v>
      </c>
      <c r="AG1505" s="27" t="s">
        <v>1989</v>
      </c>
      <c r="AH1505" s="25">
        <v>8.6764443100000005E-2</v>
      </c>
      <c r="AI1505" s="25">
        <v>2.46738572E-2</v>
      </c>
      <c r="AJ1505" s="25">
        <v>0</v>
      </c>
      <c r="AK1505" s="25">
        <v>0.13247581620000001</v>
      </c>
      <c r="AL1505" s="25">
        <v>3.7657779099999997E-2</v>
      </c>
      <c r="AM1505" s="25">
        <v>0</v>
      </c>
      <c r="AN1505" s="47">
        <v>0.23657668609999999</v>
      </c>
      <c r="AO1505" s="47">
        <v>0.24873680919999999</v>
      </c>
      <c r="AP1505" s="47">
        <v>0</v>
      </c>
      <c r="AQ1505" s="47">
        <v>0.43614738746586401</v>
      </c>
      <c r="AR1505" s="47">
        <v>0.63124983618252295</v>
      </c>
      <c r="AS1505" s="47" t="s">
        <v>1989</v>
      </c>
      <c r="AT1505" s="28">
        <v>3000</v>
      </c>
      <c r="AU1505" s="28">
        <v>0</v>
      </c>
      <c r="AV1505" s="28">
        <v>0</v>
      </c>
    </row>
    <row r="1506" spans="1:48" x14ac:dyDescent="0.25">
      <c r="A1506" s="159">
        <v>1503</v>
      </c>
      <c r="B1506" s="3" t="s">
        <v>3605</v>
      </c>
      <c r="C1506" s="3" t="s">
        <v>2159</v>
      </c>
      <c r="D1506" s="28">
        <v>16900</v>
      </c>
      <c r="E1506" s="25">
        <v>21.582730000000002</v>
      </c>
      <c r="F1506" s="25">
        <v>69</v>
      </c>
      <c r="G1506" s="25">
        <v>69</v>
      </c>
      <c r="H1506" s="28">
        <v>118127620000</v>
      </c>
      <c r="I1506" s="49">
        <v>6.9897999999999998</v>
      </c>
      <c r="J1506" s="49">
        <v>33.617519999999999</v>
      </c>
      <c r="K1506" s="28">
        <v>120</v>
      </c>
      <c r="L1506" s="28">
        <v>1717000</v>
      </c>
      <c r="M1506" s="49">
        <v>7.5886843286933097</v>
      </c>
      <c r="N1506" s="49">
        <v>1.5892213294052571</v>
      </c>
      <c r="O1506" s="49">
        <v>0.41639140000000002</v>
      </c>
      <c r="P1506" s="30">
        <v>486.81489403</v>
      </c>
      <c r="Q1506" s="27">
        <v>3.4000000000000002E-2</v>
      </c>
      <c r="R1506" s="30">
        <v>559.44167742699995</v>
      </c>
      <c r="S1506" s="27">
        <v>0.1492</v>
      </c>
      <c r="T1506" s="30">
        <v>0</v>
      </c>
      <c r="U1506" s="27" t="s">
        <v>1989</v>
      </c>
      <c r="V1506" s="30">
        <v>17.882699164999998</v>
      </c>
      <c r="W1506" s="32">
        <v>-0.46200000000000002</v>
      </c>
      <c r="X1506" s="30">
        <v>15.56607215</v>
      </c>
      <c r="Y1506" s="32">
        <v>-0.1295</v>
      </c>
      <c r="Z1506" s="30">
        <v>0</v>
      </c>
      <c r="AA1506" s="32" t="s">
        <v>1989</v>
      </c>
      <c r="AB1506" s="30">
        <v>2558.3992624968</v>
      </c>
      <c r="AC1506" s="27">
        <v>-0.46200000000000002</v>
      </c>
      <c r="AD1506" s="30">
        <v>2195.2626720364001</v>
      </c>
      <c r="AE1506" s="27">
        <v>-0.14199999999999999</v>
      </c>
      <c r="AF1506" s="30">
        <v>0</v>
      </c>
      <c r="AG1506" s="27" t="s">
        <v>1989</v>
      </c>
      <c r="AH1506" s="25">
        <v>6.4459586099999994E-2</v>
      </c>
      <c r="AI1506" s="25">
        <v>4.74566446E-2</v>
      </c>
      <c r="AJ1506" s="25">
        <v>0</v>
      </c>
      <c r="AK1506" s="25">
        <v>0.3589239944</v>
      </c>
      <c r="AL1506" s="25">
        <v>0.2339093129</v>
      </c>
      <c r="AM1506" s="25">
        <v>0</v>
      </c>
      <c r="AN1506" s="47">
        <v>0.12101654269999999</v>
      </c>
      <c r="AO1506" s="47">
        <v>0.1087294187</v>
      </c>
      <c r="AP1506" s="47">
        <v>0</v>
      </c>
      <c r="AQ1506" s="47">
        <v>4.4548036321353601</v>
      </c>
      <c r="AR1506" s="47">
        <v>3.5131392456210899</v>
      </c>
      <c r="AS1506" s="47" t="s">
        <v>1989</v>
      </c>
      <c r="AT1506" s="28">
        <v>0</v>
      </c>
      <c r="AU1506" s="28">
        <v>450</v>
      </c>
      <c r="AV1506" s="28">
        <v>0</v>
      </c>
    </row>
    <row r="1507" spans="1:48" x14ac:dyDescent="0.25">
      <c r="A1507" s="159">
        <v>1504</v>
      </c>
      <c r="B1507" s="3" t="s">
        <v>3611</v>
      </c>
      <c r="C1507" s="3" t="s">
        <v>2159</v>
      </c>
      <c r="D1507" s="28" t="s">
        <v>4501</v>
      </c>
      <c r="E1507" s="25" t="s">
        <v>4501</v>
      </c>
      <c r="F1507" s="25" t="s">
        <v>4501</v>
      </c>
      <c r="G1507" s="25" t="s">
        <v>4501</v>
      </c>
      <c r="H1507" s="28" t="s">
        <v>4501</v>
      </c>
      <c r="I1507" s="49">
        <v>4.66235</v>
      </c>
      <c r="J1507" s="49">
        <v>20.006</v>
      </c>
      <c r="K1507" s="28">
        <v>0</v>
      </c>
      <c r="L1507" s="28" t="s">
        <v>4501</v>
      </c>
      <c r="M1507" s="49" t="s">
        <v>4501</v>
      </c>
      <c r="N1507" s="49" t="s">
        <v>4501</v>
      </c>
      <c r="O1507" s="49" t="s">
        <v>4501</v>
      </c>
      <c r="P1507" s="30">
        <v>284.74834786299999</v>
      </c>
      <c r="Q1507" s="27">
        <v>-0.1242</v>
      </c>
      <c r="R1507" s="30">
        <v>223.191102008</v>
      </c>
      <c r="S1507" s="27">
        <v>-0.2162</v>
      </c>
      <c r="T1507" s="30">
        <v>0</v>
      </c>
      <c r="U1507" s="27" t="s">
        <v>1989</v>
      </c>
      <c r="V1507" s="30">
        <v>12.072600155</v>
      </c>
      <c r="W1507" s="32">
        <v>10.9932</v>
      </c>
      <c r="X1507" s="30">
        <v>2.9752209949999999</v>
      </c>
      <c r="Y1507" s="32">
        <v>-0.75360000000000005</v>
      </c>
      <c r="Z1507" s="30">
        <v>0</v>
      </c>
      <c r="AA1507" s="32" t="s">
        <v>1989</v>
      </c>
      <c r="AB1507" s="30">
        <v>2074.6190558408998</v>
      </c>
      <c r="AC1507" s="27">
        <v>11.011200000000001</v>
      </c>
      <c r="AD1507" s="30">
        <v>510.51958668909998</v>
      </c>
      <c r="AE1507" s="27">
        <v>-0.754</v>
      </c>
      <c r="AF1507" s="30">
        <v>0</v>
      </c>
      <c r="AG1507" s="27" t="s">
        <v>1989</v>
      </c>
      <c r="AH1507" s="25">
        <v>6.5095040800000004E-2</v>
      </c>
      <c r="AI1507" s="25">
        <v>1.6858251800000001E-2</v>
      </c>
      <c r="AJ1507" s="25">
        <v>0</v>
      </c>
      <c r="AK1507" s="25">
        <v>0.1177254055</v>
      </c>
      <c r="AL1507" s="25">
        <v>3.1047046799999999E-2</v>
      </c>
      <c r="AM1507" s="25">
        <v>0</v>
      </c>
      <c r="AN1507" s="47">
        <v>7.0487575999999996E-2</v>
      </c>
      <c r="AO1507" s="47">
        <v>0.1103973727</v>
      </c>
      <c r="AP1507" s="47">
        <v>0</v>
      </c>
      <c r="AQ1507" s="47">
        <v>0.74736899455157602</v>
      </c>
      <c r="AR1507" s="47">
        <v>0.95870404295435896</v>
      </c>
      <c r="AS1507" s="47" t="s">
        <v>1989</v>
      </c>
      <c r="AT1507" s="28">
        <v>1500</v>
      </c>
      <c r="AU1507" s="28">
        <v>3000</v>
      </c>
      <c r="AV1507" s="28">
        <v>0</v>
      </c>
    </row>
    <row r="1508" spans="1:48" x14ac:dyDescent="0.25">
      <c r="A1508" s="159">
        <v>1505</v>
      </c>
      <c r="B1508" s="3" t="s">
        <v>3614</v>
      </c>
      <c r="C1508" s="3" t="s">
        <v>2159</v>
      </c>
      <c r="D1508" s="28">
        <v>8000</v>
      </c>
      <c r="E1508" s="25">
        <v>8.1081079999999996</v>
      </c>
      <c r="F1508" s="25">
        <v>17.64706</v>
      </c>
      <c r="G1508" s="25">
        <v>70.212770000000006</v>
      </c>
      <c r="H1508" s="28">
        <v>91831928000</v>
      </c>
      <c r="I1508" s="49">
        <v>11.47899</v>
      </c>
      <c r="J1508" s="49">
        <v>20.642019999999999</v>
      </c>
      <c r="K1508" s="28">
        <v>10412.35</v>
      </c>
      <c r="L1508" s="28">
        <v>76282000</v>
      </c>
      <c r="M1508" s="49">
        <v>6.436041834271923</v>
      </c>
      <c r="N1508" s="49">
        <v>0.48584138740672655</v>
      </c>
      <c r="O1508" s="49">
        <v>8.5310300000000006E-2</v>
      </c>
      <c r="P1508" s="30">
        <v>1738.7972354880001</v>
      </c>
      <c r="Q1508" s="27">
        <v>0.16489999999999999</v>
      </c>
      <c r="R1508" s="30">
        <v>2115.9438477660001</v>
      </c>
      <c r="S1508" s="27">
        <v>0.21690000000000001</v>
      </c>
      <c r="T1508" s="30">
        <v>2000.4696741170001</v>
      </c>
      <c r="U1508" s="27">
        <v>-5.16E-2</v>
      </c>
      <c r="V1508" s="30">
        <v>0.93703850899999996</v>
      </c>
      <c r="W1508" s="32">
        <v>-0.89829999999999999</v>
      </c>
      <c r="X1508" s="30">
        <v>14.273903638</v>
      </c>
      <c r="Y1508" s="32">
        <v>14.233000000000001</v>
      </c>
      <c r="Z1508" s="30">
        <v>35.009025751000003</v>
      </c>
      <c r="AA1508" s="32">
        <v>3.7136999999999998</v>
      </c>
      <c r="AB1508" s="30">
        <v>46.699000782600002</v>
      </c>
      <c r="AC1508" s="27">
        <v>-0.93520000000000003</v>
      </c>
      <c r="AD1508" s="30">
        <v>1055.1220554782999</v>
      </c>
      <c r="AE1508" s="27">
        <v>21.594000000000001</v>
      </c>
      <c r="AF1508" s="30">
        <v>3049.8323678892002</v>
      </c>
      <c r="AG1508" s="27">
        <v>4.71</v>
      </c>
      <c r="AH1508" s="25">
        <v>2.3347407999999999E-3</v>
      </c>
      <c r="AI1508" s="25">
        <v>2.8485881899999999E-2</v>
      </c>
      <c r="AJ1508" s="25">
        <v>6.3023399899999999E-2</v>
      </c>
      <c r="AK1508" s="25">
        <v>5.3487064999999997E-3</v>
      </c>
      <c r="AL1508" s="25">
        <v>7.9130178400000001E-2</v>
      </c>
      <c r="AM1508" s="25">
        <v>0.18770729880000001</v>
      </c>
      <c r="AN1508" s="47">
        <v>4.1884246700000002E-2</v>
      </c>
      <c r="AO1508" s="47">
        <v>3.1531268000000001E-2</v>
      </c>
      <c r="AP1508" s="47">
        <v>5.0245805900000003E-2</v>
      </c>
      <c r="AQ1508" s="47">
        <v>1.54740969865042</v>
      </c>
      <c r="AR1508" s="47">
        <v>1.98728974292448</v>
      </c>
      <c r="AS1508" s="47">
        <v>1.978374684</v>
      </c>
      <c r="AT1508" s="28">
        <v>0</v>
      </c>
      <c r="AU1508" s="28">
        <v>1000</v>
      </c>
      <c r="AV1508" s="28">
        <v>0</v>
      </c>
    </row>
    <row r="1509" spans="1:48" x14ac:dyDescent="0.25">
      <c r="A1509" s="159">
        <v>1506</v>
      </c>
      <c r="B1509" s="3" t="s">
        <v>3617</v>
      </c>
      <c r="C1509" s="3" t="s">
        <v>2159</v>
      </c>
      <c r="D1509" s="6">
        <v>9500</v>
      </c>
      <c r="E1509" s="168">
        <v>-5</v>
      </c>
      <c r="F1509" s="168">
        <v>-3.0612240000000002</v>
      </c>
      <c r="G1509" s="168">
        <v>6.7415729999999998</v>
      </c>
      <c r="H1509" s="6">
        <v>152000000000</v>
      </c>
      <c r="I1509" s="151">
        <v>16</v>
      </c>
      <c r="J1509" s="151">
        <v>34.446579999999997</v>
      </c>
      <c r="K1509" s="6">
        <v>4645</v>
      </c>
      <c r="L1509" s="6">
        <v>45750000</v>
      </c>
      <c r="M1509" s="151">
        <v>2.4099441907661086</v>
      </c>
      <c r="N1509" s="151">
        <v>0.41024836554617344</v>
      </c>
      <c r="O1509" s="151">
        <v>0.43765989999999999</v>
      </c>
      <c r="P1509" s="169">
        <v>2015.1017486630001</v>
      </c>
      <c r="Q1509" s="165">
        <v>4.07E-2</v>
      </c>
      <c r="R1509" s="169">
        <v>2506.1693588490002</v>
      </c>
      <c r="S1509" s="165">
        <v>0.2437</v>
      </c>
      <c r="T1509" s="169">
        <v>2696.8127288669998</v>
      </c>
      <c r="U1509" s="165">
        <v>0.28639999999999999</v>
      </c>
      <c r="V1509" s="169">
        <v>96.404292325</v>
      </c>
      <c r="W1509" s="170">
        <v>7.5200000000000003E-2</v>
      </c>
      <c r="X1509" s="169">
        <v>63.067700248999998</v>
      </c>
      <c r="Y1509" s="170">
        <v>-0.3458</v>
      </c>
      <c r="Z1509" s="169">
        <v>60.800091090000002</v>
      </c>
      <c r="AA1509" s="170">
        <v>-0.35670000000000002</v>
      </c>
      <c r="AB1509" s="169">
        <v>4994.0182703125001</v>
      </c>
      <c r="AC1509" s="165">
        <v>-0.10879999999999999</v>
      </c>
      <c r="AD1509" s="169">
        <v>2032.0125155625001</v>
      </c>
      <c r="AE1509" s="165">
        <v>-0.59299999999999997</v>
      </c>
      <c r="AF1509" s="169">
        <v>3800.0056931250001</v>
      </c>
      <c r="AG1509" s="165">
        <v>0.64</v>
      </c>
      <c r="AH1509" s="168">
        <v>6.4441182499999999E-2</v>
      </c>
      <c r="AI1509" s="168">
        <v>4.1517954400000001E-2</v>
      </c>
      <c r="AJ1509" s="168">
        <v>3.8371265100000003E-2</v>
      </c>
      <c r="AK1509" s="168">
        <v>0.32141468940000001</v>
      </c>
      <c r="AL1509" s="168">
        <v>0.1755179251</v>
      </c>
      <c r="AM1509" s="168">
        <v>0.17894872019999999</v>
      </c>
      <c r="AN1509" s="167">
        <v>0.1671860906</v>
      </c>
      <c r="AO1509" s="167">
        <v>9.3528797799999994E-2</v>
      </c>
      <c r="AP1509" s="167">
        <v>0.1020046791</v>
      </c>
      <c r="AQ1509" s="167">
        <v>3.2192353600125698</v>
      </c>
      <c r="AR1509" s="167">
        <v>3.2353018059213201</v>
      </c>
      <c r="AS1509" s="167">
        <v>3.6636127296669501</v>
      </c>
      <c r="AT1509" s="6">
        <v>1500</v>
      </c>
      <c r="AU1509" s="6">
        <v>4000</v>
      </c>
      <c r="AV1509" s="6">
        <v>0</v>
      </c>
    </row>
    <row r="1510" spans="1:48" x14ac:dyDescent="0.25">
      <c r="A1510" s="159">
        <v>1507</v>
      </c>
      <c r="B1510" s="3" t="s">
        <v>3626</v>
      </c>
      <c r="C1510" s="3" t="s">
        <v>2159</v>
      </c>
      <c r="D1510" s="28">
        <v>2400</v>
      </c>
      <c r="E1510" s="25">
        <v>-7.6923079999999997</v>
      </c>
      <c r="F1510" s="25">
        <v>-14.28571</v>
      </c>
      <c r="G1510" s="25">
        <v>20</v>
      </c>
      <c r="H1510" s="28">
        <v>48000000000</v>
      </c>
      <c r="I1510" s="49">
        <v>20</v>
      </c>
      <c r="J1510" s="49">
        <v>97.04898</v>
      </c>
      <c r="K1510" s="28">
        <v>500</v>
      </c>
      <c r="L1510" s="28">
        <v>1185000</v>
      </c>
      <c r="M1510" s="49" t="s">
        <v>4501</v>
      </c>
      <c r="N1510" s="49">
        <v>1.9625400288919923</v>
      </c>
      <c r="O1510" s="49">
        <v>0.87054089999999995</v>
      </c>
      <c r="P1510" s="30">
        <v>1514.4823092239999</v>
      </c>
      <c r="Q1510" s="27">
        <v>0.1094</v>
      </c>
      <c r="R1510" s="30">
        <v>1614.899465769</v>
      </c>
      <c r="S1510" s="27">
        <v>6.6299999999999998E-2</v>
      </c>
      <c r="T1510" s="30">
        <v>1521.8583859810001</v>
      </c>
      <c r="U1510" s="27">
        <v>0.17610000000000001</v>
      </c>
      <c r="V1510" s="30">
        <v>76.118575171000003</v>
      </c>
      <c r="W1510" s="32">
        <v>1.2846</v>
      </c>
      <c r="X1510" s="30">
        <v>-1.9937247000000002E-2</v>
      </c>
      <c r="Y1510" s="32">
        <v>-1.0003</v>
      </c>
      <c r="Z1510" s="30">
        <v>-17.925340392999999</v>
      </c>
      <c r="AA1510" s="32">
        <v>-1.6264000000000001</v>
      </c>
      <c r="AB1510" s="30">
        <v>3805.9287585500001</v>
      </c>
      <c r="AC1510" s="27">
        <v>1.3124</v>
      </c>
      <c r="AD1510" s="30">
        <v>-0.99686235000000001</v>
      </c>
      <c r="AE1510" s="27">
        <v>-1</v>
      </c>
      <c r="AF1510" s="30">
        <v>-896.26701964999995</v>
      </c>
      <c r="AG1510" s="27">
        <v>-0.63</v>
      </c>
      <c r="AH1510" s="25">
        <v>0.14199250290000001</v>
      </c>
      <c r="AI1510" s="25">
        <v>-3.3497600000000003E-5</v>
      </c>
      <c r="AJ1510" s="25">
        <v>-2.61000108E-2</v>
      </c>
      <c r="AK1510" s="25">
        <v>-5.6046808999</v>
      </c>
      <c r="AL1510" s="25">
        <v>-8.1482720000000002E-4</v>
      </c>
      <c r="AM1510" s="25">
        <v>-0.81476331000000002</v>
      </c>
      <c r="AN1510" s="47">
        <v>6.7132365400000005E-2</v>
      </c>
      <c r="AO1510" s="47">
        <v>9.7466967999999994E-3</v>
      </c>
      <c r="AP1510" s="47">
        <v>-1.3756559999999999E-4</v>
      </c>
      <c r="AQ1510" s="47">
        <v>21.876779453017999</v>
      </c>
      <c r="AR1510" s="47">
        <v>24.774276887686401</v>
      </c>
      <c r="AS1510" s="47">
        <v>30.216972157978201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3620</v>
      </c>
      <c r="C1511" s="3" t="s">
        <v>2159</v>
      </c>
      <c r="D1511" s="28" t="s">
        <v>4501</v>
      </c>
      <c r="E1511" s="25" t="s">
        <v>4501</v>
      </c>
      <c r="F1511" s="25" t="s">
        <v>4501</v>
      </c>
      <c r="G1511" s="25" t="s">
        <v>4501</v>
      </c>
      <c r="H1511" s="28" t="s">
        <v>4501</v>
      </c>
      <c r="I1511" s="49">
        <v>5.7870399999999993</v>
      </c>
      <c r="J1511" s="49">
        <v>86.281239999999997</v>
      </c>
      <c r="K1511" s="28" t="s">
        <v>4501</v>
      </c>
      <c r="L1511" s="28" t="s">
        <v>4501</v>
      </c>
      <c r="M1511" s="49" t="s">
        <v>4501</v>
      </c>
      <c r="N1511" s="49" t="s">
        <v>4501</v>
      </c>
      <c r="O1511" s="49" t="s">
        <v>4501</v>
      </c>
      <c r="P1511" s="30">
        <v>0</v>
      </c>
      <c r="Q1511" s="27">
        <v>-1</v>
      </c>
      <c r="R1511" s="30">
        <v>0</v>
      </c>
      <c r="S1511" s="27" t="s">
        <v>1989</v>
      </c>
      <c r="T1511" s="30">
        <v>0</v>
      </c>
      <c r="U1511" s="27" t="s">
        <v>1989</v>
      </c>
      <c r="V1511" s="30">
        <v>0</v>
      </c>
      <c r="W1511" s="32">
        <v>-1</v>
      </c>
      <c r="X1511" s="30">
        <v>0</v>
      </c>
      <c r="Y1511" s="32" t="s">
        <v>1989</v>
      </c>
      <c r="Z1511" s="30">
        <v>0</v>
      </c>
      <c r="AA1511" s="32" t="s">
        <v>1989</v>
      </c>
      <c r="AB1511" s="30">
        <v>0</v>
      </c>
      <c r="AC1511" s="27">
        <v>-1</v>
      </c>
      <c r="AD1511" s="30">
        <v>0</v>
      </c>
      <c r="AE1511" s="27" t="s">
        <v>1989</v>
      </c>
      <c r="AF1511" s="30">
        <v>0</v>
      </c>
      <c r="AG1511" s="27" t="s">
        <v>1989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47">
        <v>0</v>
      </c>
      <c r="AO1511" s="47">
        <v>0</v>
      </c>
      <c r="AP1511" s="47">
        <v>0</v>
      </c>
      <c r="AQ1511" s="47" t="s">
        <v>1989</v>
      </c>
      <c r="AR1511" s="47" t="s">
        <v>1989</v>
      </c>
      <c r="AS1511" s="47" t="s">
        <v>1989</v>
      </c>
      <c r="AT1511" s="28">
        <v>0</v>
      </c>
      <c r="AU1511" s="28">
        <v>0</v>
      </c>
      <c r="AV1511" s="28">
        <v>0</v>
      </c>
    </row>
    <row r="1512" spans="1:48" x14ac:dyDescent="0.25">
      <c r="A1512" s="159">
        <v>1509</v>
      </c>
      <c r="B1512" s="3" t="s">
        <v>3623</v>
      </c>
      <c r="C1512" s="3" t="s">
        <v>2159</v>
      </c>
      <c r="D1512" s="28" t="s">
        <v>4501</v>
      </c>
      <c r="E1512" s="25" t="s">
        <v>4501</v>
      </c>
      <c r="F1512" s="25" t="s">
        <v>4501</v>
      </c>
      <c r="G1512" s="25" t="s">
        <v>4501</v>
      </c>
      <c r="H1512" s="28" t="s">
        <v>4501</v>
      </c>
      <c r="I1512" s="49">
        <v>7.1</v>
      </c>
      <c r="J1512" s="49">
        <v>96.944220000000001</v>
      </c>
      <c r="K1512" s="28">
        <v>0</v>
      </c>
      <c r="L1512" s="28" t="s">
        <v>4501</v>
      </c>
      <c r="M1512" s="49" t="s">
        <v>4501</v>
      </c>
      <c r="N1512" s="49" t="s">
        <v>4501</v>
      </c>
      <c r="O1512" s="49" t="s">
        <v>4501</v>
      </c>
      <c r="P1512" s="30">
        <v>44.313947560999999</v>
      </c>
      <c r="Q1512" s="27">
        <v>4.9099999999999998E-2</v>
      </c>
      <c r="R1512" s="30">
        <v>50.186930089000001</v>
      </c>
      <c r="S1512" s="27">
        <v>0.13250000000000001</v>
      </c>
      <c r="T1512" s="30">
        <v>0</v>
      </c>
      <c r="U1512" s="27" t="s">
        <v>1989</v>
      </c>
      <c r="V1512" s="30">
        <v>5.9153977129999999</v>
      </c>
      <c r="W1512" s="32">
        <v>-0.313</v>
      </c>
      <c r="X1512" s="30">
        <v>6.8734446150000004</v>
      </c>
      <c r="Y1512" s="32">
        <v>0.16200000000000001</v>
      </c>
      <c r="Z1512" s="30">
        <v>0</v>
      </c>
      <c r="AA1512" s="32" t="s">
        <v>1989</v>
      </c>
      <c r="AB1512" s="30">
        <v>808.15996929580001</v>
      </c>
      <c r="AC1512" s="27">
        <v>-0.29110000000000003</v>
      </c>
      <c r="AD1512" s="30">
        <v>939.04806704229998</v>
      </c>
      <c r="AE1512" s="27">
        <v>0.16200000000000001</v>
      </c>
      <c r="AF1512" s="30">
        <v>0</v>
      </c>
      <c r="AG1512" s="27" t="s">
        <v>1989</v>
      </c>
      <c r="AH1512" s="25">
        <v>5.6226327100000001E-2</v>
      </c>
      <c r="AI1512" s="25">
        <v>6.1418696799999999E-2</v>
      </c>
      <c r="AJ1512" s="25">
        <v>0</v>
      </c>
      <c r="AK1512" s="25">
        <v>7.2475125000000001E-2</v>
      </c>
      <c r="AL1512" s="25">
        <v>8.5071649999999999E-2</v>
      </c>
      <c r="AM1512" s="25">
        <v>0</v>
      </c>
      <c r="AN1512" s="47">
        <v>0.36168704820000003</v>
      </c>
      <c r="AO1512" s="47">
        <v>0.34832182859999999</v>
      </c>
      <c r="AP1512" s="47">
        <v>0</v>
      </c>
      <c r="AQ1512" s="47">
        <v>0.45378992702648602</v>
      </c>
      <c r="AR1512" s="47">
        <v>0.31727148006389599</v>
      </c>
      <c r="AS1512" s="47" t="s">
        <v>1989</v>
      </c>
      <c r="AT1512" s="28">
        <v>800</v>
      </c>
      <c r="AU1512" s="28">
        <v>0</v>
      </c>
      <c r="AV1512" s="28">
        <v>0</v>
      </c>
    </row>
    <row r="1513" spans="1:48" x14ac:dyDescent="0.25">
      <c r="A1513" s="159">
        <v>1510</v>
      </c>
      <c r="B1513" s="3" t="s">
        <v>4028</v>
      </c>
      <c r="C1513" s="3" t="s">
        <v>2159</v>
      </c>
      <c r="D1513" s="28" t="s">
        <v>4501</v>
      </c>
      <c r="E1513" s="25" t="s">
        <v>4501</v>
      </c>
      <c r="F1513" s="25" t="s">
        <v>4501</v>
      </c>
      <c r="G1513" s="25" t="s">
        <v>4501</v>
      </c>
      <c r="H1513" s="28" t="s">
        <v>4501</v>
      </c>
      <c r="I1513" s="49">
        <v>10</v>
      </c>
      <c r="J1513" s="49">
        <v>100</v>
      </c>
      <c r="K1513" s="28">
        <v>0</v>
      </c>
      <c r="L1513" s="28" t="s">
        <v>4501</v>
      </c>
      <c r="M1513" s="49" t="s">
        <v>4501</v>
      </c>
      <c r="N1513" s="49" t="s">
        <v>4501</v>
      </c>
      <c r="O1513" s="49" t="s">
        <v>4501</v>
      </c>
      <c r="P1513" s="30">
        <v>80.923085721000007</v>
      </c>
      <c r="Q1513" s="27">
        <v>-0.20519999999999999</v>
      </c>
      <c r="R1513" s="30">
        <v>86.314057422999994</v>
      </c>
      <c r="S1513" s="27">
        <v>6.6600000000000006E-2</v>
      </c>
      <c r="T1513" s="30">
        <v>0</v>
      </c>
      <c r="U1513" s="27" t="s">
        <v>1989</v>
      </c>
      <c r="V1513" s="30">
        <v>-6.8398084240000001</v>
      </c>
      <c r="W1513" s="32">
        <v>-3.4390000000000001</v>
      </c>
      <c r="X1513" s="30">
        <v>-3.8199535610000002</v>
      </c>
      <c r="Y1513" s="32">
        <v>-0.4415</v>
      </c>
      <c r="Z1513" s="30">
        <v>0</v>
      </c>
      <c r="AA1513" s="32" t="s">
        <v>1989</v>
      </c>
      <c r="AB1513" s="30">
        <v>-683.98084240000003</v>
      </c>
      <c r="AC1513" s="27">
        <v>-3.4390000000000001</v>
      </c>
      <c r="AD1513" s="30">
        <v>-381.99535609999998</v>
      </c>
      <c r="AE1513" s="27">
        <v>-0.442</v>
      </c>
      <c r="AF1513" s="30">
        <v>0</v>
      </c>
      <c r="AG1513" s="27" t="s">
        <v>1989</v>
      </c>
      <c r="AH1513" s="25">
        <v>-8.2576574299999997E-2</v>
      </c>
      <c r="AI1513" s="25">
        <v>-5.2136479800000003E-2</v>
      </c>
      <c r="AJ1513" s="25">
        <v>0</v>
      </c>
      <c r="AK1513" s="25">
        <v>0.19842193150000001</v>
      </c>
      <c r="AL1513" s="25">
        <v>9.5976535000000002E-2</v>
      </c>
      <c r="AM1513" s="25">
        <v>0</v>
      </c>
      <c r="AN1513" s="47">
        <v>-8.6489962E-3</v>
      </c>
      <c r="AO1513" s="47">
        <v>7.7704466099999994E-2</v>
      </c>
      <c r="AP1513" s="47">
        <v>0</v>
      </c>
      <c r="AQ1513" s="47">
        <v>-2.8892839634321299</v>
      </c>
      <c r="AR1513" s="47">
        <v>-2.79689182529019</v>
      </c>
      <c r="AS1513" s="47" t="s">
        <v>1989</v>
      </c>
      <c r="AT1513" s="28">
        <v>0</v>
      </c>
      <c r="AU1513" s="28">
        <v>0</v>
      </c>
      <c r="AV1513" s="28">
        <v>0</v>
      </c>
    </row>
    <row r="1514" spans="1:48" x14ac:dyDescent="0.25">
      <c r="A1514" s="159">
        <v>1511</v>
      </c>
      <c r="B1514" s="3" t="s">
        <v>3632</v>
      </c>
      <c r="C1514" s="3" t="s">
        <v>2159</v>
      </c>
      <c r="D1514" s="28">
        <v>800</v>
      </c>
      <c r="E1514" s="25">
        <v>0</v>
      </c>
      <c r="F1514" s="25">
        <v>0</v>
      </c>
      <c r="G1514" s="25">
        <v>0</v>
      </c>
      <c r="H1514" s="28">
        <v>20280000000</v>
      </c>
      <c r="I1514" s="49">
        <v>25.349999999999998</v>
      </c>
      <c r="J1514" s="49">
        <v>78.422089999999997</v>
      </c>
      <c r="K1514" s="28">
        <v>128820</v>
      </c>
      <c r="L1514" s="28">
        <v>97718500</v>
      </c>
      <c r="M1514" s="49">
        <v>71.301247771836003</v>
      </c>
      <c r="N1514" s="49">
        <v>7.9597514763430244E-2</v>
      </c>
      <c r="O1514" s="49">
        <v>0.80843259999999995</v>
      </c>
      <c r="P1514" s="30">
        <v>132.87605214800001</v>
      </c>
      <c r="Q1514" s="27">
        <v>0.30680000000000002</v>
      </c>
      <c r="R1514" s="30">
        <v>67.972280409000007</v>
      </c>
      <c r="S1514" s="27">
        <v>-0.48849999999999999</v>
      </c>
      <c r="T1514" s="30">
        <v>42.544573630999999</v>
      </c>
      <c r="U1514" s="27">
        <v>-0.61280000000000001</v>
      </c>
      <c r="V1514" s="30">
        <v>0.67486332100000002</v>
      </c>
      <c r="W1514" s="32">
        <v>-0.9274</v>
      </c>
      <c r="X1514" s="30">
        <v>0.28443742399999999</v>
      </c>
      <c r="Y1514" s="32">
        <v>-0.57850000000000001</v>
      </c>
      <c r="Z1514" s="30">
        <v>-3.0190316949999998</v>
      </c>
      <c r="AA1514" s="32">
        <v>-6.7335000000000003</v>
      </c>
      <c r="AB1514" s="30">
        <v>26.6218272584</v>
      </c>
      <c r="AC1514" s="27">
        <v>-0.9274</v>
      </c>
      <c r="AD1514" s="30">
        <v>11.220411203199999</v>
      </c>
      <c r="AE1514" s="27">
        <v>-0.57899999999999996</v>
      </c>
      <c r="AF1514" s="30">
        <v>-119.0939524655</v>
      </c>
      <c r="AG1514" s="27">
        <v>-5.73</v>
      </c>
      <c r="AH1514" s="25">
        <v>2.3804175999999999E-3</v>
      </c>
      <c r="AI1514" s="25">
        <v>1.0626545000000001E-3</v>
      </c>
      <c r="AJ1514" s="25">
        <v>-1.0312925400000001E-2</v>
      </c>
      <c r="AK1514" s="25">
        <v>2.6566128999999999E-3</v>
      </c>
      <c r="AL1514" s="25">
        <v>1.1170195999999999E-3</v>
      </c>
      <c r="AM1514" s="25">
        <v>-1.18785568E-2</v>
      </c>
      <c r="AN1514" s="47">
        <v>1.6154890099999999E-2</v>
      </c>
      <c r="AO1514" s="47">
        <v>3.2804416599999997E-2</v>
      </c>
      <c r="AP1514" s="47">
        <v>-1.7118852E-2</v>
      </c>
      <c r="AQ1514" s="47">
        <v>5.8808743080556503E-2</v>
      </c>
      <c r="AR1514" s="47">
        <v>4.3519156725718197E-2</v>
      </c>
      <c r="AS1514" s="47">
        <v>0.15181253530049699</v>
      </c>
      <c r="AT1514" s="28">
        <v>0</v>
      </c>
      <c r="AU1514" s="28">
        <v>0</v>
      </c>
      <c r="AV1514" s="28">
        <v>0</v>
      </c>
    </row>
    <row r="1515" spans="1:48" x14ac:dyDescent="0.25">
      <c r="A1515" s="159">
        <v>1512</v>
      </c>
      <c r="B1515" s="3" t="s">
        <v>3635</v>
      </c>
      <c r="C1515" s="3" t="s">
        <v>2159</v>
      </c>
      <c r="D1515" s="28">
        <v>7900</v>
      </c>
      <c r="E1515" s="25">
        <v>-2.4691360000000002</v>
      </c>
      <c r="F1515" s="25">
        <v>38.596490000000003</v>
      </c>
      <c r="G1515" s="25">
        <v>75.55556</v>
      </c>
      <c r="H1515" s="28">
        <v>43410500000</v>
      </c>
      <c r="I1515" s="49">
        <v>5.4950000000000001</v>
      </c>
      <c r="J1515" s="49">
        <v>97.509010000000004</v>
      </c>
      <c r="K1515" s="28">
        <v>70</v>
      </c>
      <c r="L1515" s="28">
        <v>494000</v>
      </c>
      <c r="M1515" s="49">
        <v>6.8815331010452958</v>
      </c>
      <c r="N1515" s="49">
        <v>0.78792261408145603</v>
      </c>
      <c r="O1515" s="49" t="s">
        <v>4501</v>
      </c>
      <c r="P1515" s="30">
        <v>59.978482540000002</v>
      </c>
      <c r="Q1515" s="27">
        <v>0.435</v>
      </c>
      <c r="R1515" s="30">
        <v>72.997829753000005</v>
      </c>
      <c r="S1515" s="27">
        <v>0.21709999999999999</v>
      </c>
      <c r="T1515" s="30">
        <v>0</v>
      </c>
      <c r="U1515" s="27">
        <v>-1</v>
      </c>
      <c r="V1515" s="30">
        <v>2.251008101</v>
      </c>
      <c r="W1515" s="32">
        <v>-4.7549999999999999</v>
      </c>
      <c r="X1515" s="30">
        <v>6.3076860320000003</v>
      </c>
      <c r="Y1515" s="32">
        <v>1.8022</v>
      </c>
      <c r="Z1515" s="30">
        <v>0</v>
      </c>
      <c r="AA1515" s="32">
        <v>-1</v>
      </c>
      <c r="AB1515" s="30">
        <v>409.64660618739998</v>
      </c>
      <c r="AC1515" s="27">
        <v>-4.7549999999999999</v>
      </c>
      <c r="AD1515" s="30">
        <v>1147.8955472247001</v>
      </c>
      <c r="AE1515" s="27">
        <v>1.802</v>
      </c>
      <c r="AF1515" s="30">
        <v>0</v>
      </c>
      <c r="AG1515" s="27" t="s">
        <v>1989</v>
      </c>
      <c r="AH1515" s="25">
        <v>3.9352766400000003E-2</v>
      </c>
      <c r="AI1515" s="25">
        <v>0.10316411559999999</v>
      </c>
      <c r="AJ1515" s="25">
        <v>0</v>
      </c>
      <c r="AK1515" s="25">
        <v>4.7564106000000002E-2</v>
      </c>
      <c r="AL1515" s="25">
        <v>0.1214393606</v>
      </c>
      <c r="AM1515" s="25">
        <v>0</v>
      </c>
      <c r="AN1515" s="47">
        <v>0.1277493324</v>
      </c>
      <c r="AO1515" s="47">
        <v>0.19049275409999999</v>
      </c>
      <c r="AP1515" s="47">
        <v>0</v>
      </c>
      <c r="AQ1515" s="47">
        <v>0.19007867656232599</v>
      </c>
      <c r="AR1515" s="47">
        <v>0.16569641555975201</v>
      </c>
      <c r="AS1515" s="47" t="s">
        <v>1989</v>
      </c>
      <c r="AT1515" s="28">
        <v>0</v>
      </c>
      <c r="AU1515" s="28">
        <v>0</v>
      </c>
      <c r="AV1515" s="28">
        <v>0</v>
      </c>
    </row>
    <row r="1516" spans="1:48" x14ac:dyDescent="0.25">
      <c r="A1516" s="159">
        <v>1513</v>
      </c>
      <c r="B1516" s="3" t="s">
        <v>3581</v>
      </c>
      <c r="C1516" s="3" t="s">
        <v>2159</v>
      </c>
      <c r="D1516" s="28" t="s">
        <v>4501</v>
      </c>
      <c r="E1516" s="25" t="s">
        <v>4501</v>
      </c>
      <c r="F1516" s="25" t="s">
        <v>4501</v>
      </c>
      <c r="G1516" s="25" t="s">
        <v>4501</v>
      </c>
      <c r="H1516" s="28" t="s">
        <v>4501</v>
      </c>
      <c r="I1516" s="49">
        <v>1.6603399999999999</v>
      </c>
      <c r="J1516" s="49">
        <v>100</v>
      </c>
      <c r="K1516" s="28" t="s">
        <v>4501</v>
      </c>
      <c r="L1516" s="28" t="s">
        <v>4501</v>
      </c>
      <c r="M1516" s="49" t="s">
        <v>4501</v>
      </c>
      <c r="N1516" s="49" t="s">
        <v>4501</v>
      </c>
      <c r="O1516" s="49" t="s">
        <v>4501</v>
      </c>
      <c r="P1516" s="30">
        <v>79.976516653000004</v>
      </c>
      <c r="Q1516" s="27">
        <v>-0.1449</v>
      </c>
      <c r="R1516" s="30">
        <v>70.955372654000001</v>
      </c>
      <c r="S1516" s="27">
        <v>-0.1128</v>
      </c>
      <c r="T1516" s="30">
        <v>0</v>
      </c>
      <c r="U1516" s="27" t="s">
        <v>1989</v>
      </c>
      <c r="V1516" s="30">
        <v>-4.582543663</v>
      </c>
      <c r="W1516" s="32">
        <v>-46.486800000000002</v>
      </c>
      <c r="X1516" s="30">
        <v>0.31214315100000001</v>
      </c>
      <c r="Y1516" s="32">
        <v>-1.0681</v>
      </c>
      <c r="Z1516" s="30">
        <v>0</v>
      </c>
      <c r="AA1516" s="32" t="s">
        <v>1989</v>
      </c>
      <c r="AB1516" s="30">
        <v>-2760.0031698327002</v>
      </c>
      <c r="AC1516" s="27">
        <v>-46.486800000000002</v>
      </c>
      <c r="AD1516" s="30">
        <v>187.99953684190001</v>
      </c>
      <c r="AE1516" s="27">
        <v>-1.0680000000000001</v>
      </c>
      <c r="AF1516" s="30">
        <v>0</v>
      </c>
      <c r="AG1516" s="27" t="s">
        <v>1989</v>
      </c>
      <c r="AH1516" s="25">
        <v>-2.27098687E-2</v>
      </c>
      <c r="AI1516" s="25">
        <v>1.7133684E-3</v>
      </c>
      <c r="AJ1516" s="25">
        <v>0</v>
      </c>
      <c r="AK1516" s="25">
        <v>-0.46926309719999998</v>
      </c>
      <c r="AL1516" s="25">
        <v>4.0908888800000001E-2</v>
      </c>
      <c r="AM1516" s="25">
        <v>0</v>
      </c>
      <c r="AN1516" s="47">
        <v>0.24898837060000001</v>
      </c>
      <c r="AO1516" s="47">
        <v>0.34637933259999998</v>
      </c>
      <c r="AP1516" s="47">
        <v>0</v>
      </c>
      <c r="AQ1516" s="47">
        <v>23.903808804991701</v>
      </c>
      <c r="AR1516" s="47">
        <v>21.8899719165269</v>
      </c>
      <c r="AS1516" s="47" t="s">
        <v>1989</v>
      </c>
      <c r="AT1516" s="28">
        <v>0</v>
      </c>
      <c r="AU1516" s="28">
        <v>0</v>
      </c>
      <c r="AV1516" s="28">
        <v>0</v>
      </c>
    </row>
    <row r="1517" spans="1:48" x14ac:dyDescent="0.25">
      <c r="A1517" s="159">
        <v>1514</v>
      </c>
      <c r="B1517" s="3" t="s">
        <v>4069</v>
      </c>
      <c r="C1517" s="3" t="s">
        <v>2159</v>
      </c>
      <c r="D1517" s="6">
        <v>10000</v>
      </c>
      <c r="E1517" s="168">
        <v>-24.242419999999999</v>
      </c>
      <c r="F1517" s="168">
        <v>-24.242419999999999</v>
      </c>
      <c r="G1517" s="168">
        <v>-45.945950000000003</v>
      </c>
      <c r="H1517" s="6">
        <v>145978600000</v>
      </c>
      <c r="I1517" s="151">
        <v>14.597859999999999</v>
      </c>
      <c r="J1517" s="151">
        <v>2.2770459999999999</v>
      </c>
      <c r="K1517" s="6">
        <v>1100</v>
      </c>
      <c r="L1517" s="6">
        <v>11000000</v>
      </c>
      <c r="M1517" s="151">
        <v>13.089005235602095</v>
      </c>
      <c r="N1517" s="151">
        <v>0.8969802161156597</v>
      </c>
      <c r="O1517" s="151" t="s">
        <v>4501</v>
      </c>
      <c r="P1517" s="169">
        <v>87.667790029000003</v>
      </c>
      <c r="Q1517" s="165">
        <v>0.40849999999999997</v>
      </c>
      <c r="R1517" s="169">
        <v>91.244765634000004</v>
      </c>
      <c r="S1517" s="165">
        <v>4.0800000000000003E-2</v>
      </c>
      <c r="T1517" s="169">
        <v>93.099322431000004</v>
      </c>
      <c r="U1517" s="165">
        <v>6.3700000000000007E-2</v>
      </c>
      <c r="V1517" s="169">
        <v>10.20063259</v>
      </c>
      <c r="W1517" s="170">
        <v>1.5355000000000001</v>
      </c>
      <c r="X1517" s="169">
        <v>11.155555665</v>
      </c>
      <c r="Y1517" s="170">
        <v>9.3600000000000003E-2</v>
      </c>
      <c r="Z1517" s="169">
        <v>12.480249272</v>
      </c>
      <c r="AA1517" s="170">
        <v>0.14449999999999999</v>
      </c>
      <c r="AB1517" s="169">
        <v>559.02071070689999</v>
      </c>
      <c r="AC1517" s="165">
        <v>1.1123000000000001</v>
      </c>
      <c r="AD1517" s="169">
        <v>588.42719837020002</v>
      </c>
      <c r="AE1517" s="165">
        <v>5.2999999999999999E-2</v>
      </c>
      <c r="AF1517" s="169">
        <v>854.93690664250005</v>
      </c>
      <c r="AG1517" s="165">
        <v>1.1399999999999999</v>
      </c>
      <c r="AH1517" s="168">
        <v>2.9672389600000001E-2</v>
      </c>
      <c r="AI1517" s="168">
        <v>3.4677802000000001E-2</v>
      </c>
      <c r="AJ1517" s="168">
        <v>3.9624335300000001E-2</v>
      </c>
      <c r="AK1517" s="168">
        <v>6.4610649800000003E-2</v>
      </c>
      <c r="AL1517" s="168">
        <v>6.83376864E-2</v>
      </c>
      <c r="AM1517" s="168">
        <v>7.6739528799999998E-2</v>
      </c>
      <c r="AN1517" s="167">
        <v>0.41443355990000003</v>
      </c>
      <c r="AO1517" s="167">
        <v>0.42766644819999999</v>
      </c>
      <c r="AP1517" s="167">
        <v>0.44411742329999998</v>
      </c>
      <c r="AQ1517" s="167">
        <v>1.01675493361907</v>
      </c>
      <c r="AR1517" s="167">
        <v>0.92425621442057104</v>
      </c>
      <c r="AS1517" s="167">
        <v>0.93667674889605201</v>
      </c>
      <c r="AT1517" s="6">
        <v>160</v>
      </c>
      <c r="AU1517" s="6">
        <v>450</v>
      </c>
      <c r="AV1517" s="6">
        <v>0</v>
      </c>
    </row>
    <row r="1518" spans="1:48" x14ac:dyDescent="0.25">
      <c r="A1518" s="159">
        <v>1515</v>
      </c>
      <c r="B1518" s="3" t="s">
        <v>3644</v>
      </c>
      <c r="C1518" s="3" t="s">
        <v>2159</v>
      </c>
      <c r="D1518" s="28" t="s">
        <v>4501</v>
      </c>
      <c r="E1518" s="25" t="s">
        <v>4501</v>
      </c>
      <c r="F1518" s="25" t="s">
        <v>4501</v>
      </c>
      <c r="G1518" s="25" t="s">
        <v>4501</v>
      </c>
      <c r="H1518" s="28" t="s">
        <v>4501</v>
      </c>
      <c r="I1518" s="49">
        <v>3.0343800000000001</v>
      </c>
      <c r="J1518" s="49">
        <v>21.71707</v>
      </c>
      <c r="K1518" s="28">
        <v>0</v>
      </c>
      <c r="L1518" s="28" t="s">
        <v>4501</v>
      </c>
      <c r="M1518" s="49" t="s">
        <v>4501</v>
      </c>
      <c r="N1518" s="49" t="s">
        <v>4501</v>
      </c>
      <c r="O1518" s="49" t="s">
        <v>4501</v>
      </c>
      <c r="P1518" s="30">
        <v>458.602009372</v>
      </c>
      <c r="Q1518" s="27">
        <v>6.5600000000000006E-2</v>
      </c>
      <c r="R1518" s="30">
        <v>622.88847645600003</v>
      </c>
      <c r="S1518" s="27">
        <v>0.35820000000000002</v>
      </c>
      <c r="T1518" s="30">
        <v>0</v>
      </c>
      <c r="U1518" s="27" t="s">
        <v>1989</v>
      </c>
      <c r="V1518" s="30">
        <v>16.955791321</v>
      </c>
      <c r="W1518" s="32">
        <v>-0.24579999999999999</v>
      </c>
      <c r="X1518" s="30">
        <v>21.75244313</v>
      </c>
      <c r="Y1518" s="32">
        <v>0.28289999999999998</v>
      </c>
      <c r="Z1518" s="30">
        <v>0</v>
      </c>
      <c r="AA1518" s="32" t="s">
        <v>1989</v>
      </c>
      <c r="AB1518" s="30">
        <v>7297.1321181911999</v>
      </c>
      <c r="AC1518" s="27">
        <v>-0.24579999999999999</v>
      </c>
      <c r="AD1518" s="30">
        <v>8916.6898119302004</v>
      </c>
      <c r="AE1518" s="27">
        <v>0.222</v>
      </c>
      <c r="AF1518" s="30">
        <v>0</v>
      </c>
      <c r="AG1518" s="27" t="s">
        <v>1989</v>
      </c>
      <c r="AH1518" s="25">
        <v>5.2738973100000003E-2</v>
      </c>
      <c r="AI1518" s="25">
        <v>5.8554549499999997E-2</v>
      </c>
      <c r="AJ1518" s="25">
        <v>0</v>
      </c>
      <c r="AK1518" s="25">
        <v>0.13436519629999999</v>
      </c>
      <c r="AL1518" s="25">
        <v>0.15730559869999999</v>
      </c>
      <c r="AM1518" s="25">
        <v>0</v>
      </c>
      <c r="AN1518" s="47">
        <v>0.21378387970000001</v>
      </c>
      <c r="AO1518" s="47">
        <v>0.176977729</v>
      </c>
      <c r="AP1518" s="47">
        <v>0</v>
      </c>
      <c r="AQ1518" s="47">
        <v>1.61503294358098</v>
      </c>
      <c r="AR1518" s="47">
        <v>1.7503088825986299</v>
      </c>
      <c r="AS1518" s="47" t="s">
        <v>1989</v>
      </c>
      <c r="AT1518" s="28">
        <v>3000</v>
      </c>
      <c r="AU1518" s="28">
        <v>3000</v>
      </c>
      <c r="AV1518" s="28">
        <v>0</v>
      </c>
    </row>
    <row r="1519" spans="1:48" x14ac:dyDescent="0.25">
      <c r="A1519" s="159">
        <v>1516</v>
      </c>
      <c r="B1519" s="3" t="s">
        <v>4165</v>
      </c>
      <c r="C1519" s="3" t="s">
        <v>2159</v>
      </c>
      <c r="D1519" s="28">
        <v>10000</v>
      </c>
      <c r="E1519" s="25">
        <v>0</v>
      </c>
      <c r="F1519" s="25">
        <v>0</v>
      </c>
      <c r="G1519" s="25" t="s">
        <v>4501</v>
      </c>
      <c r="H1519" s="28">
        <v>12740000000</v>
      </c>
      <c r="I1519" s="49">
        <v>1.274</v>
      </c>
      <c r="J1519" s="49">
        <v>96.389319999999998</v>
      </c>
      <c r="K1519" s="28">
        <v>65</v>
      </c>
      <c r="L1519" s="28">
        <v>650000</v>
      </c>
      <c r="M1519" s="49" t="s">
        <v>4501</v>
      </c>
      <c r="N1519" s="49">
        <v>1.7038891288759368</v>
      </c>
      <c r="O1519" s="49" t="s">
        <v>4501</v>
      </c>
      <c r="P1519" s="30">
        <v>57.94639523</v>
      </c>
      <c r="Q1519" s="27">
        <v>1.3392999999999999</v>
      </c>
      <c r="R1519" s="30">
        <v>53.060108941000003</v>
      </c>
      <c r="S1519" s="27">
        <v>-8.43E-2</v>
      </c>
      <c r="T1519" s="30">
        <v>0</v>
      </c>
      <c r="U1519" s="27" t="s">
        <v>1989</v>
      </c>
      <c r="V1519" s="30">
        <v>-3.5755889600000001</v>
      </c>
      <c r="W1519" s="32">
        <v>23.410299999999999</v>
      </c>
      <c r="X1519" s="30">
        <v>-1.5409200000000001</v>
      </c>
      <c r="Y1519" s="32">
        <v>-0.56899999999999995</v>
      </c>
      <c r="Z1519" s="30">
        <v>0</v>
      </c>
      <c r="AA1519" s="32" t="s">
        <v>1989</v>
      </c>
      <c r="AB1519" s="30">
        <v>-2750.4530461538002</v>
      </c>
      <c r="AC1519" s="27">
        <v>23.410299999999999</v>
      </c>
      <c r="AD1519" s="30">
        <v>-1185.3230769231</v>
      </c>
      <c r="AE1519" s="27">
        <v>-0.56899999999999995</v>
      </c>
      <c r="AF1519" s="30">
        <v>0</v>
      </c>
      <c r="AG1519" s="27" t="s">
        <v>1989</v>
      </c>
      <c r="AH1519" s="25">
        <v>-0.1096755789</v>
      </c>
      <c r="AI1519" s="25">
        <v>-5.2952179199999998E-2</v>
      </c>
      <c r="AJ1519" s="25">
        <v>0</v>
      </c>
      <c r="AK1519" s="25">
        <v>-0.32312283019999999</v>
      </c>
      <c r="AL1519" s="25">
        <v>-0.18393614950000001</v>
      </c>
      <c r="AM1519" s="25">
        <v>0</v>
      </c>
      <c r="AN1519" s="47">
        <v>6.4928388999999998E-3</v>
      </c>
      <c r="AO1519" s="47">
        <v>2.6841092399999999E-2</v>
      </c>
      <c r="AP1519" s="47">
        <v>0</v>
      </c>
      <c r="AQ1519" s="47">
        <v>2.3558670982824501</v>
      </c>
      <c r="AR1519" s="47">
        <v>2.6197519286819602</v>
      </c>
      <c r="AS1519" s="47" t="s">
        <v>1989</v>
      </c>
      <c r="AT1519" s="28">
        <v>0</v>
      </c>
      <c r="AU1519" s="28">
        <v>0</v>
      </c>
      <c r="AV1519" s="28">
        <v>0</v>
      </c>
    </row>
    <row r="1520" spans="1:48" x14ac:dyDescent="0.25">
      <c r="A1520" s="159">
        <v>1517</v>
      </c>
      <c r="B1520" s="3" t="s">
        <v>3659</v>
      </c>
      <c r="C1520" s="3" t="s">
        <v>2159</v>
      </c>
      <c r="D1520" s="28">
        <v>10200</v>
      </c>
      <c r="E1520" s="25">
        <v>18.604649999999999</v>
      </c>
      <c r="F1520" s="25">
        <v>18.604649999999999</v>
      </c>
      <c r="G1520" s="25">
        <v>17.241379999999999</v>
      </c>
      <c r="H1520" s="28">
        <v>19890000000</v>
      </c>
      <c r="I1520" s="49">
        <v>1.95</v>
      </c>
      <c r="J1520" s="49">
        <v>40.430770000000003</v>
      </c>
      <c r="K1520" s="28">
        <v>5</v>
      </c>
      <c r="L1520" s="28">
        <v>51000</v>
      </c>
      <c r="M1520" s="49">
        <v>43.037974683544306</v>
      </c>
      <c r="N1520" s="49">
        <v>0.90541030327493133</v>
      </c>
      <c r="O1520" s="49" t="s">
        <v>4501</v>
      </c>
      <c r="P1520" s="30">
        <v>61.898115208999997</v>
      </c>
      <c r="Q1520" s="27">
        <v>-2.8299999999999999E-2</v>
      </c>
      <c r="R1520" s="30">
        <v>58.935039793999998</v>
      </c>
      <c r="S1520" s="27">
        <v>-4.7899999999999998E-2</v>
      </c>
      <c r="T1520" s="30">
        <v>0</v>
      </c>
      <c r="U1520" s="27" t="s">
        <v>1989</v>
      </c>
      <c r="V1520" s="30">
        <v>-0.31342387900000002</v>
      </c>
      <c r="W1520" s="32">
        <v>-1.6738999999999999</v>
      </c>
      <c r="X1520" s="30">
        <v>0.46173189999999997</v>
      </c>
      <c r="Y1520" s="32">
        <v>-2.4731999999999998</v>
      </c>
      <c r="Z1520" s="30">
        <v>0</v>
      </c>
      <c r="AA1520" s="32" t="s">
        <v>1989</v>
      </c>
      <c r="AB1520" s="30">
        <v>-156.7119395</v>
      </c>
      <c r="AC1520" s="27">
        <v>-1.7105999999999999</v>
      </c>
      <c r="AD1520" s="30">
        <v>230.86595</v>
      </c>
      <c r="AE1520" s="27">
        <v>-2.4729999999999999</v>
      </c>
      <c r="AF1520" s="30">
        <v>0</v>
      </c>
      <c r="AG1520" s="27" t="s">
        <v>1989</v>
      </c>
      <c r="AH1520" s="25">
        <v>-1.23560374E-2</v>
      </c>
      <c r="AI1520" s="25">
        <v>1.8518768599999999E-2</v>
      </c>
      <c r="AJ1520" s="25">
        <v>0</v>
      </c>
      <c r="AK1520" s="25">
        <v>-1.4333766899999999E-2</v>
      </c>
      <c r="AL1520" s="25">
        <v>2.12416759E-2</v>
      </c>
      <c r="AM1520" s="25">
        <v>0</v>
      </c>
      <c r="AN1520" s="47">
        <v>0.17520171130000001</v>
      </c>
      <c r="AO1520" s="47">
        <v>0.2168726758</v>
      </c>
      <c r="AP1520" s="47">
        <v>0</v>
      </c>
      <c r="AQ1520" s="47">
        <v>0.128247940704795</v>
      </c>
      <c r="AR1520" s="47">
        <v>0.16542719718238899</v>
      </c>
      <c r="AS1520" s="47" t="s">
        <v>1989</v>
      </c>
      <c r="AT1520" s="28">
        <v>0</v>
      </c>
      <c r="AU1520" s="28">
        <v>200</v>
      </c>
      <c r="AV1520" s="28">
        <v>0</v>
      </c>
    </row>
    <row r="1521" spans="1:48" x14ac:dyDescent="0.25">
      <c r="A1521" s="159">
        <v>1518</v>
      </c>
      <c r="B1521" s="3" t="s">
        <v>3647</v>
      </c>
      <c r="C1521" s="3" t="s">
        <v>2159</v>
      </c>
      <c r="D1521" s="28">
        <v>6000</v>
      </c>
      <c r="E1521" s="25">
        <v>39.534880000000001</v>
      </c>
      <c r="F1521" s="25">
        <v>81.818179999999998</v>
      </c>
      <c r="G1521" s="25">
        <v>-33.333329999999997</v>
      </c>
      <c r="H1521" s="28">
        <v>65836608000.000008</v>
      </c>
      <c r="I1521" s="49">
        <v>10.972769999999999</v>
      </c>
      <c r="J1521" s="49">
        <v>71.116929999999996</v>
      </c>
      <c r="K1521" s="28">
        <v>5</v>
      </c>
      <c r="L1521" s="28">
        <v>30000</v>
      </c>
      <c r="M1521" s="49">
        <v>24.096385542168676</v>
      </c>
      <c r="N1521" s="49">
        <v>0.490880953844548</v>
      </c>
      <c r="O1521" s="49" t="s">
        <v>4501</v>
      </c>
      <c r="P1521" s="30">
        <v>350.54543317299999</v>
      </c>
      <c r="Q1521" s="27">
        <v>-9.4999999999999998E-3</v>
      </c>
      <c r="R1521" s="30">
        <v>363.98466749900001</v>
      </c>
      <c r="S1521" s="27">
        <v>3.8300000000000001E-2</v>
      </c>
      <c r="T1521" s="30">
        <v>0</v>
      </c>
      <c r="U1521" s="27" t="s">
        <v>1989</v>
      </c>
      <c r="V1521" s="30">
        <v>10.342394329999999</v>
      </c>
      <c r="W1521" s="32">
        <v>0.41810000000000003</v>
      </c>
      <c r="X1521" s="30">
        <v>2.3832645129999999</v>
      </c>
      <c r="Y1521" s="32">
        <v>-0.76959999999999995</v>
      </c>
      <c r="Z1521" s="30">
        <v>0</v>
      </c>
      <c r="AA1521" s="32" t="s">
        <v>1989</v>
      </c>
      <c r="AB1521" s="30">
        <v>1880.4353327273</v>
      </c>
      <c r="AC1521" s="27">
        <v>0.41810000000000003</v>
      </c>
      <c r="AD1521" s="30">
        <v>216.66041027270001</v>
      </c>
      <c r="AE1521" s="27">
        <v>-0.88500000000000001</v>
      </c>
      <c r="AF1521" s="30">
        <v>0</v>
      </c>
      <c r="AG1521" s="27" t="s">
        <v>1989</v>
      </c>
      <c r="AH1521" s="25">
        <v>5.5628442600000001E-2</v>
      </c>
      <c r="AI1521" s="25">
        <v>1.0445655599999999E-2</v>
      </c>
      <c r="AJ1521" s="25">
        <v>0</v>
      </c>
      <c r="AK1521" s="25">
        <v>0.14362755159999999</v>
      </c>
      <c r="AL1521" s="25">
        <v>2.2558226899999999E-2</v>
      </c>
      <c r="AM1521" s="25">
        <v>0</v>
      </c>
      <c r="AN1521" s="47">
        <v>0.11253789390000001</v>
      </c>
      <c r="AO1521" s="47">
        <v>7.4764278599999998E-2</v>
      </c>
      <c r="AP1521" s="47">
        <v>0</v>
      </c>
      <c r="AQ1521" s="47">
        <v>1.4088245463970901</v>
      </c>
      <c r="AR1521" s="47">
        <v>1.0161506634909301</v>
      </c>
      <c r="AS1521" s="47" t="s">
        <v>1989</v>
      </c>
      <c r="AT1521" s="28">
        <v>0</v>
      </c>
      <c r="AU1521" s="28">
        <v>0</v>
      </c>
      <c r="AV1521" s="28">
        <v>0</v>
      </c>
    </row>
    <row r="1522" spans="1:48" x14ac:dyDescent="0.25">
      <c r="A1522" s="159">
        <v>1519</v>
      </c>
      <c r="B1522" s="3" t="s">
        <v>3665</v>
      </c>
      <c r="C1522" s="3" t="s">
        <v>2159</v>
      </c>
      <c r="D1522" s="28">
        <v>8700</v>
      </c>
      <c r="E1522" s="25">
        <v>-11.224489999999999</v>
      </c>
      <c r="F1522" s="25">
        <v>-26.89076</v>
      </c>
      <c r="G1522" s="25">
        <v>16</v>
      </c>
      <c r="H1522" s="28">
        <v>213019500000</v>
      </c>
      <c r="I1522" s="49">
        <v>24.484999999999999</v>
      </c>
      <c r="J1522" s="49">
        <v>42.72963</v>
      </c>
      <c r="K1522" s="28">
        <v>13358.5</v>
      </c>
      <c r="L1522" s="28">
        <v>121669500</v>
      </c>
      <c r="M1522" s="49">
        <v>4.2130750605326872</v>
      </c>
      <c r="N1522" s="49">
        <v>0.88175292169192276</v>
      </c>
      <c r="O1522" s="49">
        <v>0.28419729999999999</v>
      </c>
      <c r="P1522" s="30">
        <v>207.89998474500001</v>
      </c>
      <c r="Q1522" s="27">
        <v>0.43159999999999998</v>
      </c>
      <c r="R1522" s="30">
        <v>258.89858612199998</v>
      </c>
      <c r="S1522" s="27">
        <v>0.24529999999999999</v>
      </c>
      <c r="T1522" s="30">
        <v>253.16220553299999</v>
      </c>
      <c r="U1522" s="27">
        <v>0.14330000000000001</v>
      </c>
      <c r="V1522" s="30">
        <v>31.424416624999999</v>
      </c>
      <c r="W1522" s="32">
        <v>1.6913</v>
      </c>
      <c r="X1522" s="30">
        <v>50.563952266000001</v>
      </c>
      <c r="Y1522" s="32">
        <v>0.60909999999999997</v>
      </c>
      <c r="Z1522" s="30">
        <v>79.232642417999998</v>
      </c>
      <c r="AA1522" s="32">
        <v>0.70369999999999999</v>
      </c>
      <c r="AB1522" s="30">
        <v>1283.4150142945</v>
      </c>
      <c r="AC1522" s="27">
        <v>1.6913</v>
      </c>
      <c r="AD1522" s="30">
        <v>2065.0991327751999</v>
      </c>
      <c r="AE1522" s="27">
        <v>0.60899999999999999</v>
      </c>
      <c r="AF1522" s="30">
        <v>3235.9666088626</v>
      </c>
      <c r="AG1522" s="27">
        <v>1.7</v>
      </c>
      <c r="AH1522" s="25">
        <v>9.8486625100000003E-2</v>
      </c>
      <c r="AI1522" s="25">
        <v>0.13300968830000001</v>
      </c>
      <c r="AJ1522" s="25">
        <v>0.19370851280000001</v>
      </c>
      <c r="AK1522" s="25">
        <v>0.1772307296</v>
      </c>
      <c r="AL1522" s="25">
        <v>0.2337584348</v>
      </c>
      <c r="AM1522" s="25">
        <v>0.31400386419999998</v>
      </c>
      <c r="AN1522" s="47">
        <v>0.24904611069999999</v>
      </c>
      <c r="AO1522" s="47">
        <v>0.26193299310000001</v>
      </c>
      <c r="AP1522" s="47">
        <v>0.2056696959</v>
      </c>
      <c r="AQ1522" s="47">
        <v>0.86683314935962896</v>
      </c>
      <c r="AR1522" s="47">
        <v>0.67096445539334204</v>
      </c>
      <c r="AS1522" s="47">
        <v>0.62101220867755003</v>
      </c>
      <c r="AT1522" s="28">
        <v>0</v>
      </c>
      <c r="AU1522" s="28">
        <v>0</v>
      </c>
      <c r="AV1522" s="28">
        <v>500</v>
      </c>
    </row>
    <row r="1523" spans="1:48" x14ac:dyDescent="0.25">
      <c r="A1523" s="159">
        <v>1520</v>
      </c>
      <c r="B1523" s="3" t="s">
        <v>3668</v>
      </c>
      <c r="C1523" s="3" t="s">
        <v>2159</v>
      </c>
      <c r="D1523" s="28">
        <v>33500</v>
      </c>
      <c r="E1523" s="25">
        <v>-4.2857139999999996</v>
      </c>
      <c r="F1523" s="25">
        <v>48.888890000000004</v>
      </c>
      <c r="G1523" s="25">
        <v>19.642859999999999</v>
      </c>
      <c r="H1523" s="28">
        <v>452845295000.00006</v>
      </c>
      <c r="I1523" s="49">
        <v>13.517769999999999</v>
      </c>
      <c r="J1523" s="49">
        <v>2.169381</v>
      </c>
      <c r="K1523" s="28">
        <v>35</v>
      </c>
      <c r="L1523" s="28">
        <v>1092500</v>
      </c>
      <c r="M1523" s="49">
        <v>9.5906097910105927</v>
      </c>
      <c r="N1523" s="49">
        <v>0.59157956188388872</v>
      </c>
      <c r="O1523" s="49" t="s">
        <v>4501</v>
      </c>
      <c r="P1523" s="30">
        <v>1471.279495748</v>
      </c>
      <c r="Q1523" s="27">
        <v>3.8899999999999997E-2</v>
      </c>
      <c r="R1523" s="30">
        <v>1717.578424301</v>
      </c>
      <c r="S1523" s="27">
        <v>0.16739999999999999</v>
      </c>
      <c r="T1523" s="30">
        <v>1736.2213653900001</v>
      </c>
      <c r="U1523" s="27">
        <v>6.7699999999999996E-2</v>
      </c>
      <c r="V1523" s="30">
        <v>71.959573241000001</v>
      </c>
      <c r="W1523" s="32">
        <v>-0.31809999999999999</v>
      </c>
      <c r="X1523" s="30">
        <v>47.219029679000002</v>
      </c>
      <c r="Y1523" s="32">
        <v>-0.34379999999999999</v>
      </c>
      <c r="Z1523" s="30">
        <v>53.601110900999998</v>
      </c>
      <c r="AA1523" s="32">
        <v>-0.1946</v>
      </c>
      <c r="AB1523" s="30">
        <v>4797.3055223741003</v>
      </c>
      <c r="AC1523" s="27">
        <v>-0.31809999999999999</v>
      </c>
      <c r="AD1523" s="30">
        <v>3147.9357316580999</v>
      </c>
      <c r="AE1523" s="27">
        <v>-0.34399999999999997</v>
      </c>
      <c r="AF1523" s="30">
        <v>3965.2332375087999</v>
      </c>
      <c r="AG1523" s="27">
        <v>0.81</v>
      </c>
      <c r="AH1523" s="25">
        <v>7.1421185499999998E-2</v>
      </c>
      <c r="AI1523" s="25">
        <v>4.0405705600000001E-2</v>
      </c>
      <c r="AJ1523" s="25">
        <v>4.3221125700000002E-2</v>
      </c>
      <c r="AK1523" s="25">
        <v>0.1039240662</v>
      </c>
      <c r="AL1523" s="25">
        <v>6.3359565199999995E-2</v>
      </c>
      <c r="AM1523" s="25">
        <v>6.9351964599999996E-2</v>
      </c>
      <c r="AN1523" s="47">
        <v>0.1089710787</v>
      </c>
      <c r="AO1523" s="47">
        <v>8.0591003300000005E-2</v>
      </c>
      <c r="AP1523" s="47">
        <v>8.8902293399999999E-2</v>
      </c>
      <c r="AQ1523" s="47">
        <v>0.50250491161315303</v>
      </c>
      <c r="AR1523" s="47">
        <v>0.63019805998564205</v>
      </c>
      <c r="AS1523" s="47">
        <v>0.60458487514300097</v>
      </c>
      <c r="AT1523" s="28">
        <v>500</v>
      </c>
      <c r="AU1523" s="28">
        <v>500</v>
      </c>
      <c r="AV1523" s="28">
        <v>0</v>
      </c>
    </row>
    <row r="1524" spans="1:48" x14ac:dyDescent="0.25">
      <c r="A1524" s="159">
        <v>1521</v>
      </c>
      <c r="B1524" s="3" t="s">
        <v>3674</v>
      </c>
      <c r="C1524" s="3" t="s">
        <v>1</v>
      </c>
      <c r="D1524" s="28" t="s">
        <v>4501</v>
      </c>
      <c r="E1524" s="25" t="s">
        <v>4501</v>
      </c>
      <c r="F1524" s="25" t="s">
        <v>4501</v>
      </c>
      <c r="G1524" s="25" t="s">
        <v>4501</v>
      </c>
      <c r="H1524" s="28" t="s">
        <v>4501</v>
      </c>
      <c r="I1524" s="49">
        <v>1.3137999999999999</v>
      </c>
      <c r="J1524" s="49">
        <v>29.080069999999999</v>
      </c>
      <c r="K1524" s="28">
        <v>0</v>
      </c>
      <c r="L1524" s="28" t="s">
        <v>4501</v>
      </c>
      <c r="M1524" s="49" t="s">
        <v>4501</v>
      </c>
      <c r="N1524" s="49" t="s">
        <v>4501</v>
      </c>
      <c r="O1524" s="49" t="s">
        <v>4501</v>
      </c>
      <c r="P1524" s="30">
        <v>93.742518765</v>
      </c>
      <c r="Q1524" s="27">
        <v>0.2356</v>
      </c>
      <c r="R1524" s="30">
        <v>104.657342578</v>
      </c>
      <c r="S1524" s="27">
        <v>0.1164</v>
      </c>
      <c r="T1524" s="30">
        <v>0</v>
      </c>
      <c r="U1524" s="27" t="s">
        <v>1989</v>
      </c>
      <c r="V1524" s="30">
        <v>2.5498132060000001</v>
      </c>
      <c r="W1524" s="32">
        <v>0.1019</v>
      </c>
      <c r="X1524" s="30">
        <v>2.8419427110000002</v>
      </c>
      <c r="Y1524" s="32">
        <v>0.11459999999999999</v>
      </c>
      <c r="Z1524" s="30">
        <v>0</v>
      </c>
      <c r="AA1524" s="32" t="s">
        <v>1989</v>
      </c>
      <c r="AB1524" s="30">
        <v>1422.8293545440999</v>
      </c>
      <c r="AC1524" s="27">
        <v>0.1167</v>
      </c>
      <c r="AD1524" s="30">
        <v>1621.2077264423999</v>
      </c>
      <c r="AE1524" s="27">
        <v>0.13900000000000001</v>
      </c>
      <c r="AF1524" s="30">
        <v>0</v>
      </c>
      <c r="AG1524" s="27" t="s">
        <v>1989</v>
      </c>
      <c r="AH1524" s="25">
        <v>4.7106187700000003E-2</v>
      </c>
      <c r="AI1524" s="25">
        <v>4.72113132E-2</v>
      </c>
      <c r="AJ1524" s="25">
        <v>0</v>
      </c>
      <c r="AK1524" s="25">
        <v>0.16255796340000001</v>
      </c>
      <c r="AL1524" s="25">
        <v>0.17521051539999999</v>
      </c>
      <c r="AM1524" s="25">
        <v>0</v>
      </c>
      <c r="AN1524" s="47">
        <v>8.1448249900000005E-2</v>
      </c>
      <c r="AO1524" s="47">
        <v>7.8196069500000007E-2</v>
      </c>
      <c r="AP1524" s="47">
        <v>0</v>
      </c>
      <c r="AQ1524" s="47">
        <v>3.0018855603287702</v>
      </c>
      <c r="AR1524" s="47">
        <v>2.4311003461579599</v>
      </c>
      <c r="AS1524" s="47" t="s">
        <v>1989</v>
      </c>
      <c r="AT1524" s="28">
        <v>1090</v>
      </c>
      <c r="AU1524" s="28">
        <v>1210</v>
      </c>
      <c r="AV1524" s="28">
        <v>0</v>
      </c>
    </row>
    <row r="1525" spans="1:48" x14ac:dyDescent="0.25">
      <c r="A1525" s="159">
        <v>1522</v>
      </c>
      <c r="B1525" s="3" t="s">
        <v>2689</v>
      </c>
      <c r="C1525" s="3" t="s">
        <v>1</v>
      </c>
      <c r="D1525" s="28">
        <v>24300</v>
      </c>
      <c r="E1525" s="25">
        <v>-2.0161289999999998</v>
      </c>
      <c r="F1525" s="25">
        <v>-9.6654280000000004</v>
      </c>
      <c r="G1525" s="25">
        <v>16.267939999999999</v>
      </c>
      <c r="H1525" s="28">
        <v>218700000000</v>
      </c>
      <c r="I1525" s="49">
        <v>9</v>
      </c>
      <c r="J1525" s="49">
        <v>88.951560000000001</v>
      </c>
      <c r="K1525" s="28">
        <v>1430</v>
      </c>
      <c r="L1525" s="28">
        <v>32484500</v>
      </c>
      <c r="M1525" s="49">
        <v>2.8544578879360976</v>
      </c>
      <c r="N1525" s="49">
        <v>0.93208839848360481</v>
      </c>
      <c r="O1525" s="49">
        <v>0.35016259999999999</v>
      </c>
      <c r="P1525" s="30">
        <v>367.04333181200002</v>
      </c>
      <c r="Q1525" s="27">
        <v>8.1199999999999994E-2</v>
      </c>
      <c r="R1525" s="30">
        <v>400.74086892299999</v>
      </c>
      <c r="S1525" s="27">
        <v>9.1800000000000007E-2</v>
      </c>
      <c r="T1525" s="30">
        <v>0</v>
      </c>
      <c r="U1525" s="27" t="s">
        <v>1989</v>
      </c>
      <c r="V1525" s="30">
        <v>42.448871480000001</v>
      </c>
      <c r="W1525" s="32">
        <v>0.18720000000000001</v>
      </c>
      <c r="X1525" s="30">
        <v>95.809663094000001</v>
      </c>
      <c r="Y1525" s="32">
        <v>1.2571000000000001</v>
      </c>
      <c r="Z1525" s="30">
        <v>0</v>
      </c>
      <c r="AA1525" s="32" t="s">
        <v>1989</v>
      </c>
      <c r="AB1525" s="30">
        <v>4012.0836088889</v>
      </c>
      <c r="AC1525" s="27">
        <v>-0.15840000000000001</v>
      </c>
      <c r="AD1525" s="30">
        <v>9884.4625660000002</v>
      </c>
      <c r="AE1525" s="27">
        <v>1.464</v>
      </c>
      <c r="AF1525" s="30">
        <v>0</v>
      </c>
      <c r="AG1525" s="27" t="s">
        <v>1989</v>
      </c>
      <c r="AH1525" s="25">
        <v>0.17088512850000001</v>
      </c>
      <c r="AI1525" s="25">
        <v>0.32626935730000001</v>
      </c>
      <c r="AJ1525" s="25">
        <v>0</v>
      </c>
      <c r="AK1525" s="25">
        <v>0.28459321360000001</v>
      </c>
      <c r="AL1525" s="25">
        <v>0.4629375134</v>
      </c>
      <c r="AM1525" s="25">
        <v>0</v>
      </c>
      <c r="AN1525" s="47">
        <v>0.27027604399999999</v>
      </c>
      <c r="AO1525" s="47">
        <v>0.27656130940000001</v>
      </c>
      <c r="AP1525" s="47">
        <v>0</v>
      </c>
      <c r="AQ1525" s="47">
        <v>0.49765669075685198</v>
      </c>
      <c r="AR1525" s="47">
        <v>0.35868849404780301</v>
      </c>
      <c r="AS1525" s="47" t="s">
        <v>1989</v>
      </c>
      <c r="AT1525" s="28">
        <v>1600</v>
      </c>
      <c r="AU1525" s="28">
        <v>1800</v>
      </c>
      <c r="AV1525" s="28">
        <v>0</v>
      </c>
    </row>
    <row r="1526" spans="1:48" x14ac:dyDescent="0.25">
      <c r="A1526" s="159">
        <v>1523</v>
      </c>
      <c r="B1526" s="3" t="s">
        <v>4957</v>
      </c>
      <c r="C1526" s="3" t="s">
        <v>1</v>
      </c>
      <c r="D1526" s="28" t="s">
        <v>4501</v>
      </c>
      <c r="E1526" s="25" t="s">
        <v>4501</v>
      </c>
      <c r="F1526" s="25" t="s">
        <v>4501</v>
      </c>
      <c r="G1526" s="25" t="s">
        <v>4501</v>
      </c>
      <c r="H1526" s="28" t="s">
        <v>4501</v>
      </c>
      <c r="I1526" s="49">
        <v>8.9331999999999994</v>
      </c>
      <c r="J1526" s="49">
        <v>100</v>
      </c>
      <c r="K1526" s="28" t="s">
        <v>4501</v>
      </c>
      <c r="L1526" s="28" t="s">
        <v>4501</v>
      </c>
      <c r="M1526" s="49" t="s">
        <v>4501</v>
      </c>
      <c r="N1526" s="49" t="s">
        <v>4501</v>
      </c>
      <c r="O1526" s="49" t="s">
        <v>4501</v>
      </c>
      <c r="P1526" s="30">
        <v>0</v>
      </c>
      <c r="Q1526" s="27" t="s">
        <v>1989</v>
      </c>
      <c r="R1526" s="30">
        <v>66.150790133000001</v>
      </c>
      <c r="S1526" s="27" t="s">
        <v>1989</v>
      </c>
      <c r="T1526" s="30">
        <v>0</v>
      </c>
      <c r="U1526" s="27" t="s">
        <v>1989</v>
      </c>
      <c r="V1526" s="30">
        <v>0</v>
      </c>
      <c r="W1526" s="32" t="s">
        <v>1989</v>
      </c>
      <c r="X1526" s="30">
        <v>2.0135181059999998</v>
      </c>
      <c r="Y1526" s="32" t="s">
        <v>1989</v>
      </c>
      <c r="Z1526" s="30">
        <v>0</v>
      </c>
      <c r="AA1526" s="32" t="s">
        <v>1989</v>
      </c>
      <c r="AB1526" s="30">
        <v>0</v>
      </c>
      <c r="AC1526" s="27" t="s">
        <v>1989</v>
      </c>
      <c r="AD1526" s="30">
        <v>225.3971819729</v>
      </c>
      <c r="AE1526" s="27" t="s">
        <v>1989</v>
      </c>
      <c r="AF1526" s="30">
        <v>0</v>
      </c>
      <c r="AG1526" s="27" t="s">
        <v>1989</v>
      </c>
      <c r="AH1526" s="25">
        <v>0</v>
      </c>
      <c r="AI1526" s="25">
        <v>1.39588679E-2</v>
      </c>
      <c r="AJ1526" s="25">
        <v>0</v>
      </c>
      <c r="AK1526" s="25">
        <v>0</v>
      </c>
      <c r="AL1526" s="25">
        <v>2.2042877900000001E-2</v>
      </c>
      <c r="AM1526" s="25">
        <v>0</v>
      </c>
      <c r="AN1526" s="47">
        <v>0</v>
      </c>
      <c r="AO1526" s="47">
        <v>0.23509956309999999</v>
      </c>
      <c r="AP1526" s="47">
        <v>0</v>
      </c>
      <c r="AQ1526" s="47" t="s">
        <v>1989</v>
      </c>
      <c r="AR1526" s="47">
        <v>0.57913077890271702</v>
      </c>
      <c r="AS1526" s="47" t="s">
        <v>1989</v>
      </c>
      <c r="AT1526" s="28">
        <v>0</v>
      </c>
      <c r="AU1526" s="28">
        <v>200</v>
      </c>
      <c r="AV1526" s="28">
        <v>0</v>
      </c>
    </row>
    <row r="1527" spans="1:48" x14ac:dyDescent="0.25">
      <c r="A1527" s="159">
        <v>1524</v>
      </c>
      <c r="B1527" s="3" t="s">
        <v>4412</v>
      </c>
      <c r="C1527" s="3" t="s">
        <v>1</v>
      </c>
      <c r="D1527" s="28">
        <v>9000</v>
      </c>
      <c r="E1527" s="25">
        <v>-8.1632650000000009</v>
      </c>
      <c r="F1527" s="25">
        <v>-27.419350000000001</v>
      </c>
      <c r="G1527" s="25">
        <v>-38.775509999999997</v>
      </c>
      <c r="H1527" s="28">
        <v>240221871000.00003</v>
      </c>
      <c r="I1527" s="49">
        <v>26.691319999999997</v>
      </c>
      <c r="J1527" s="49">
        <v>28.072130000000001</v>
      </c>
      <c r="K1527" s="28">
        <v>570</v>
      </c>
      <c r="L1527" s="28">
        <v>6015000</v>
      </c>
      <c r="M1527" s="49" t="s">
        <v>4501</v>
      </c>
      <c r="N1527" s="49">
        <v>0.73628417324465534</v>
      </c>
      <c r="O1527" s="49">
        <v>0.27675070000000002</v>
      </c>
      <c r="P1527" s="30">
        <v>711.79803670199999</v>
      </c>
      <c r="Q1527" s="27">
        <v>0.19500000000000001</v>
      </c>
      <c r="R1527" s="30">
        <v>655.98751181299997</v>
      </c>
      <c r="S1527" s="27">
        <v>-7.8399999999999997E-2</v>
      </c>
      <c r="T1527" s="30">
        <v>612.09961070999998</v>
      </c>
      <c r="U1527" s="27">
        <v>-0.1047</v>
      </c>
      <c r="V1527" s="30">
        <v>3.054291708</v>
      </c>
      <c r="W1527" s="32">
        <v>-0.91639999999999999</v>
      </c>
      <c r="X1527" s="30">
        <v>2.4936004820000002</v>
      </c>
      <c r="Y1527" s="32">
        <v>-0.18360000000000001</v>
      </c>
      <c r="Z1527" s="30">
        <v>-15.871090703</v>
      </c>
      <c r="AA1527" s="32">
        <v>1.212</v>
      </c>
      <c r="AB1527" s="30">
        <v>114.43015266499999</v>
      </c>
      <c r="AC1527" s="27">
        <v>-0.91639999999999999</v>
      </c>
      <c r="AD1527" s="30">
        <v>93.423651412699996</v>
      </c>
      <c r="AE1527" s="27">
        <v>-0.184</v>
      </c>
      <c r="AF1527" s="30">
        <v>-594.61620098280002</v>
      </c>
      <c r="AG1527" s="27">
        <v>2.21</v>
      </c>
      <c r="AH1527" s="25">
        <v>1.6227290000000001E-3</v>
      </c>
      <c r="AI1527" s="25">
        <v>1.4260536E-3</v>
      </c>
      <c r="AJ1527" s="25">
        <v>-9.6124447000000002E-3</v>
      </c>
      <c r="AK1527" s="25">
        <v>9.1882991000000001E-3</v>
      </c>
      <c r="AL1527" s="25">
        <v>7.9014340000000006E-3</v>
      </c>
      <c r="AM1527" s="25">
        <v>-5.4650054500000003E-2</v>
      </c>
      <c r="AN1527" s="47">
        <v>0.2794641685</v>
      </c>
      <c r="AO1527" s="47">
        <v>0.27948798429999999</v>
      </c>
      <c r="AP1527" s="47">
        <v>0.21364859019999999</v>
      </c>
      <c r="AQ1527" s="47">
        <v>4.3132137510731301</v>
      </c>
      <c r="AR1527" s="47">
        <v>4.8025988214183899</v>
      </c>
      <c r="AS1527" s="47">
        <v>4.6853439567481701</v>
      </c>
      <c r="AT1527" s="28">
        <v>0</v>
      </c>
      <c r="AU1527" s="28">
        <v>0</v>
      </c>
      <c r="AV1527" s="28">
        <v>0</v>
      </c>
    </row>
    <row r="1528" spans="1:48" x14ac:dyDescent="0.25">
      <c r="A1528" s="159">
        <v>1525</v>
      </c>
      <c r="B1528" s="3" t="s">
        <v>3680</v>
      </c>
      <c r="C1528" s="3" t="s">
        <v>1</v>
      </c>
      <c r="D1528" s="28">
        <v>20400</v>
      </c>
      <c r="E1528" s="25">
        <v>8.5106380000000001</v>
      </c>
      <c r="F1528" s="25">
        <v>-2.392344</v>
      </c>
      <c r="G1528" s="25">
        <v>56.923079999999999</v>
      </c>
      <c r="H1528" s="28">
        <v>128520000000</v>
      </c>
      <c r="I1528" s="49">
        <v>6.3</v>
      </c>
      <c r="J1528" s="49">
        <v>28.63252</v>
      </c>
      <c r="K1528" s="28">
        <v>135</v>
      </c>
      <c r="L1528" s="28">
        <v>2368500</v>
      </c>
      <c r="M1528" s="49">
        <v>4.6195652173913047</v>
      </c>
      <c r="N1528" s="49">
        <v>1.2787075544127857</v>
      </c>
      <c r="O1528" s="49" t="s">
        <v>4501</v>
      </c>
      <c r="P1528" s="30">
        <v>248.26272911300001</v>
      </c>
      <c r="Q1528" s="27">
        <v>0.13950000000000001</v>
      </c>
      <c r="R1528" s="30">
        <v>244.49867185299999</v>
      </c>
      <c r="S1528" s="27">
        <v>-1.52E-2</v>
      </c>
      <c r="T1528" s="30">
        <v>0</v>
      </c>
      <c r="U1528" s="27" t="s">
        <v>1989</v>
      </c>
      <c r="V1528" s="30">
        <v>5.9916986049999998</v>
      </c>
      <c r="W1528" s="32">
        <v>0.57740000000000002</v>
      </c>
      <c r="X1528" s="30">
        <v>24.856276744999999</v>
      </c>
      <c r="Y1528" s="32">
        <v>3.1484999999999999</v>
      </c>
      <c r="Z1528" s="30">
        <v>0</v>
      </c>
      <c r="AA1528" s="32" t="s">
        <v>1989</v>
      </c>
      <c r="AB1528" s="30">
        <v>3794.7424500000002</v>
      </c>
      <c r="AC1528" s="27">
        <v>0.49859999999999999</v>
      </c>
      <c r="AD1528" s="30">
        <v>3935.5771513333002</v>
      </c>
      <c r="AE1528" s="27">
        <v>3.6999999999999998E-2</v>
      </c>
      <c r="AF1528" s="30">
        <v>0</v>
      </c>
      <c r="AG1528" s="27" t="s">
        <v>1989</v>
      </c>
      <c r="AH1528" s="25">
        <v>6.1889500299999997E-2</v>
      </c>
      <c r="AI1528" s="25">
        <v>0.20781235579999999</v>
      </c>
      <c r="AJ1528" s="25">
        <v>0</v>
      </c>
      <c r="AK1528" s="25">
        <v>0.18026511070000001</v>
      </c>
      <c r="AL1528" s="25">
        <v>0.37805129409999999</v>
      </c>
      <c r="AM1528" s="25">
        <v>0</v>
      </c>
      <c r="AN1528" s="47">
        <v>0.13263212020000001</v>
      </c>
      <c r="AO1528" s="47">
        <v>0.16928772289999999</v>
      </c>
      <c r="AP1528" s="47">
        <v>0</v>
      </c>
      <c r="AQ1528" s="47">
        <v>1.7094030714983499</v>
      </c>
      <c r="AR1528" s="47">
        <v>0.48648754501679597</v>
      </c>
      <c r="AS1528" s="47" t="s">
        <v>1989</v>
      </c>
      <c r="AT1528" s="28">
        <v>800</v>
      </c>
      <c r="AU1528" s="28">
        <v>3500</v>
      </c>
      <c r="AV1528" s="28">
        <v>0</v>
      </c>
    </row>
    <row r="1529" spans="1:48" x14ac:dyDescent="0.25">
      <c r="A1529" s="159">
        <v>1526</v>
      </c>
      <c r="B1529" s="3" t="s">
        <v>3686</v>
      </c>
      <c r="C1529" s="3" t="s">
        <v>1</v>
      </c>
      <c r="D1529" s="28" t="s">
        <v>4501</v>
      </c>
      <c r="E1529" s="25" t="s">
        <v>4501</v>
      </c>
      <c r="F1529" s="25" t="s">
        <v>4501</v>
      </c>
      <c r="G1529" s="25" t="s">
        <v>4501</v>
      </c>
      <c r="H1529" s="28" t="s">
        <v>4501</v>
      </c>
      <c r="I1529" s="49">
        <v>2.0295799999999997</v>
      </c>
      <c r="J1529" s="49">
        <v>25.6281</v>
      </c>
      <c r="K1529" s="28" t="s">
        <v>4501</v>
      </c>
      <c r="L1529" s="28" t="s">
        <v>4501</v>
      </c>
      <c r="M1529" s="49" t="s">
        <v>4501</v>
      </c>
      <c r="N1529" s="49" t="s">
        <v>4501</v>
      </c>
      <c r="O1529" s="49" t="s">
        <v>4501</v>
      </c>
      <c r="P1529" s="30">
        <v>52.086604962999999</v>
      </c>
      <c r="Q1529" s="27">
        <v>-0.34360000000000002</v>
      </c>
      <c r="R1529" s="30">
        <v>38.315955690999999</v>
      </c>
      <c r="S1529" s="27">
        <v>-0.26440000000000002</v>
      </c>
      <c r="T1529" s="30">
        <v>0</v>
      </c>
      <c r="U1529" s="27" t="s">
        <v>1989</v>
      </c>
      <c r="V1529" s="30">
        <v>2.0465556760000001</v>
      </c>
      <c r="W1529" s="32">
        <v>-6.5500000000000003E-2</v>
      </c>
      <c r="X1529" s="30">
        <v>0.61365432499999994</v>
      </c>
      <c r="Y1529" s="32">
        <v>-0.70020000000000004</v>
      </c>
      <c r="Z1529" s="30">
        <v>0</v>
      </c>
      <c r="AA1529" s="32" t="s">
        <v>1989</v>
      </c>
      <c r="AB1529" s="30">
        <v>937.98056256710004</v>
      </c>
      <c r="AC1529" s="27">
        <v>-6.2E-2</v>
      </c>
      <c r="AD1529" s="30">
        <v>251.98961021170001</v>
      </c>
      <c r="AE1529" s="27">
        <v>-0.73099999999999998</v>
      </c>
      <c r="AF1529" s="30">
        <v>0</v>
      </c>
      <c r="AG1529" s="27" t="s">
        <v>1989</v>
      </c>
      <c r="AH1529" s="25">
        <v>1.32476025E-2</v>
      </c>
      <c r="AI1529" s="25">
        <v>4.1251873999999999E-3</v>
      </c>
      <c r="AJ1529" s="25">
        <v>0</v>
      </c>
      <c r="AK1529" s="25">
        <v>6.0545839800000001E-2</v>
      </c>
      <c r="AL1529" s="25">
        <v>2.00503455E-2</v>
      </c>
      <c r="AM1529" s="25">
        <v>0</v>
      </c>
      <c r="AN1529" s="47">
        <v>0.34932848439999997</v>
      </c>
      <c r="AO1529" s="47">
        <v>0.30756707280000001</v>
      </c>
      <c r="AP1529" s="47">
        <v>0</v>
      </c>
      <c r="AQ1529" s="47">
        <v>3.8368653952098302</v>
      </c>
      <c r="AR1529" s="47">
        <v>3.8850279473933198</v>
      </c>
      <c r="AS1529" s="47" t="s">
        <v>1989</v>
      </c>
      <c r="AT1529" s="28">
        <v>1000</v>
      </c>
      <c r="AU1529" s="28">
        <v>0</v>
      </c>
      <c r="AV1529" s="28">
        <v>0</v>
      </c>
    </row>
    <row r="1530" spans="1:48" x14ac:dyDescent="0.25">
      <c r="A1530" s="159">
        <v>1527</v>
      </c>
      <c r="B1530" s="3" t="s">
        <v>3695</v>
      </c>
      <c r="C1530" s="3" t="s">
        <v>1</v>
      </c>
      <c r="D1530" s="28">
        <v>27900</v>
      </c>
      <c r="E1530" s="25">
        <v>5.2830190000000004</v>
      </c>
      <c r="F1530" s="25">
        <v>10.276680000000001</v>
      </c>
      <c r="G1530" s="25">
        <v>56.741570000000003</v>
      </c>
      <c r="H1530" s="28">
        <v>309349117800</v>
      </c>
      <c r="I1530" s="49">
        <v>11.087779999999999</v>
      </c>
      <c r="J1530" s="49" t="s">
        <v>4501</v>
      </c>
      <c r="K1530" s="28">
        <v>1860</v>
      </c>
      <c r="L1530" s="28">
        <v>3809000</v>
      </c>
      <c r="M1530" s="49">
        <v>8.1104651162790695</v>
      </c>
      <c r="N1530" s="49">
        <v>1.2472402833013956</v>
      </c>
      <c r="O1530" s="49" t="s">
        <v>4501</v>
      </c>
      <c r="P1530" s="30">
        <v>383.32700098800001</v>
      </c>
      <c r="Q1530" s="27">
        <v>7.3700000000000002E-2</v>
      </c>
      <c r="R1530" s="30">
        <v>417.717578081</v>
      </c>
      <c r="S1530" s="27">
        <v>8.9700000000000002E-2</v>
      </c>
      <c r="T1530" s="30">
        <v>0</v>
      </c>
      <c r="U1530" s="27" t="s">
        <v>1989</v>
      </c>
      <c r="V1530" s="30">
        <v>43.989415385999997</v>
      </c>
      <c r="W1530" s="32">
        <v>0.36670000000000003</v>
      </c>
      <c r="X1530" s="30">
        <v>40.143793389999999</v>
      </c>
      <c r="Y1530" s="32">
        <v>-8.7400000000000005E-2</v>
      </c>
      <c r="Z1530" s="30">
        <v>0</v>
      </c>
      <c r="AA1530" s="32" t="s">
        <v>1989</v>
      </c>
      <c r="AB1530" s="30">
        <v>3768.9561535168</v>
      </c>
      <c r="AC1530" s="27">
        <v>0.18029999999999999</v>
      </c>
      <c r="AD1530" s="30">
        <v>2616.1315991543001</v>
      </c>
      <c r="AE1530" s="27">
        <v>-0.30599999999999999</v>
      </c>
      <c r="AF1530" s="30">
        <v>0</v>
      </c>
      <c r="AG1530" s="27" t="s">
        <v>1989</v>
      </c>
      <c r="AH1530" s="25">
        <v>0.1536089199</v>
      </c>
      <c r="AI1530" s="25">
        <v>0.11683496</v>
      </c>
      <c r="AJ1530" s="25">
        <v>0</v>
      </c>
      <c r="AK1530" s="25">
        <v>0.20092569269999999</v>
      </c>
      <c r="AL1530" s="25">
        <v>0.16657730509999999</v>
      </c>
      <c r="AM1530" s="25">
        <v>0</v>
      </c>
      <c r="AN1530" s="47">
        <v>0.38741580079999999</v>
      </c>
      <c r="AO1530" s="47">
        <v>0.40508831020000002</v>
      </c>
      <c r="AP1530" s="47">
        <v>0</v>
      </c>
      <c r="AQ1530" s="47">
        <v>0.31905067771173001</v>
      </c>
      <c r="AR1530" s="47">
        <v>0.52639427792281801</v>
      </c>
      <c r="AS1530" s="47" t="s">
        <v>1989</v>
      </c>
      <c r="AT1530" s="28">
        <v>2000</v>
      </c>
      <c r="AU1530" s="28">
        <v>2200</v>
      </c>
      <c r="AV1530" s="28">
        <v>0</v>
      </c>
    </row>
    <row r="1531" spans="1:48" x14ac:dyDescent="0.25">
      <c r="A1531" s="159">
        <v>1528</v>
      </c>
      <c r="B1531" s="3" t="s">
        <v>3698</v>
      </c>
      <c r="C1531" s="3" t="s">
        <v>1</v>
      </c>
      <c r="D1531" s="28">
        <v>12000</v>
      </c>
      <c r="E1531" s="25">
        <v>9.0909089999999999</v>
      </c>
      <c r="F1531" s="25">
        <v>-3.225806</v>
      </c>
      <c r="G1531" s="25">
        <v>10.09174</v>
      </c>
      <c r="H1531" s="28">
        <v>21000000000</v>
      </c>
      <c r="I1531" s="49">
        <v>1.75</v>
      </c>
      <c r="J1531" s="49">
        <v>15.988569999999999</v>
      </c>
      <c r="K1531" s="28">
        <v>105</v>
      </c>
      <c r="L1531" s="28">
        <v>1176000</v>
      </c>
      <c r="M1531" s="49">
        <v>6.1633281972265026</v>
      </c>
      <c r="N1531" s="49">
        <v>0.88869131131251811</v>
      </c>
      <c r="O1531" s="49" t="s">
        <v>4501</v>
      </c>
      <c r="P1531" s="30">
        <v>31.258168108</v>
      </c>
      <c r="Q1531" s="27">
        <v>-9.0499999999999997E-2</v>
      </c>
      <c r="R1531" s="30">
        <v>44.834368097000002</v>
      </c>
      <c r="S1531" s="27">
        <v>0.43430000000000002</v>
      </c>
      <c r="T1531" s="30">
        <v>23.346359183000001</v>
      </c>
      <c r="U1531" s="27">
        <v>8.6499999999999994E-2</v>
      </c>
      <c r="V1531" s="30">
        <v>4.9518168149999999</v>
      </c>
      <c r="W1531" s="32">
        <v>0.45</v>
      </c>
      <c r="X1531" s="30">
        <v>5.2403597260000003</v>
      </c>
      <c r="Y1531" s="32">
        <v>5.8299999999999998E-2</v>
      </c>
      <c r="Z1531" s="30">
        <v>1.658387133</v>
      </c>
      <c r="AA1531" s="32">
        <v>-0.53700000000000003</v>
      </c>
      <c r="AB1531" s="30">
        <v>2051.4669662857</v>
      </c>
      <c r="AC1531" s="27">
        <v>0.20730000000000001</v>
      </c>
      <c r="AD1531" s="30">
        <v>2017.9876685714</v>
      </c>
      <c r="AE1531" s="27">
        <v>-1.6E-2</v>
      </c>
      <c r="AF1531" s="30">
        <v>0</v>
      </c>
      <c r="AG1531" s="27" t="s">
        <v>1989</v>
      </c>
      <c r="AH1531" s="25">
        <v>0.1857357368</v>
      </c>
      <c r="AI1531" s="25">
        <v>0.16254881809999999</v>
      </c>
      <c r="AJ1531" s="25">
        <v>0</v>
      </c>
      <c r="AK1531" s="25">
        <v>0.23009584699999999</v>
      </c>
      <c r="AL1531" s="25">
        <v>0.22671216150000001</v>
      </c>
      <c r="AM1531" s="25">
        <v>0</v>
      </c>
      <c r="AN1531" s="47">
        <v>0.2871979174</v>
      </c>
      <c r="AO1531" s="47">
        <v>0.30224172360000001</v>
      </c>
      <c r="AP1531" s="47">
        <v>0</v>
      </c>
      <c r="AQ1531" s="47">
        <v>0.30452998312746798</v>
      </c>
      <c r="AR1531" s="47">
        <v>0.480998738281399</v>
      </c>
      <c r="AS1531" s="47">
        <v>0.43550902901215799</v>
      </c>
      <c r="AT1531" s="28">
        <v>1415</v>
      </c>
      <c r="AU1531" s="28">
        <v>1168</v>
      </c>
      <c r="AV1531" s="28">
        <v>0</v>
      </c>
    </row>
    <row r="1532" spans="1:48" x14ac:dyDescent="0.25">
      <c r="A1532" s="159">
        <v>1529</v>
      </c>
      <c r="B1532" s="3" t="s">
        <v>3629</v>
      </c>
      <c r="C1532" s="3" t="s">
        <v>1</v>
      </c>
      <c r="D1532" s="28">
        <v>9200</v>
      </c>
      <c r="E1532" s="25">
        <v>5.7471259999999997</v>
      </c>
      <c r="F1532" s="25">
        <v>-8</v>
      </c>
      <c r="G1532" s="25">
        <v>-5.1546390000000004</v>
      </c>
      <c r="H1532" s="28">
        <v>147200000000</v>
      </c>
      <c r="I1532" s="49">
        <v>16</v>
      </c>
      <c r="J1532" s="49">
        <v>12.69988</v>
      </c>
      <c r="K1532" s="28">
        <v>20</v>
      </c>
      <c r="L1532" s="28">
        <v>184000</v>
      </c>
      <c r="M1532" s="49">
        <v>42.310695234995258</v>
      </c>
      <c r="N1532" s="49">
        <v>0.60617076239747902</v>
      </c>
      <c r="O1532" s="49" t="s">
        <v>4501</v>
      </c>
      <c r="P1532" s="30">
        <v>170.13530706200001</v>
      </c>
      <c r="Q1532" s="27">
        <v>7.4399999999999994E-2</v>
      </c>
      <c r="R1532" s="30">
        <v>173.96498774700001</v>
      </c>
      <c r="S1532" s="27">
        <v>2.2499999999999999E-2</v>
      </c>
      <c r="T1532" s="30">
        <v>188.118128662</v>
      </c>
      <c r="U1532" s="27">
        <v>9.2499999999999999E-2</v>
      </c>
      <c r="V1532" s="30">
        <v>3.9967164519999998</v>
      </c>
      <c r="W1532" s="32">
        <v>-0.27629999999999999</v>
      </c>
      <c r="X1532" s="30">
        <v>3.479025789</v>
      </c>
      <c r="Y1532" s="32">
        <v>-0.1295</v>
      </c>
      <c r="Z1532" s="30">
        <v>4.1474181019999996</v>
      </c>
      <c r="AA1532" s="32">
        <v>-0.1026</v>
      </c>
      <c r="AB1532" s="30">
        <v>202.8045985</v>
      </c>
      <c r="AC1532" s="27">
        <v>-0.41239999999999999</v>
      </c>
      <c r="AD1532" s="30">
        <v>124.833853375</v>
      </c>
      <c r="AE1532" s="27">
        <v>-0.38400000000000001</v>
      </c>
      <c r="AF1532" s="30">
        <v>259.21363137499998</v>
      </c>
      <c r="AG1532" s="27">
        <v>0.9</v>
      </c>
      <c r="AH1532" s="25">
        <v>8.1822565999999999E-3</v>
      </c>
      <c r="AI1532" s="25">
        <v>7.0359263999999998E-3</v>
      </c>
      <c r="AJ1532" s="25">
        <v>8.2785164999999994E-3</v>
      </c>
      <c r="AK1532" s="25">
        <v>1.5755216999999998E-2</v>
      </c>
      <c r="AL1532" s="25">
        <v>1.41020247E-2</v>
      </c>
      <c r="AM1532" s="25">
        <v>1.7052739300000001E-2</v>
      </c>
      <c r="AN1532" s="47">
        <v>0.54683690350000003</v>
      </c>
      <c r="AO1532" s="47">
        <v>0.54403714290000005</v>
      </c>
      <c r="AP1532" s="47">
        <v>0.5205286227</v>
      </c>
      <c r="AQ1532" s="47">
        <v>0.94870114240153902</v>
      </c>
      <c r="AR1532" s="47">
        <v>1.06164626843678</v>
      </c>
      <c r="AS1532" s="47">
        <v>1.0598786323435201</v>
      </c>
      <c r="AT1532" s="28">
        <v>650</v>
      </c>
      <c r="AU1532" s="28">
        <v>650</v>
      </c>
      <c r="AV1532" s="28">
        <v>0</v>
      </c>
    </row>
    <row r="1533" spans="1:48" x14ac:dyDescent="0.25">
      <c r="A1533" s="159">
        <v>1530</v>
      </c>
      <c r="B1533" s="3" t="s">
        <v>3704</v>
      </c>
      <c r="C1533" s="3" t="s">
        <v>1</v>
      </c>
      <c r="D1533" s="28" t="s">
        <v>4501</v>
      </c>
      <c r="E1533" s="25" t="s">
        <v>4501</v>
      </c>
      <c r="F1533" s="25" t="s">
        <v>4501</v>
      </c>
      <c r="G1533" s="25" t="s">
        <v>4501</v>
      </c>
      <c r="H1533" s="28" t="s">
        <v>4501</v>
      </c>
      <c r="I1533" s="49">
        <v>5.3443399999999999</v>
      </c>
      <c r="J1533" s="49">
        <v>99.08314</v>
      </c>
      <c r="K1533" s="28" t="s">
        <v>4501</v>
      </c>
      <c r="L1533" s="28" t="s">
        <v>4501</v>
      </c>
      <c r="M1533" s="49" t="s">
        <v>4501</v>
      </c>
      <c r="N1533" s="49" t="s">
        <v>4501</v>
      </c>
      <c r="O1533" s="49" t="s">
        <v>4501</v>
      </c>
      <c r="P1533" s="30">
        <v>73.066730571999997</v>
      </c>
      <c r="Q1533" s="27">
        <v>6.0100000000000001E-2</v>
      </c>
      <c r="R1533" s="30">
        <v>70.125015622999996</v>
      </c>
      <c r="S1533" s="27">
        <v>-4.0300000000000002E-2</v>
      </c>
      <c r="T1533" s="30">
        <v>0</v>
      </c>
      <c r="U1533" s="27" t="s">
        <v>1989</v>
      </c>
      <c r="V1533" s="30">
        <v>5.2339728729999999</v>
      </c>
      <c r="W1533" s="32">
        <v>1.5733999999999999</v>
      </c>
      <c r="X1533" s="30">
        <v>4.2382720640000002</v>
      </c>
      <c r="Y1533" s="32">
        <v>-0.19020000000000001</v>
      </c>
      <c r="Z1533" s="30">
        <v>0</v>
      </c>
      <c r="AA1533" s="32" t="s">
        <v>1989</v>
      </c>
      <c r="AB1533" s="30">
        <v>448.96738113430001</v>
      </c>
      <c r="AC1533" s="27">
        <v>1.6216999999999999</v>
      </c>
      <c r="AD1533" s="30">
        <v>339.65192258849999</v>
      </c>
      <c r="AE1533" s="27">
        <v>-0.24299999999999999</v>
      </c>
      <c r="AF1533" s="30">
        <v>0</v>
      </c>
      <c r="AG1533" s="27" t="s">
        <v>1989</v>
      </c>
      <c r="AH1533" s="25">
        <v>7.1976740400000003E-2</v>
      </c>
      <c r="AI1533" s="25">
        <v>5.7594918699999997E-2</v>
      </c>
      <c r="AJ1533" s="25">
        <v>0</v>
      </c>
      <c r="AK1533" s="25">
        <v>9.0710547000000002E-2</v>
      </c>
      <c r="AL1533" s="25">
        <v>7.1808878100000001E-2</v>
      </c>
      <c r="AM1533" s="25">
        <v>0</v>
      </c>
      <c r="AN1533" s="47">
        <v>0.23426293810000001</v>
      </c>
      <c r="AO1533" s="47">
        <v>0.2093056848</v>
      </c>
      <c r="AP1533" s="47">
        <v>0</v>
      </c>
      <c r="AQ1533" s="47">
        <v>0.291663129314507</v>
      </c>
      <c r="AR1533" s="47">
        <v>0.201331598272738</v>
      </c>
      <c r="AS1533" s="47" t="s">
        <v>1989</v>
      </c>
      <c r="AT1533" s="28">
        <v>0</v>
      </c>
      <c r="AU1533" s="28">
        <v>0</v>
      </c>
      <c r="AV1533" s="28">
        <v>0</v>
      </c>
    </row>
    <row r="1534" spans="1:48" x14ac:dyDescent="0.25">
      <c r="A1534" s="159">
        <v>1531</v>
      </c>
      <c r="B1534" s="3" t="s">
        <v>3707</v>
      </c>
      <c r="C1534" s="3" t="s">
        <v>1</v>
      </c>
      <c r="D1534" s="28">
        <v>7700</v>
      </c>
      <c r="E1534" s="25">
        <v>-1.2820510000000001</v>
      </c>
      <c r="F1534" s="25">
        <v>-12.5</v>
      </c>
      <c r="G1534" s="25">
        <v>-2.5316459999999998</v>
      </c>
      <c r="H1534" s="28">
        <v>112503468000</v>
      </c>
      <c r="I1534" s="49">
        <v>14.61084</v>
      </c>
      <c r="J1534" s="49">
        <v>36.53342</v>
      </c>
      <c r="K1534" s="28">
        <v>3145</v>
      </c>
      <c r="L1534" s="28">
        <v>24468000</v>
      </c>
      <c r="M1534" s="49">
        <v>4.9107142857142856</v>
      </c>
      <c r="N1534" s="49">
        <v>0.57311597337175324</v>
      </c>
      <c r="O1534" s="49">
        <v>0.70004909999999998</v>
      </c>
      <c r="P1534" s="30">
        <v>76.456008616999995</v>
      </c>
      <c r="Q1534" s="27">
        <v>0.98829999999999996</v>
      </c>
      <c r="R1534" s="30">
        <v>88.316046233999998</v>
      </c>
      <c r="S1534" s="27">
        <v>0.15509999999999999</v>
      </c>
      <c r="T1534" s="30">
        <v>66.870315777000002</v>
      </c>
      <c r="U1534" s="27">
        <v>-0.37990000000000002</v>
      </c>
      <c r="V1534" s="30">
        <v>17.802268682000001</v>
      </c>
      <c r="W1534" s="32">
        <v>1.8308</v>
      </c>
      <c r="X1534" s="30">
        <v>24.641869409000002</v>
      </c>
      <c r="Y1534" s="32">
        <v>0.38419999999999999</v>
      </c>
      <c r="Z1534" s="30">
        <v>12.288924656000001</v>
      </c>
      <c r="AA1534" s="32">
        <v>-0.56710000000000005</v>
      </c>
      <c r="AB1534" s="30">
        <v>1024.9791059393999</v>
      </c>
      <c r="AC1534" s="27">
        <v>1.8308</v>
      </c>
      <c r="AD1534" s="30">
        <v>1418.7742993333</v>
      </c>
      <c r="AE1534" s="27">
        <v>0.38400000000000001</v>
      </c>
      <c r="AF1534" s="30">
        <v>0</v>
      </c>
      <c r="AG1534" s="27">
        <v>0</v>
      </c>
      <c r="AH1534" s="25">
        <v>4.0224456800000002E-2</v>
      </c>
      <c r="AI1534" s="25">
        <v>5.42346961E-2</v>
      </c>
      <c r="AJ1534" s="25">
        <v>0</v>
      </c>
      <c r="AK1534" s="25">
        <v>9.7617414499999999E-2</v>
      </c>
      <c r="AL1534" s="25">
        <v>0.12843373659999999</v>
      </c>
      <c r="AM1534" s="25">
        <v>0</v>
      </c>
      <c r="AN1534" s="47">
        <v>0.31631747449999997</v>
      </c>
      <c r="AO1534" s="47">
        <v>0.45002809420000001</v>
      </c>
      <c r="AP1534" s="47">
        <v>0</v>
      </c>
      <c r="AQ1534" s="47">
        <v>1.36337917848302</v>
      </c>
      <c r="AR1534" s="47">
        <v>1.37262733490384</v>
      </c>
      <c r="AS1534" s="47">
        <v>1.5239919375626401</v>
      </c>
      <c r="AT1534" s="28">
        <v>1000</v>
      </c>
      <c r="AU1534" s="28">
        <v>1200</v>
      </c>
      <c r="AV1534" s="28">
        <v>0</v>
      </c>
    </row>
    <row r="1535" spans="1:48" x14ac:dyDescent="0.25">
      <c r="A1535" s="159">
        <v>1532</v>
      </c>
      <c r="B1535" s="3" t="s">
        <v>3710</v>
      </c>
      <c r="C1535" s="3" t="s">
        <v>1</v>
      </c>
      <c r="D1535" s="28" t="s">
        <v>4501</v>
      </c>
      <c r="E1535" s="25" t="s">
        <v>4501</v>
      </c>
      <c r="F1535" s="25" t="s">
        <v>4501</v>
      </c>
      <c r="G1535" s="25" t="s">
        <v>4501</v>
      </c>
      <c r="H1535" s="28" t="s">
        <v>4501</v>
      </c>
      <c r="I1535" s="49">
        <v>2.4380999999999999</v>
      </c>
      <c r="J1535" s="49">
        <v>63.914810000000003</v>
      </c>
      <c r="K1535" s="28" t="s">
        <v>4501</v>
      </c>
      <c r="L1535" s="28" t="s">
        <v>4501</v>
      </c>
      <c r="M1535" s="49" t="s">
        <v>4501</v>
      </c>
      <c r="N1535" s="49" t="s">
        <v>4501</v>
      </c>
      <c r="O1535" s="49" t="s">
        <v>4501</v>
      </c>
      <c r="P1535" s="30">
        <v>124.016571705</v>
      </c>
      <c r="Q1535" s="27">
        <v>-2.3E-3</v>
      </c>
      <c r="R1535" s="30">
        <v>157.67108320599999</v>
      </c>
      <c r="S1535" s="27">
        <v>0.27139999999999997</v>
      </c>
      <c r="T1535" s="30">
        <v>0</v>
      </c>
      <c r="U1535" s="27" t="s">
        <v>1989</v>
      </c>
      <c r="V1535" s="30">
        <v>2.944941032</v>
      </c>
      <c r="W1535" s="32">
        <v>-2.75E-2</v>
      </c>
      <c r="X1535" s="30">
        <v>2.9940712309999999</v>
      </c>
      <c r="Y1535" s="32">
        <v>1.67E-2</v>
      </c>
      <c r="Z1535" s="30">
        <v>0</v>
      </c>
      <c r="AA1535" s="32" t="s">
        <v>1989</v>
      </c>
      <c r="AB1535" s="30">
        <v>1224.2424920635001</v>
      </c>
      <c r="AC1535" s="27">
        <v>0.1419</v>
      </c>
      <c r="AD1535" s="30">
        <v>945.11709938069998</v>
      </c>
      <c r="AE1535" s="27">
        <v>-0.22800000000000001</v>
      </c>
      <c r="AF1535" s="30">
        <v>0</v>
      </c>
      <c r="AG1535" s="27" t="s">
        <v>1989</v>
      </c>
      <c r="AH1535" s="25">
        <v>4.7256376199999998E-2</v>
      </c>
      <c r="AI1535" s="25">
        <v>4.6526523E-2</v>
      </c>
      <c r="AJ1535" s="25">
        <v>0</v>
      </c>
      <c r="AK1535" s="25">
        <v>0.1083011025</v>
      </c>
      <c r="AL1535" s="25">
        <v>0.1086711841</v>
      </c>
      <c r="AM1535" s="25">
        <v>0</v>
      </c>
      <c r="AN1535" s="47">
        <v>0.1159151021</v>
      </c>
      <c r="AO1535" s="47">
        <v>9.5806311399999997E-2</v>
      </c>
      <c r="AP1535" s="47">
        <v>0</v>
      </c>
      <c r="AQ1535" s="47">
        <v>1.2752138327740301</v>
      </c>
      <c r="AR1535" s="47">
        <v>1.3953932773876401</v>
      </c>
      <c r="AS1535" s="47" t="s">
        <v>1989</v>
      </c>
      <c r="AT1535" s="28">
        <v>800</v>
      </c>
      <c r="AU1535" s="28">
        <v>900</v>
      </c>
      <c r="AV1535" s="28">
        <v>0</v>
      </c>
    </row>
    <row r="1536" spans="1:48" x14ac:dyDescent="0.25">
      <c r="A1536" s="159">
        <v>1533</v>
      </c>
      <c r="B1536" s="3" t="s">
        <v>2644</v>
      </c>
      <c r="C1536" s="3" t="s">
        <v>1</v>
      </c>
      <c r="D1536" s="28" t="s">
        <v>4501</v>
      </c>
      <c r="E1536" s="25" t="s">
        <v>4501</v>
      </c>
      <c r="F1536" s="25" t="s">
        <v>4501</v>
      </c>
      <c r="G1536" s="25" t="s">
        <v>4501</v>
      </c>
      <c r="H1536" s="28" t="s">
        <v>4501</v>
      </c>
      <c r="I1536" s="49">
        <v>5.9970400000000001</v>
      </c>
      <c r="J1536" s="49">
        <v>5.8512199999999996</v>
      </c>
      <c r="K1536" s="28" t="s">
        <v>4501</v>
      </c>
      <c r="L1536" s="28" t="s">
        <v>4501</v>
      </c>
      <c r="M1536" s="49" t="s">
        <v>4501</v>
      </c>
      <c r="N1536" s="49" t="s">
        <v>4501</v>
      </c>
      <c r="O1536" s="49" t="s">
        <v>4501</v>
      </c>
      <c r="P1536" s="30">
        <v>23.161413277000001</v>
      </c>
      <c r="Q1536" s="27">
        <v>-0.1699</v>
      </c>
      <c r="R1536" s="30">
        <v>20.248661347999999</v>
      </c>
      <c r="S1536" s="27">
        <v>-0.1258</v>
      </c>
      <c r="T1536" s="30">
        <v>0</v>
      </c>
      <c r="U1536" s="27" t="s">
        <v>1989</v>
      </c>
      <c r="V1536" s="30">
        <v>-11.052060914</v>
      </c>
      <c r="W1536" s="32">
        <v>-0.1648</v>
      </c>
      <c r="X1536" s="30">
        <v>-5.2400568280000002</v>
      </c>
      <c r="Y1536" s="32">
        <v>-0.52590000000000003</v>
      </c>
      <c r="Z1536" s="30">
        <v>0</v>
      </c>
      <c r="AA1536" s="32" t="s">
        <v>1989</v>
      </c>
      <c r="AB1536" s="30">
        <v>-1842.9193258673999</v>
      </c>
      <c r="AC1536" s="27">
        <v>-0.1648</v>
      </c>
      <c r="AD1536" s="30">
        <v>-873.77386644080002</v>
      </c>
      <c r="AE1536" s="27">
        <v>-0.52600000000000002</v>
      </c>
      <c r="AF1536" s="30">
        <v>0</v>
      </c>
      <c r="AG1536" s="27" t="s">
        <v>1989</v>
      </c>
      <c r="AH1536" s="25">
        <v>-0.16583678020000001</v>
      </c>
      <c r="AI1536" s="25">
        <v>-0.10444162310000001</v>
      </c>
      <c r="AJ1536" s="25">
        <v>0</v>
      </c>
      <c r="AK1536" s="25">
        <v>-0.2303451219</v>
      </c>
      <c r="AL1536" s="25">
        <v>-0.14191472299999999</v>
      </c>
      <c r="AM1536" s="25">
        <v>0</v>
      </c>
      <c r="AN1536" s="47">
        <v>0.21060165019999999</v>
      </c>
      <c r="AO1536" s="47">
        <v>0.2215741417</v>
      </c>
      <c r="AP1536" s="47">
        <v>0</v>
      </c>
      <c r="AQ1536" s="47">
        <v>0.39263371613061798</v>
      </c>
      <c r="AR1536" s="47">
        <v>0.31978662983445999</v>
      </c>
      <c r="AS1536" s="47" t="s">
        <v>1989</v>
      </c>
      <c r="AT1536" s="28">
        <v>0</v>
      </c>
      <c r="AU1536" s="28">
        <v>0</v>
      </c>
      <c r="AV1536" s="28">
        <v>0</v>
      </c>
    </row>
    <row r="1537" spans="1:48" x14ac:dyDescent="0.25">
      <c r="A1537" s="159">
        <v>1534</v>
      </c>
      <c r="B1537" s="3" t="s">
        <v>3713</v>
      </c>
      <c r="C1537" s="3" t="s">
        <v>1</v>
      </c>
      <c r="D1537" s="6" t="s">
        <v>4501</v>
      </c>
      <c r="E1537" s="168" t="s">
        <v>4501</v>
      </c>
      <c r="F1537" s="168" t="s">
        <v>4501</v>
      </c>
      <c r="G1537" s="168" t="s">
        <v>4501</v>
      </c>
      <c r="H1537" s="6" t="s">
        <v>4501</v>
      </c>
      <c r="I1537" s="151">
        <v>1.84161</v>
      </c>
      <c r="J1537" s="151">
        <v>100</v>
      </c>
      <c r="K1537" s="6" t="s">
        <v>4501</v>
      </c>
      <c r="L1537" s="6" t="s">
        <v>4501</v>
      </c>
      <c r="M1537" s="151" t="s">
        <v>4501</v>
      </c>
      <c r="N1537" s="151" t="s">
        <v>4501</v>
      </c>
      <c r="O1537" s="151" t="s">
        <v>4501</v>
      </c>
      <c r="P1537" s="169">
        <v>46.834518398</v>
      </c>
      <c r="Q1537" s="165">
        <v>8.6900000000000005E-2</v>
      </c>
      <c r="R1537" s="169">
        <v>45.150537161999999</v>
      </c>
      <c r="S1537" s="165">
        <v>-3.5999999999999997E-2</v>
      </c>
      <c r="T1537" s="169">
        <v>0</v>
      </c>
      <c r="U1537" s="165" t="s">
        <v>1989</v>
      </c>
      <c r="V1537" s="169">
        <v>0.68543557099999997</v>
      </c>
      <c r="W1537" s="170">
        <v>1.0599000000000001</v>
      </c>
      <c r="X1537" s="169">
        <v>0.74054507800000002</v>
      </c>
      <c r="Y1537" s="170">
        <v>8.0399999999999999E-2</v>
      </c>
      <c r="Z1537" s="169">
        <v>0</v>
      </c>
      <c r="AA1537" s="170" t="s">
        <v>1989</v>
      </c>
      <c r="AB1537" s="169">
        <v>-2627.8077521004998</v>
      </c>
      <c r="AC1537" s="165">
        <v>-15.543799999999999</v>
      </c>
      <c r="AD1537" s="169">
        <v>358.13368251920002</v>
      </c>
      <c r="AE1537" s="165">
        <v>-1.1359999999999999</v>
      </c>
      <c r="AF1537" s="169">
        <v>0</v>
      </c>
      <c r="AG1537" s="165" t="s">
        <v>1989</v>
      </c>
      <c r="AH1537" s="168">
        <v>1.9285132399999998E-2</v>
      </c>
      <c r="AI1537" s="168">
        <v>2.1044805999999999E-2</v>
      </c>
      <c r="AJ1537" s="168">
        <v>0</v>
      </c>
      <c r="AK1537" s="168">
        <v>2.3483451799999999E-2</v>
      </c>
      <c r="AL1537" s="168">
        <v>2.5988917899999998E-2</v>
      </c>
      <c r="AM1537" s="168">
        <v>0</v>
      </c>
      <c r="AN1537" s="167">
        <v>6.9782710799999995E-2</v>
      </c>
      <c r="AO1537" s="167">
        <v>9.7335870599999999E-2</v>
      </c>
      <c r="AP1537" s="167">
        <v>0</v>
      </c>
      <c r="AQ1537" s="167">
        <v>0.232841461713124</v>
      </c>
      <c r="AR1537" s="167">
        <v>0.237079798696649</v>
      </c>
      <c r="AS1537" s="167" t="s">
        <v>1989</v>
      </c>
      <c r="AT1537" s="6">
        <v>300</v>
      </c>
      <c r="AU1537" s="6">
        <v>300</v>
      </c>
      <c r="AV1537" s="6">
        <v>0</v>
      </c>
    </row>
    <row r="1538" spans="1:48" x14ac:dyDescent="0.25">
      <c r="A1538" s="159">
        <v>1535</v>
      </c>
      <c r="B1538" s="3" t="s">
        <v>3716</v>
      </c>
      <c r="C1538" s="3" t="s">
        <v>1</v>
      </c>
      <c r="D1538" s="28">
        <v>13000</v>
      </c>
      <c r="E1538" s="25">
        <v>8.3333329999999997</v>
      </c>
      <c r="F1538" s="25">
        <v>1.5625</v>
      </c>
      <c r="G1538" s="25">
        <v>44.44444</v>
      </c>
      <c r="H1538" s="28">
        <v>44200000000</v>
      </c>
      <c r="I1538" s="49">
        <v>3.4</v>
      </c>
      <c r="J1538" s="49" t="s">
        <v>4501</v>
      </c>
      <c r="K1538" s="28">
        <v>2850</v>
      </c>
      <c r="L1538" s="28">
        <v>34297500</v>
      </c>
      <c r="M1538" s="49">
        <v>5.019305019305019</v>
      </c>
      <c r="N1538" s="49">
        <v>0.93148098625962306</v>
      </c>
      <c r="O1538" s="49" t="s">
        <v>4501</v>
      </c>
      <c r="P1538" s="30">
        <v>197.88902714299999</v>
      </c>
      <c r="Q1538" s="27">
        <v>0.25180000000000002</v>
      </c>
      <c r="R1538" s="30">
        <v>179.93000111399999</v>
      </c>
      <c r="S1538" s="27">
        <v>-9.0800000000000006E-2</v>
      </c>
      <c r="T1538" s="30">
        <v>0</v>
      </c>
      <c r="U1538" s="27" t="s">
        <v>1989</v>
      </c>
      <c r="V1538" s="30">
        <v>8.0820679749999993</v>
      </c>
      <c r="W1538" s="32">
        <v>1.26E-2</v>
      </c>
      <c r="X1538" s="30">
        <v>8.8048318919999993</v>
      </c>
      <c r="Y1538" s="32">
        <v>8.9399999999999993E-2</v>
      </c>
      <c r="Z1538" s="30">
        <v>0</v>
      </c>
      <c r="AA1538" s="32" t="s">
        <v>1989</v>
      </c>
      <c r="AB1538" s="30">
        <v>1639.7118802941</v>
      </c>
      <c r="AC1538" s="27">
        <v>-0.30149999999999999</v>
      </c>
      <c r="AD1538" s="30">
        <v>2589.6564388235001</v>
      </c>
      <c r="AE1538" s="27">
        <v>0.57899999999999996</v>
      </c>
      <c r="AF1538" s="30">
        <v>0</v>
      </c>
      <c r="AG1538" s="27" t="s">
        <v>1989</v>
      </c>
      <c r="AH1538" s="25">
        <v>7.9614413800000006E-2</v>
      </c>
      <c r="AI1538" s="25">
        <v>8.1494389700000003E-2</v>
      </c>
      <c r="AJ1538" s="25">
        <v>0</v>
      </c>
      <c r="AK1538" s="25">
        <v>0.1690764323</v>
      </c>
      <c r="AL1538" s="25">
        <v>0.1838110885</v>
      </c>
      <c r="AM1538" s="25">
        <v>0</v>
      </c>
      <c r="AN1538" s="47">
        <v>0.18599789180000001</v>
      </c>
      <c r="AO1538" s="47">
        <v>0.20179985919999999</v>
      </c>
      <c r="AP1538" s="47">
        <v>0</v>
      </c>
      <c r="AQ1538" s="47">
        <v>1.10577382709103</v>
      </c>
      <c r="AR1538" s="47">
        <v>1.40807952836315</v>
      </c>
      <c r="AS1538" s="47" t="s">
        <v>1989</v>
      </c>
      <c r="AT1538" s="28">
        <v>1200</v>
      </c>
      <c r="AU1538" s="28">
        <v>1200</v>
      </c>
      <c r="AV1538" s="28">
        <v>0</v>
      </c>
    </row>
    <row r="1539" spans="1:48" x14ac:dyDescent="0.25">
      <c r="A1539" s="159">
        <v>1536</v>
      </c>
      <c r="B1539" s="3" t="s">
        <v>3719</v>
      </c>
      <c r="C1539" s="3" t="s">
        <v>1</v>
      </c>
      <c r="D1539" s="28">
        <v>19500</v>
      </c>
      <c r="E1539" s="25">
        <v>0</v>
      </c>
      <c r="F1539" s="25">
        <v>-2.5</v>
      </c>
      <c r="G1539" s="25">
        <v>-2.5</v>
      </c>
      <c r="H1539" s="28">
        <v>259245499500</v>
      </c>
      <c r="I1539" s="49">
        <v>13.294639999999999</v>
      </c>
      <c r="J1539" s="49">
        <v>13.35018</v>
      </c>
      <c r="K1539" s="28">
        <v>0</v>
      </c>
      <c r="L1539" s="28" t="s">
        <v>4501</v>
      </c>
      <c r="M1539" s="49">
        <v>35.326086956521742</v>
      </c>
      <c r="N1539" s="49">
        <v>1.544689144559801</v>
      </c>
      <c r="O1539" s="49" t="s">
        <v>4501</v>
      </c>
      <c r="P1539" s="30">
        <v>163.130823857</v>
      </c>
      <c r="Q1539" s="27">
        <v>-5.5300000000000002E-2</v>
      </c>
      <c r="R1539" s="30">
        <v>113.336749204</v>
      </c>
      <c r="S1539" s="27">
        <v>-0.30520000000000003</v>
      </c>
      <c r="T1539" s="30">
        <v>120.071250745</v>
      </c>
      <c r="U1539" s="27">
        <v>-9.5100000000000004E-2</v>
      </c>
      <c r="V1539" s="30">
        <v>5.05378449</v>
      </c>
      <c r="W1539" s="32">
        <v>0.54049999999999998</v>
      </c>
      <c r="X1539" s="30">
        <v>8.1578359920000008</v>
      </c>
      <c r="Y1539" s="32">
        <v>0.61419999999999997</v>
      </c>
      <c r="Z1539" s="30">
        <v>15.919715421999999</v>
      </c>
      <c r="AA1539" s="32">
        <v>-14.0097</v>
      </c>
      <c r="AB1539" s="30">
        <v>342.12326914279998</v>
      </c>
      <c r="AC1539" s="27">
        <v>0.63160000000000005</v>
      </c>
      <c r="AD1539" s="30">
        <v>552.25653652480003</v>
      </c>
      <c r="AE1539" s="27">
        <v>0.61399999999999999</v>
      </c>
      <c r="AF1539" s="30">
        <v>1197.4535771218</v>
      </c>
      <c r="AG1539" s="27">
        <v>-13.01</v>
      </c>
      <c r="AH1539" s="25">
        <v>1.7223769399999998E-2</v>
      </c>
      <c r="AI1539" s="25">
        <v>2.0236230000000001E-2</v>
      </c>
      <c r="AJ1539" s="25">
        <v>3.8747862500000001E-2</v>
      </c>
      <c r="AK1539" s="25">
        <v>3.1068644199999999E-2</v>
      </c>
      <c r="AL1539" s="25">
        <v>4.9144130699999997E-2</v>
      </c>
      <c r="AM1539" s="25">
        <v>9.6238162700000005E-2</v>
      </c>
      <c r="AN1539" s="47">
        <v>0.15014825000000001</v>
      </c>
      <c r="AO1539" s="47">
        <v>0.1232087602</v>
      </c>
      <c r="AP1539" s="47">
        <v>0.16233343010000001</v>
      </c>
      <c r="AQ1539" s="47">
        <v>1.407760103487</v>
      </c>
      <c r="AR1539" s="47">
        <v>1.4488307071769699</v>
      </c>
      <c r="AS1539" s="47">
        <v>1.48370249544974</v>
      </c>
      <c r="AT1539" s="28">
        <v>300</v>
      </c>
      <c r="AU1539" s="28">
        <v>300</v>
      </c>
      <c r="AV1539" s="28">
        <v>0</v>
      </c>
    </row>
    <row r="1540" spans="1:48" x14ac:dyDescent="0.25">
      <c r="A1540" s="159">
        <v>1537</v>
      </c>
      <c r="B1540" s="3" t="s">
        <v>3722</v>
      </c>
      <c r="C1540" s="3" t="s">
        <v>1</v>
      </c>
      <c r="D1540" s="28" t="s">
        <v>4501</v>
      </c>
      <c r="E1540" s="25" t="s">
        <v>4501</v>
      </c>
      <c r="F1540" s="25" t="s">
        <v>4501</v>
      </c>
      <c r="G1540" s="25" t="s">
        <v>4501</v>
      </c>
      <c r="H1540" s="28" t="s">
        <v>4501</v>
      </c>
      <c r="I1540" s="49">
        <v>5.5</v>
      </c>
      <c r="J1540" s="49">
        <v>99.236660000000001</v>
      </c>
      <c r="K1540" s="28" t="s">
        <v>4501</v>
      </c>
      <c r="L1540" s="28" t="s">
        <v>4501</v>
      </c>
      <c r="M1540" s="49" t="s">
        <v>4501</v>
      </c>
      <c r="N1540" s="49" t="s">
        <v>4501</v>
      </c>
      <c r="O1540" s="49" t="s">
        <v>4501</v>
      </c>
      <c r="P1540" s="30">
        <v>155.42529077200001</v>
      </c>
      <c r="Q1540" s="27">
        <v>0.3261</v>
      </c>
      <c r="R1540" s="30">
        <v>155.98073734299999</v>
      </c>
      <c r="S1540" s="27">
        <v>3.5999999999999999E-3</v>
      </c>
      <c r="T1540" s="30">
        <v>0</v>
      </c>
      <c r="U1540" s="27" t="s">
        <v>1989</v>
      </c>
      <c r="V1540" s="30">
        <v>3.9268678270000001</v>
      </c>
      <c r="W1540" s="32">
        <v>1.1000000000000001E-3</v>
      </c>
      <c r="X1540" s="30">
        <v>3.9615371530000001</v>
      </c>
      <c r="Y1540" s="32">
        <v>8.8000000000000005E-3</v>
      </c>
      <c r="Z1540" s="30">
        <v>0</v>
      </c>
      <c r="AA1540" s="32" t="s">
        <v>1989</v>
      </c>
      <c r="AB1540" s="30">
        <v>567.78689818179998</v>
      </c>
      <c r="AC1540" s="27">
        <v>1.4E-3</v>
      </c>
      <c r="AD1540" s="30">
        <v>576.0607334545</v>
      </c>
      <c r="AE1540" s="27">
        <v>1.4999999999999999E-2</v>
      </c>
      <c r="AF1540" s="30">
        <v>0</v>
      </c>
      <c r="AG1540" s="27" t="s">
        <v>1989</v>
      </c>
      <c r="AH1540" s="25">
        <v>2.0199650400000001E-2</v>
      </c>
      <c r="AI1540" s="25">
        <v>1.8226350499999999E-2</v>
      </c>
      <c r="AJ1540" s="25">
        <v>0</v>
      </c>
      <c r="AK1540" s="25">
        <v>6.6005227499999999E-2</v>
      </c>
      <c r="AL1540" s="25">
        <v>6.6127755699999999E-2</v>
      </c>
      <c r="AM1540" s="25">
        <v>0</v>
      </c>
      <c r="AN1540" s="47">
        <v>0.1554522461</v>
      </c>
      <c r="AO1540" s="47">
        <v>0.11990530319999999</v>
      </c>
      <c r="AP1540" s="47">
        <v>0</v>
      </c>
      <c r="AQ1540" s="47">
        <v>2.8664926633136401</v>
      </c>
      <c r="AR1540" s="47">
        <v>2.39142053992965</v>
      </c>
      <c r="AS1540" s="47" t="s">
        <v>1989</v>
      </c>
      <c r="AT1540" s="28">
        <v>460</v>
      </c>
      <c r="AU1540" s="28">
        <v>0</v>
      </c>
      <c r="AV1540" s="28">
        <v>0</v>
      </c>
    </row>
    <row r="1541" spans="1:48" x14ac:dyDescent="0.25">
      <c r="A1541" s="159">
        <v>1538</v>
      </c>
      <c r="B1541" s="3" t="s">
        <v>3</v>
      </c>
      <c r="C1541" s="3" t="s">
        <v>1</v>
      </c>
      <c r="D1541" s="28" t="s">
        <v>4501</v>
      </c>
      <c r="E1541" s="25" t="s">
        <v>4501</v>
      </c>
      <c r="F1541" s="25" t="s">
        <v>4501</v>
      </c>
      <c r="G1541" s="25" t="s">
        <v>4501</v>
      </c>
      <c r="H1541" s="28" t="s">
        <v>4501</v>
      </c>
      <c r="I1541" s="49">
        <v>5.6</v>
      </c>
      <c r="J1541" s="49">
        <v>100</v>
      </c>
      <c r="K1541" s="28" t="s">
        <v>4501</v>
      </c>
      <c r="L1541" s="28" t="s">
        <v>4501</v>
      </c>
      <c r="M1541" s="49" t="s">
        <v>4501</v>
      </c>
      <c r="N1541" s="49" t="s">
        <v>4501</v>
      </c>
      <c r="O1541" s="49" t="s">
        <v>4501</v>
      </c>
      <c r="P1541" s="30">
        <v>130.960156915</v>
      </c>
      <c r="Q1541" s="27">
        <v>-3.73E-2</v>
      </c>
      <c r="R1541" s="30">
        <v>113.820982677</v>
      </c>
      <c r="S1541" s="27">
        <v>-0.13089999999999999</v>
      </c>
      <c r="T1541" s="30">
        <v>0</v>
      </c>
      <c r="U1541" s="27" t="s">
        <v>1989</v>
      </c>
      <c r="V1541" s="30">
        <v>11.82460081</v>
      </c>
      <c r="W1541" s="32">
        <v>-2.5600000000000001E-2</v>
      </c>
      <c r="X1541" s="30">
        <v>8.4768556010000005</v>
      </c>
      <c r="Y1541" s="32">
        <v>-0.28310000000000002</v>
      </c>
      <c r="Z1541" s="30">
        <v>0</v>
      </c>
      <c r="AA1541" s="32" t="s">
        <v>1989</v>
      </c>
      <c r="AB1541" s="30">
        <v>2381.6031996740999</v>
      </c>
      <c r="AC1541" s="27">
        <v>-2.5600000000000001E-2</v>
      </c>
      <c r="AD1541" s="30">
        <v>1064.8545642857</v>
      </c>
      <c r="AE1541" s="27">
        <v>-0.55300000000000005</v>
      </c>
      <c r="AF1541" s="30">
        <v>0</v>
      </c>
      <c r="AG1541" s="27" t="s">
        <v>1989</v>
      </c>
      <c r="AH1541" s="25">
        <v>7.2244126199999995E-2</v>
      </c>
      <c r="AI1541" s="25">
        <v>3.9222486199999997E-2</v>
      </c>
      <c r="AJ1541" s="25">
        <v>0</v>
      </c>
      <c r="AK1541" s="25">
        <v>0.18613755800000001</v>
      </c>
      <c r="AL1541" s="25">
        <v>0.1380339089</v>
      </c>
      <c r="AM1541" s="25">
        <v>0</v>
      </c>
      <c r="AN1541" s="47">
        <v>0.19967922839999999</v>
      </c>
      <c r="AO1541" s="47">
        <v>0.2246694789</v>
      </c>
      <c r="AP1541" s="47">
        <v>0</v>
      </c>
      <c r="AQ1541" s="47">
        <v>1.9610866131088101</v>
      </c>
      <c r="AR1541" s="47">
        <v>3.1598329109468599</v>
      </c>
      <c r="AS1541" s="47">
        <v>1.73924575452887</v>
      </c>
      <c r="AT1541" s="28">
        <v>0</v>
      </c>
      <c r="AU1541" s="28">
        <v>850</v>
      </c>
      <c r="AV1541" s="28">
        <v>0</v>
      </c>
    </row>
    <row r="1542" spans="1:48" x14ac:dyDescent="0.25">
      <c r="A1542" s="159">
        <v>1539</v>
      </c>
      <c r="B1542" s="3" t="s">
        <v>4962</v>
      </c>
      <c r="C1542" s="3" t="s">
        <v>1</v>
      </c>
      <c r="D1542" s="6" t="s">
        <v>4664</v>
      </c>
      <c r="E1542" s="168" t="s">
        <v>4664</v>
      </c>
      <c r="F1542" s="168" t="s">
        <v>4664</v>
      </c>
      <c r="G1542" s="168" t="s">
        <v>4664</v>
      </c>
      <c r="H1542" s="6" t="s">
        <v>4664</v>
      </c>
      <c r="I1542" s="151" t="s">
        <v>4664</v>
      </c>
      <c r="J1542" s="151" t="s">
        <v>4664</v>
      </c>
      <c r="K1542" s="6" t="s">
        <v>4664</v>
      </c>
      <c r="L1542" s="6" t="s">
        <v>4664</v>
      </c>
      <c r="M1542" s="151" t="s">
        <v>4664</v>
      </c>
      <c r="N1542" s="151" t="s">
        <v>4664</v>
      </c>
      <c r="O1542" s="151" t="s">
        <v>4664</v>
      </c>
      <c r="P1542" s="169">
        <v>960.42785053399996</v>
      </c>
      <c r="Q1542" s="165">
        <v>-0.1822</v>
      </c>
      <c r="R1542" s="169">
        <v>900.02166411899998</v>
      </c>
      <c r="S1542" s="165">
        <v>-6.2899999999999998E-2</v>
      </c>
      <c r="T1542" s="169">
        <v>950.27365733199997</v>
      </c>
      <c r="U1542" s="165">
        <v>5.6800000000000003E-2</v>
      </c>
      <c r="V1542" s="169">
        <v>7.0480420209999997</v>
      </c>
      <c r="W1542" s="170">
        <v>-0.4022</v>
      </c>
      <c r="X1542" s="169">
        <v>4.7650689230000003</v>
      </c>
      <c r="Y1542" s="170">
        <v>-0.32390000000000002</v>
      </c>
      <c r="Z1542" s="169">
        <v>4.2558915549999998</v>
      </c>
      <c r="AA1542" s="170">
        <v>-6.4500000000000002E-2</v>
      </c>
      <c r="AB1542" s="169">
        <v>199.0972322316</v>
      </c>
      <c r="AC1542" s="165">
        <v>-0.4022</v>
      </c>
      <c r="AD1542" s="169">
        <v>134.60646675140001</v>
      </c>
      <c r="AE1542" s="165">
        <v>-0.32400000000000001</v>
      </c>
      <c r="AF1542" s="169">
        <v>120.2229252825</v>
      </c>
      <c r="AG1542" s="165" t="s">
        <v>1989</v>
      </c>
      <c r="AH1542" s="168">
        <v>5.9423573999999998E-3</v>
      </c>
      <c r="AI1542" s="168">
        <v>4.0768291999999998E-3</v>
      </c>
      <c r="AJ1542" s="168">
        <v>3.6158815999999998E-3</v>
      </c>
      <c r="AK1542" s="168">
        <v>2.3347907000000001E-2</v>
      </c>
      <c r="AL1542" s="168">
        <v>1.55228126E-2</v>
      </c>
      <c r="AM1542" s="168">
        <v>1.37695866E-2</v>
      </c>
      <c r="AN1542" s="167">
        <v>0.1301106772</v>
      </c>
      <c r="AO1542" s="167">
        <v>0.15440232079999999</v>
      </c>
      <c r="AP1542" s="167">
        <v>0.1453886787</v>
      </c>
      <c r="AQ1542" s="167">
        <v>2.83506187106802</v>
      </c>
      <c r="AR1542" s="167">
        <v>2.7804359733445998</v>
      </c>
      <c r="AS1542" s="167">
        <v>2.8080855727771499</v>
      </c>
      <c r="AT1542" s="6">
        <v>0</v>
      </c>
      <c r="AU1542" s="6">
        <v>0</v>
      </c>
      <c r="AV1542" s="6">
        <v>0</v>
      </c>
    </row>
    <row r="1543" spans="1:48" x14ac:dyDescent="0.25">
      <c r="A1543" s="159">
        <v>1540</v>
      </c>
      <c r="B1543" s="3" t="s">
        <v>3725</v>
      </c>
      <c r="C1543" s="3" t="s">
        <v>1</v>
      </c>
      <c r="D1543" s="28">
        <v>300</v>
      </c>
      <c r="E1543" s="25">
        <v>0</v>
      </c>
      <c r="F1543" s="25">
        <v>0</v>
      </c>
      <c r="G1543" s="25">
        <v>0</v>
      </c>
      <c r="H1543" s="28">
        <v>2519966700</v>
      </c>
      <c r="I1543" s="49">
        <v>8.3998799999999996</v>
      </c>
      <c r="J1543" s="49">
        <v>49.552520000000001</v>
      </c>
      <c r="K1543" s="28">
        <v>0</v>
      </c>
      <c r="L1543" s="28" t="s">
        <v>4501</v>
      </c>
      <c r="M1543" s="49" t="s">
        <v>4501</v>
      </c>
      <c r="N1543" s="49">
        <v>0.50427853109245524</v>
      </c>
      <c r="O1543" s="49" t="s">
        <v>4501</v>
      </c>
      <c r="P1543" s="30">
        <v>34.220974974999997</v>
      </c>
      <c r="Q1543" s="27">
        <v>-0.37840000000000001</v>
      </c>
      <c r="R1543" s="30">
        <v>2.7576699530000002</v>
      </c>
      <c r="S1543" s="27">
        <v>-0.9194</v>
      </c>
      <c r="T1543" s="30">
        <v>0</v>
      </c>
      <c r="U1543" s="27" t="s">
        <v>1989</v>
      </c>
      <c r="V1543" s="30">
        <v>-9.670264027</v>
      </c>
      <c r="W1543" s="32">
        <v>-0.6411</v>
      </c>
      <c r="X1543" s="30">
        <v>-12.793779228</v>
      </c>
      <c r="Y1543" s="32">
        <v>0.32300000000000001</v>
      </c>
      <c r="Z1543" s="30">
        <v>0</v>
      </c>
      <c r="AA1543" s="32" t="s">
        <v>1989</v>
      </c>
      <c r="AB1543" s="30">
        <v>-1151.2371207524</v>
      </c>
      <c r="AC1543" s="27">
        <v>-0.6411</v>
      </c>
      <c r="AD1543" s="30">
        <v>-1523.0890822486001</v>
      </c>
      <c r="AE1543" s="27">
        <v>0.32300000000000001</v>
      </c>
      <c r="AF1543" s="30">
        <v>0</v>
      </c>
      <c r="AG1543" s="27" t="s">
        <v>1989</v>
      </c>
      <c r="AH1543" s="25">
        <v>-3.0969489400000001E-2</v>
      </c>
      <c r="AI1543" s="25">
        <v>-4.43406098E-2</v>
      </c>
      <c r="AJ1543" s="25">
        <v>0</v>
      </c>
      <c r="AK1543" s="25">
        <v>-0.42711664430000001</v>
      </c>
      <c r="AL1543" s="25">
        <v>-1.1221213757999999</v>
      </c>
      <c r="AM1543" s="25">
        <v>0</v>
      </c>
      <c r="AN1543" s="47">
        <v>3.4514188000000001E-2</v>
      </c>
      <c r="AO1543" s="47">
        <v>4.7554876500000003E-2</v>
      </c>
      <c r="AP1543" s="47">
        <v>0</v>
      </c>
      <c r="AQ1543" s="47">
        <v>15.532449804409</v>
      </c>
      <c r="AR1543" s="47">
        <v>55.571371002756699</v>
      </c>
      <c r="AS1543" s="47" t="s">
        <v>1989</v>
      </c>
      <c r="AT1543" s="28">
        <v>0</v>
      </c>
      <c r="AU1543" s="28">
        <v>0</v>
      </c>
      <c r="AV1543" s="28">
        <v>0</v>
      </c>
    </row>
    <row r="1544" spans="1:48" x14ac:dyDescent="0.25">
      <c r="A1544" s="159">
        <v>1541</v>
      </c>
      <c r="B1544" s="3" t="s">
        <v>3728</v>
      </c>
      <c r="C1544" s="3" t="s">
        <v>1</v>
      </c>
      <c r="D1544" s="28">
        <v>300</v>
      </c>
      <c r="E1544" s="25">
        <v>0</v>
      </c>
      <c r="F1544" s="25">
        <v>0</v>
      </c>
      <c r="G1544" s="25">
        <v>0</v>
      </c>
      <c r="H1544" s="28">
        <v>3000000000</v>
      </c>
      <c r="I1544" s="49">
        <v>10</v>
      </c>
      <c r="J1544" s="49">
        <v>50.82</v>
      </c>
      <c r="K1544" s="28">
        <v>9700</v>
      </c>
      <c r="L1544" s="28">
        <v>1943500</v>
      </c>
      <c r="M1544" s="49" t="s">
        <v>4501</v>
      </c>
      <c r="N1544" s="49">
        <v>0.40340934420202501</v>
      </c>
      <c r="O1544" s="49" t="s">
        <v>4501</v>
      </c>
      <c r="P1544" s="30">
        <v>0</v>
      </c>
      <c r="Q1544" s="27" t="s">
        <v>1989</v>
      </c>
      <c r="R1544" s="30">
        <v>0</v>
      </c>
      <c r="S1544" s="27" t="s">
        <v>1989</v>
      </c>
      <c r="T1544" s="30">
        <v>0</v>
      </c>
      <c r="U1544" s="27" t="s">
        <v>1989</v>
      </c>
      <c r="V1544" s="30">
        <v>0</v>
      </c>
      <c r="W1544" s="32" t="s">
        <v>1989</v>
      </c>
      <c r="X1544" s="30">
        <v>0</v>
      </c>
      <c r="Y1544" s="32" t="s">
        <v>1989</v>
      </c>
      <c r="Z1544" s="30">
        <v>0</v>
      </c>
      <c r="AA1544" s="32" t="s">
        <v>1989</v>
      </c>
      <c r="AB1544" s="30">
        <v>0</v>
      </c>
      <c r="AC1544" s="27" t="s">
        <v>1989</v>
      </c>
      <c r="AD1544" s="30">
        <v>0</v>
      </c>
      <c r="AE1544" s="27" t="s">
        <v>1989</v>
      </c>
      <c r="AF1544" s="30">
        <v>0</v>
      </c>
      <c r="AG1544" s="27" t="s">
        <v>1989</v>
      </c>
      <c r="AH1544" s="25">
        <v>0</v>
      </c>
      <c r="AI1544" s="25">
        <v>0</v>
      </c>
      <c r="AJ1544" s="25">
        <v>0</v>
      </c>
      <c r="AK1544" s="25">
        <v>0</v>
      </c>
      <c r="AL1544" s="25">
        <v>0</v>
      </c>
      <c r="AM1544" s="25">
        <v>0</v>
      </c>
      <c r="AN1544" s="47">
        <v>0</v>
      </c>
      <c r="AO1544" s="47">
        <v>0</v>
      </c>
      <c r="AP1544" s="47">
        <v>0</v>
      </c>
      <c r="AQ1544" s="47" t="s">
        <v>1989</v>
      </c>
      <c r="AR1544" s="47" t="s">
        <v>1989</v>
      </c>
      <c r="AS1544" s="47" t="s">
        <v>1989</v>
      </c>
      <c r="AT1544" s="28">
        <v>0</v>
      </c>
      <c r="AU1544" s="28">
        <v>0</v>
      </c>
      <c r="AV1544" s="28">
        <v>0</v>
      </c>
    </row>
    <row r="1545" spans="1:48" x14ac:dyDescent="0.25">
      <c r="A1545" s="159">
        <v>1542</v>
      </c>
      <c r="B1545" s="3" t="s">
        <v>3731</v>
      </c>
      <c r="C1545" s="3" t="s">
        <v>1</v>
      </c>
      <c r="D1545" s="28">
        <v>45000</v>
      </c>
      <c r="E1545" s="25">
        <v>11.940300000000001</v>
      </c>
      <c r="F1545" s="25">
        <v>4.6511630000000004</v>
      </c>
      <c r="G1545" s="25">
        <v>3.2110089999999998</v>
      </c>
      <c r="H1545" s="28">
        <v>720000000000</v>
      </c>
      <c r="I1545" s="49">
        <v>16</v>
      </c>
      <c r="J1545" s="49">
        <v>94.4375</v>
      </c>
      <c r="K1545" s="28">
        <v>79720</v>
      </c>
      <c r="L1545" s="28">
        <v>47646500</v>
      </c>
      <c r="M1545" s="49">
        <v>8.2372322899505761</v>
      </c>
      <c r="N1545" s="49">
        <v>2.1067795882673752</v>
      </c>
      <c r="O1545" s="49">
        <v>0.6901486</v>
      </c>
      <c r="P1545" s="30">
        <v>575.74012682299997</v>
      </c>
      <c r="Q1545" s="27">
        <v>0.12659999999999999</v>
      </c>
      <c r="R1545" s="30">
        <v>590.92486366000003</v>
      </c>
      <c r="S1545" s="27">
        <v>2.64E-2</v>
      </c>
      <c r="T1545" s="30">
        <v>599.41032174600002</v>
      </c>
      <c r="U1545" s="27">
        <v>0.87419999999999998</v>
      </c>
      <c r="V1545" s="30">
        <v>102.77236370200001</v>
      </c>
      <c r="W1545" s="32">
        <v>0.13220000000000001</v>
      </c>
      <c r="X1545" s="30">
        <v>87.410536798999999</v>
      </c>
      <c r="Y1545" s="32">
        <v>-0.14949999999999999</v>
      </c>
      <c r="Z1545" s="30">
        <v>97.358107900999997</v>
      </c>
      <c r="AA1545" s="32">
        <v>0.3034</v>
      </c>
      <c r="AB1545" s="30">
        <v>11346.54546275</v>
      </c>
      <c r="AC1545" s="27">
        <v>0</v>
      </c>
      <c r="AD1545" s="30">
        <v>5400.6585499374996</v>
      </c>
      <c r="AE1545" s="27">
        <v>-0.52400000000000002</v>
      </c>
      <c r="AF1545" s="30">
        <v>6084.8817438124997</v>
      </c>
      <c r="AG1545" s="27" t="s">
        <v>1989</v>
      </c>
      <c r="AH1545" s="25">
        <v>0.18554018920000001</v>
      </c>
      <c r="AI1545" s="25">
        <v>0.13424845739999999</v>
      </c>
      <c r="AJ1545" s="25">
        <v>0.14442709779999999</v>
      </c>
      <c r="AK1545" s="25">
        <v>0.39506589520000002</v>
      </c>
      <c r="AL1545" s="25">
        <v>0.26958204320000001</v>
      </c>
      <c r="AM1545" s="25">
        <v>0.31663785779999998</v>
      </c>
      <c r="AN1545" s="47">
        <v>0.2498896937</v>
      </c>
      <c r="AO1545" s="47">
        <v>0.2233134766</v>
      </c>
      <c r="AP1545" s="47">
        <v>0.22390637569999999</v>
      </c>
      <c r="AQ1545" s="47">
        <v>1.09816604313833</v>
      </c>
      <c r="AR1545" s="47">
        <v>0.92723043485697099</v>
      </c>
      <c r="AS1545" s="47">
        <v>1.1923715334951599</v>
      </c>
      <c r="AT1545" s="28">
        <v>5000</v>
      </c>
      <c r="AU1545" s="28">
        <v>5000</v>
      </c>
      <c r="AV1545" s="28">
        <v>0</v>
      </c>
    </row>
    <row r="1546" spans="1:48" x14ac:dyDescent="0.25">
      <c r="A1546" s="159">
        <v>1543</v>
      </c>
      <c r="B1546" s="3" t="s">
        <v>634</v>
      </c>
      <c r="C1546" s="3" t="s">
        <v>1</v>
      </c>
      <c r="D1546" s="28" t="s">
        <v>4501</v>
      </c>
      <c r="E1546" s="25" t="s">
        <v>4501</v>
      </c>
      <c r="F1546" s="25" t="s">
        <v>4501</v>
      </c>
      <c r="G1546" s="25" t="s">
        <v>4501</v>
      </c>
      <c r="H1546" s="28" t="s">
        <v>4501</v>
      </c>
      <c r="I1546" s="49">
        <v>2.9</v>
      </c>
      <c r="J1546" s="49">
        <v>70.127579999999995</v>
      </c>
      <c r="K1546" s="28">
        <v>0</v>
      </c>
      <c r="L1546" s="28" t="s">
        <v>4501</v>
      </c>
      <c r="M1546" s="49" t="s">
        <v>4501</v>
      </c>
      <c r="N1546" s="49" t="s">
        <v>4501</v>
      </c>
      <c r="O1546" s="49" t="s">
        <v>4501</v>
      </c>
      <c r="P1546" s="30">
        <v>60.669421956999997</v>
      </c>
      <c r="Q1546" s="27">
        <v>-0.39179999999999998</v>
      </c>
      <c r="R1546" s="30">
        <v>56.533993604000003</v>
      </c>
      <c r="S1546" s="27">
        <v>-6.8199999999999997E-2</v>
      </c>
      <c r="T1546" s="30">
        <v>0</v>
      </c>
      <c r="U1546" s="27">
        <v>-1</v>
      </c>
      <c r="V1546" s="30">
        <v>0.40112691700000003</v>
      </c>
      <c r="W1546" s="32">
        <v>-1.0592999999999999</v>
      </c>
      <c r="X1546" s="30">
        <v>1.9927867930000001</v>
      </c>
      <c r="Y1546" s="32">
        <v>3.968</v>
      </c>
      <c r="Z1546" s="30">
        <v>0</v>
      </c>
      <c r="AA1546" s="32">
        <v>-1</v>
      </c>
      <c r="AB1546" s="30">
        <v>138.3196265517</v>
      </c>
      <c r="AC1546" s="27">
        <v>-1.0592999999999999</v>
      </c>
      <c r="AD1546" s="30">
        <v>687.1678596552</v>
      </c>
      <c r="AE1546" s="27">
        <v>3.968</v>
      </c>
      <c r="AF1546" s="30">
        <v>0</v>
      </c>
      <c r="AG1546" s="27">
        <v>0</v>
      </c>
      <c r="AH1546" s="25">
        <v>2.24577748E-2</v>
      </c>
      <c r="AI1546" s="25">
        <v>0.115193061</v>
      </c>
      <c r="AJ1546" s="25">
        <v>0</v>
      </c>
      <c r="AK1546" s="25">
        <v>2.8227982499999998E-2</v>
      </c>
      <c r="AL1546" s="25">
        <v>0.1293411431</v>
      </c>
      <c r="AM1546" s="25">
        <v>0</v>
      </c>
      <c r="AN1546" s="47">
        <v>0.2461814232</v>
      </c>
      <c r="AO1546" s="47">
        <v>0.26015663839999997</v>
      </c>
      <c r="AP1546" s="47">
        <v>0</v>
      </c>
      <c r="AQ1546" s="47">
        <v>0.13834691398608101</v>
      </c>
      <c r="AR1546" s="47">
        <v>0.109180514866873</v>
      </c>
      <c r="AS1546" s="47" t="s">
        <v>1989</v>
      </c>
      <c r="AT1546" s="28">
        <v>0</v>
      </c>
      <c r="AU1546" s="28">
        <v>0</v>
      </c>
      <c r="AV1546" s="28">
        <v>0</v>
      </c>
    </row>
    <row r="1547" spans="1:48" x14ac:dyDescent="0.25">
      <c r="A1547" s="159">
        <v>1544</v>
      </c>
      <c r="B1547" s="3" t="s">
        <v>4963</v>
      </c>
      <c r="C1547" s="3" t="s">
        <v>1</v>
      </c>
      <c r="D1547" s="28" t="s">
        <v>4664</v>
      </c>
      <c r="E1547" s="25" t="s">
        <v>4664</v>
      </c>
      <c r="F1547" s="25" t="s">
        <v>4664</v>
      </c>
      <c r="G1547" s="25" t="s">
        <v>4664</v>
      </c>
      <c r="H1547" s="28" t="s">
        <v>4664</v>
      </c>
      <c r="I1547" s="49" t="s">
        <v>4664</v>
      </c>
      <c r="J1547" s="49" t="s">
        <v>4664</v>
      </c>
      <c r="K1547" s="28" t="s">
        <v>4664</v>
      </c>
      <c r="L1547" s="28" t="s">
        <v>4664</v>
      </c>
      <c r="M1547" s="49" t="s">
        <v>4664</v>
      </c>
      <c r="N1547" s="49" t="s">
        <v>4664</v>
      </c>
      <c r="O1547" s="49" t="s">
        <v>4664</v>
      </c>
      <c r="P1547" s="30">
        <v>0</v>
      </c>
      <c r="Q1547" s="27" t="s">
        <v>1989</v>
      </c>
      <c r="R1547" s="30">
        <v>0</v>
      </c>
      <c r="S1547" s="27" t="s">
        <v>1989</v>
      </c>
      <c r="T1547" s="30">
        <v>0</v>
      </c>
      <c r="U1547" s="27" t="s">
        <v>1989</v>
      </c>
      <c r="V1547" s="30">
        <v>0</v>
      </c>
      <c r="W1547" s="32" t="s">
        <v>1989</v>
      </c>
      <c r="X1547" s="30">
        <v>0</v>
      </c>
      <c r="Y1547" s="32" t="s">
        <v>1989</v>
      </c>
      <c r="Z1547" s="30">
        <v>0</v>
      </c>
      <c r="AA1547" s="32" t="s">
        <v>1989</v>
      </c>
      <c r="AB1547" s="30">
        <v>0</v>
      </c>
      <c r="AC1547" s="27" t="s">
        <v>1989</v>
      </c>
      <c r="AD1547" s="30">
        <v>0</v>
      </c>
      <c r="AE1547" s="27" t="s">
        <v>1989</v>
      </c>
      <c r="AF1547" s="30">
        <v>0</v>
      </c>
      <c r="AG1547" s="27" t="s">
        <v>1989</v>
      </c>
      <c r="AH1547" s="25">
        <v>0</v>
      </c>
      <c r="AI1547" s="25">
        <v>0</v>
      </c>
      <c r="AJ1547" s="25">
        <v>0</v>
      </c>
      <c r="AK1547" s="25">
        <v>0</v>
      </c>
      <c r="AL1547" s="25">
        <v>0</v>
      </c>
      <c r="AM1547" s="25">
        <v>0</v>
      </c>
      <c r="AN1547" s="47">
        <v>0</v>
      </c>
      <c r="AO1547" s="47">
        <v>0</v>
      </c>
      <c r="AP1547" s="47">
        <v>0</v>
      </c>
      <c r="AQ1547" s="47" t="s">
        <v>1989</v>
      </c>
      <c r="AR1547" s="47" t="s">
        <v>1989</v>
      </c>
      <c r="AS1547" s="47" t="s">
        <v>1989</v>
      </c>
      <c r="AT1547" s="28">
        <v>0</v>
      </c>
      <c r="AU1547" s="28">
        <v>0</v>
      </c>
      <c r="AV1547" s="28">
        <v>0</v>
      </c>
    </row>
    <row r="1548" spans="1:48" x14ac:dyDescent="0.25">
      <c r="A1548" s="159">
        <v>1545</v>
      </c>
      <c r="B1548" s="3" t="s">
        <v>3737</v>
      </c>
      <c r="C1548" s="3" t="s">
        <v>1</v>
      </c>
      <c r="D1548" s="28">
        <v>600</v>
      </c>
      <c r="E1548" s="25">
        <v>0</v>
      </c>
      <c r="F1548" s="25">
        <v>0</v>
      </c>
      <c r="G1548" s="25">
        <v>-40</v>
      </c>
      <c r="H1548" s="28">
        <v>3000000000</v>
      </c>
      <c r="I1548" s="49">
        <v>5</v>
      </c>
      <c r="J1548" s="49">
        <v>79.776820000000001</v>
      </c>
      <c r="K1548" s="28">
        <v>0</v>
      </c>
      <c r="L1548" s="28" t="s">
        <v>4501</v>
      </c>
      <c r="M1548" s="49" t="s">
        <v>4501</v>
      </c>
      <c r="N1548" s="49" t="s">
        <v>4501</v>
      </c>
      <c r="O1548" s="49" t="s">
        <v>4501</v>
      </c>
      <c r="P1548" s="30">
        <v>14.38984046</v>
      </c>
      <c r="Q1548" s="27">
        <v>-0.88290000000000002</v>
      </c>
      <c r="R1548" s="30">
        <v>0</v>
      </c>
      <c r="S1548" s="27">
        <v>-1</v>
      </c>
      <c r="T1548" s="30">
        <v>0</v>
      </c>
      <c r="U1548" s="27" t="s">
        <v>1989</v>
      </c>
      <c r="V1548" s="30">
        <v>-78.938028940999999</v>
      </c>
      <c r="W1548" s="32">
        <v>2.9899999999999999E-2</v>
      </c>
      <c r="X1548" s="30">
        <v>0</v>
      </c>
      <c r="Y1548" s="32">
        <v>-1</v>
      </c>
      <c r="Z1548" s="30">
        <v>0</v>
      </c>
      <c r="AA1548" s="32" t="s">
        <v>1989</v>
      </c>
      <c r="AB1548" s="30">
        <v>-15787.6057882</v>
      </c>
      <c r="AC1548" s="27">
        <v>2.9899999999999999E-2</v>
      </c>
      <c r="AD1548" s="30">
        <v>0</v>
      </c>
      <c r="AE1548" s="27">
        <v>-1</v>
      </c>
      <c r="AF1548" s="30">
        <v>0</v>
      </c>
      <c r="AG1548" s="27" t="s">
        <v>1989</v>
      </c>
      <c r="AH1548" s="25">
        <v>-0.1744535277</v>
      </c>
      <c r="AI1548" s="25">
        <v>0</v>
      </c>
      <c r="AJ1548" s="25">
        <v>0</v>
      </c>
      <c r="AK1548" s="25">
        <v>0.77609281539999997</v>
      </c>
      <c r="AL1548" s="25">
        <v>0</v>
      </c>
      <c r="AM1548" s="25">
        <v>0</v>
      </c>
      <c r="AN1548" s="47">
        <v>-2.8214410355999999</v>
      </c>
      <c r="AO1548" s="47">
        <v>0</v>
      </c>
      <c r="AP1548" s="47">
        <v>0</v>
      </c>
      <c r="AQ1548" s="47">
        <v>-3.91495910843904</v>
      </c>
      <c r="AR1548" s="47" t="s">
        <v>1989</v>
      </c>
      <c r="AS1548" s="47" t="s">
        <v>1989</v>
      </c>
      <c r="AT1548" s="28">
        <v>0</v>
      </c>
      <c r="AU1548" s="28">
        <v>0</v>
      </c>
      <c r="AV1548" s="28">
        <v>0</v>
      </c>
    </row>
    <row r="1549" spans="1:48" x14ac:dyDescent="0.25">
      <c r="A1549" s="159">
        <v>1546</v>
      </c>
      <c r="B1549" s="3" t="s">
        <v>3740</v>
      </c>
      <c r="C1549" s="3" t="s">
        <v>1</v>
      </c>
      <c r="D1549" s="28">
        <v>10700</v>
      </c>
      <c r="E1549" s="25">
        <v>1.9047620000000001</v>
      </c>
      <c r="F1549" s="25">
        <v>0.94339620000000002</v>
      </c>
      <c r="G1549" s="25">
        <v>-22.46377</v>
      </c>
      <c r="H1549" s="28">
        <v>162504345400</v>
      </c>
      <c r="I1549" s="49">
        <v>15.18732</v>
      </c>
      <c r="J1549" s="49">
        <v>27.523060000000001</v>
      </c>
      <c r="K1549" s="28">
        <v>4050</v>
      </c>
      <c r="L1549" s="28">
        <v>42715500</v>
      </c>
      <c r="M1549" s="49">
        <v>5.0638902035021296</v>
      </c>
      <c r="N1549" s="49">
        <v>0.65047681734399865</v>
      </c>
      <c r="O1549" s="49">
        <v>0.72092199999999995</v>
      </c>
      <c r="P1549" s="30">
        <v>1907.901687501</v>
      </c>
      <c r="Q1549" s="27">
        <v>0.35049999999999998</v>
      </c>
      <c r="R1549" s="30">
        <v>2522.820554976</v>
      </c>
      <c r="S1549" s="27">
        <v>0.32229999999999998</v>
      </c>
      <c r="T1549" s="30">
        <v>2426.52994644</v>
      </c>
      <c r="U1549" s="27">
        <v>-1.6199999999999999E-2</v>
      </c>
      <c r="V1549" s="30">
        <v>64.568875273000003</v>
      </c>
      <c r="W1549" s="32">
        <v>1.1194999999999999</v>
      </c>
      <c r="X1549" s="30">
        <v>32.097073408</v>
      </c>
      <c r="Y1549" s="32">
        <v>-0.50290000000000001</v>
      </c>
      <c r="Z1549" s="30">
        <v>25.844261407000001</v>
      </c>
      <c r="AA1549" s="32">
        <v>-0.6028</v>
      </c>
      <c r="AB1549" s="30">
        <v>3859.2707965894001</v>
      </c>
      <c r="AC1549" s="27">
        <v>1.1376999999999999</v>
      </c>
      <c r="AD1549" s="30">
        <v>1902.0710871870999</v>
      </c>
      <c r="AE1549" s="27">
        <v>-0.50700000000000001</v>
      </c>
      <c r="AF1549" s="30">
        <v>1701.6997076246</v>
      </c>
      <c r="AG1549" s="27">
        <v>0.4</v>
      </c>
      <c r="AH1549" s="25">
        <v>0.1734437023</v>
      </c>
      <c r="AI1549" s="25">
        <v>6.2126461700000003E-2</v>
      </c>
      <c r="AJ1549" s="25">
        <v>4.4887437699999998E-2</v>
      </c>
      <c r="AK1549" s="25">
        <v>0.26014879790000001</v>
      </c>
      <c r="AL1549" s="25">
        <v>0.12407209280000001</v>
      </c>
      <c r="AM1549" s="25">
        <v>0.1080625643</v>
      </c>
      <c r="AN1549" s="47">
        <v>6.6435873600000001E-2</v>
      </c>
      <c r="AO1549" s="47">
        <v>3.5462653599999998E-2</v>
      </c>
      <c r="AP1549" s="47">
        <v>3.6300538100000002E-2</v>
      </c>
      <c r="AQ1549" s="47">
        <v>0.57818405564731301</v>
      </c>
      <c r="AR1549" s="47">
        <v>1.4457529680324099</v>
      </c>
      <c r="AS1549" s="47">
        <v>1.4074121835111</v>
      </c>
      <c r="AT1549" s="28">
        <v>3000</v>
      </c>
      <c r="AU1549" s="28">
        <v>3000</v>
      </c>
      <c r="AV1549" s="28">
        <v>0</v>
      </c>
    </row>
    <row r="1550" spans="1:48" x14ac:dyDescent="0.25">
      <c r="A1550" s="159">
        <v>1547</v>
      </c>
      <c r="B1550" s="3" t="s">
        <v>2374</v>
      </c>
      <c r="C1550" s="3" t="s">
        <v>1</v>
      </c>
      <c r="D1550" s="28" t="s">
        <v>4501</v>
      </c>
      <c r="E1550" s="25" t="s">
        <v>4501</v>
      </c>
      <c r="F1550" s="25" t="s">
        <v>4501</v>
      </c>
      <c r="G1550" s="25" t="s">
        <v>4501</v>
      </c>
      <c r="H1550" s="28" t="s">
        <v>4501</v>
      </c>
      <c r="I1550" s="49">
        <v>1.7999999999999998</v>
      </c>
      <c r="J1550" s="49">
        <v>92.915170000000003</v>
      </c>
      <c r="K1550" s="28">
        <v>0</v>
      </c>
      <c r="L1550" s="28" t="s">
        <v>4501</v>
      </c>
      <c r="M1550" s="49" t="s">
        <v>4501</v>
      </c>
      <c r="N1550" s="49" t="s">
        <v>4501</v>
      </c>
      <c r="O1550" s="49" t="s">
        <v>4501</v>
      </c>
      <c r="P1550" s="30">
        <v>193.71788270600001</v>
      </c>
      <c r="Q1550" s="27">
        <v>0.13</v>
      </c>
      <c r="R1550" s="30">
        <v>203.07160098700001</v>
      </c>
      <c r="S1550" s="27">
        <v>4.8300000000000003E-2</v>
      </c>
      <c r="T1550" s="30">
        <v>0</v>
      </c>
      <c r="U1550" s="27" t="s">
        <v>1989</v>
      </c>
      <c r="V1550" s="30">
        <v>8.2150290770000005</v>
      </c>
      <c r="W1550" s="32">
        <v>0.44950000000000001</v>
      </c>
      <c r="X1550" s="30">
        <v>10.424055136</v>
      </c>
      <c r="Y1550" s="32">
        <v>0.26889999999999997</v>
      </c>
      <c r="Z1550" s="30">
        <v>0</v>
      </c>
      <c r="AA1550" s="32" t="s">
        <v>1989</v>
      </c>
      <c r="AB1550" s="30">
        <v>2730.2425383333002</v>
      </c>
      <c r="AC1550" s="27">
        <v>0.47699999999999998</v>
      </c>
      <c r="AD1550" s="30">
        <v>3448.5858466667</v>
      </c>
      <c r="AE1550" s="27">
        <v>0.26300000000000001</v>
      </c>
      <c r="AF1550" s="30">
        <v>0</v>
      </c>
      <c r="AG1550" s="27" t="s">
        <v>1989</v>
      </c>
      <c r="AH1550" s="25">
        <v>4.7788519100000003E-2</v>
      </c>
      <c r="AI1550" s="25">
        <v>5.1303941700000001E-2</v>
      </c>
      <c r="AJ1550" s="25">
        <v>0</v>
      </c>
      <c r="AK1550" s="25">
        <v>0.27612508470000002</v>
      </c>
      <c r="AL1550" s="25">
        <v>0.34660745939999998</v>
      </c>
      <c r="AM1550" s="25">
        <v>0</v>
      </c>
      <c r="AN1550" s="47">
        <v>0.17533159819999999</v>
      </c>
      <c r="AO1550" s="47">
        <v>0.20265153950000001</v>
      </c>
      <c r="AP1550" s="47">
        <v>0</v>
      </c>
      <c r="AQ1550" s="47">
        <v>5.4134148001915996</v>
      </c>
      <c r="AR1550" s="47">
        <v>6.09052830724002</v>
      </c>
      <c r="AS1550" s="47" t="s">
        <v>1989</v>
      </c>
      <c r="AT1550" s="28">
        <v>1976</v>
      </c>
      <c r="AU1550" s="28">
        <v>2618</v>
      </c>
      <c r="AV1550" s="28">
        <v>0</v>
      </c>
    </row>
    <row r="1551" spans="1:48" x14ac:dyDescent="0.25">
      <c r="A1551" s="159">
        <v>1548</v>
      </c>
      <c r="B1551" s="3" t="s">
        <v>3802</v>
      </c>
      <c r="C1551" s="3" t="s">
        <v>1</v>
      </c>
      <c r="D1551" s="28">
        <v>11100</v>
      </c>
      <c r="E1551" s="25">
        <v>0</v>
      </c>
      <c r="F1551" s="25">
        <v>-7.5</v>
      </c>
      <c r="G1551" s="25">
        <v>11</v>
      </c>
      <c r="H1551" s="28">
        <v>62159999999.999992</v>
      </c>
      <c r="I1551" s="49">
        <v>5.6</v>
      </c>
      <c r="J1551" s="49">
        <v>31.41395</v>
      </c>
      <c r="K1551" s="28">
        <v>0</v>
      </c>
      <c r="L1551" s="28" t="s">
        <v>4501</v>
      </c>
      <c r="M1551" s="49">
        <v>365.62492001954877</v>
      </c>
      <c r="N1551" s="49">
        <v>1.013741909989637</v>
      </c>
      <c r="O1551" s="49" t="s">
        <v>4501</v>
      </c>
      <c r="P1551" s="30">
        <v>383.07696810900001</v>
      </c>
      <c r="Q1551" s="27">
        <v>5.1400000000000001E-2</v>
      </c>
      <c r="R1551" s="30">
        <v>556.78723653400004</v>
      </c>
      <c r="S1551" s="27">
        <v>0.45350000000000001</v>
      </c>
      <c r="T1551" s="30">
        <v>154.119826555</v>
      </c>
      <c r="U1551" s="27">
        <v>-0.66500000000000004</v>
      </c>
      <c r="V1551" s="30">
        <v>20.331650750000001</v>
      </c>
      <c r="W1551" s="32">
        <v>-7.4800000000000005E-2</v>
      </c>
      <c r="X1551" s="30">
        <v>0.122666844</v>
      </c>
      <c r="Y1551" s="32">
        <v>-0.99399999999999999</v>
      </c>
      <c r="Z1551" s="30">
        <v>-0.202122317</v>
      </c>
      <c r="AA1551" s="32">
        <v>-1.0227999999999999</v>
      </c>
      <c r="AB1551" s="30">
        <v>7261.3038392856997</v>
      </c>
      <c r="AC1551" s="27">
        <v>-7.4800000000000005E-2</v>
      </c>
      <c r="AD1551" s="30">
        <v>21.904793571399999</v>
      </c>
      <c r="AE1551" s="27">
        <v>-0.997</v>
      </c>
      <c r="AF1551" s="30">
        <v>0</v>
      </c>
      <c r="AG1551" s="27" t="s">
        <v>1989</v>
      </c>
      <c r="AH1551" s="25">
        <v>6.1970951000000003E-2</v>
      </c>
      <c r="AI1551" s="25">
        <v>3.1665900000000001E-4</v>
      </c>
      <c r="AJ1551" s="25">
        <v>0</v>
      </c>
      <c r="AK1551" s="25">
        <v>0.58141082730000004</v>
      </c>
      <c r="AL1551" s="25">
        <v>2.5915487000000002E-3</v>
      </c>
      <c r="AM1551" s="25">
        <v>0</v>
      </c>
      <c r="AN1551" s="47">
        <v>0.20330645859999999</v>
      </c>
      <c r="AO1551" s="47">
        <v>0.128244946</v>
      </c>
      <c r="AP1551" s="47">
        <v>0</v>
      </c>
      <c r="AQ1551" s="47">
        <v>10.8633925770368</v>
      </c>
      <c r="AR1551" s="47">
        <v>5.1828972273627203</v>
      </c>
      <c r="AS1551" s="47">
        <v>11.3926985597013</v>
      </c>
      <c r="AT1551" s="28">
        <v>0</v>
      </c>
      <c r="AU1551" s="28">
        <v>0</v>
      </c>
      <c r="AV1551" s="28">
        <v>0</v>
      </c>
    </row>
    <row r="1552" spans="1:48" x14ac:dyDescent="0.25">
      <c r="A1552" s="159">
        <v>1549</v>
      </c>
      <c r="B1552" s="3" t="s">
        <v>4964</v>
      </c>
      <c r="C1552" s="3" t="s">
        <v>1</v>
      </c>
      <c r="D1552" s="28" t="s">
        <v>4664</v>
      </c>
      <c r="E1552" s="25" t="s">
        <v>4664</v>
      </c>
      <c r="F1552" s="25" t="s">
        <v>4664</v>
      </c>
      <c r="G1552" s="25" t="s">
        <v>4664</v>
      </c>
      <c r="H1552" s="28" t="s">
        <v>4664</v>
      </c>
      <c r="I1552" s="49" t="s">
        <v>4664</v>
      </c>
      <c r="J1552" s="49" t="s">
        <v>4664</v>
      </c>
      <c r="K1552" s="28" t="s">
        <v>4664</v>
      </c>
      <c r="L1552" s="28" t="s">
        <v>4664</v>
      </c>
      <c r="M1552" s="49" t="s">
        <v>4664</v>
      </c>
      <c r="N1552" s="49" t="s">
        <v>4664</v>
      </c>
      <c r="O1552" s="49" t="s">
        <v>4664</v>
      </c>
      <c r="P1552" s="30">
        <v>54.376782392000003</v>
      </c>
      <c r="Q1552" s="27">
        <v>-0.35439999999999999</v>
      </c>
      <c r="R1552" s="30">
        <v>80.458846854000001</v>
      </c>
      <c r="S1552" s="27">
        <v>0.47970000000000002</v>
      </c>
      <c r="T1552" s="30">
        <v>0</v>
      </c>
      <c r="U1552" s="27" t="s">
        <v>1989</v>
      </c>
      <c r="V1552" s="30">
        <v>0.55017637500000005</v>
      </c>
      <c r="W1552" s="32">
        <v>-1.2558</v>
      </c>
      <c r="X1552" s="30">
        <v>-2.2495847859999998</v>
      </c>
      <c r="Y1552" s="32">
        <v>-5.0888</v>
      </c>
      <c r="Z1552" s="30">
        <v>0</v>
      </c>
      <c r="AA1552" s="32" t="s">
        <v>1989</v>
      </c>
      <c r="AB1552" s="30">
        <v>90.170778693000003</v>
      </c>
      <c r="AC1552" s="27">
        <v>-1.2558</v>
      </c>
      <c r="AD1552" s="30">
        <v>-368.69415174289998</v>
      </c>
      <c r="AE1552" s="27">
        <v>-5.0890000000000004</v>
      </c>
      <c r="AF1552" s="30">
        <v>0</v>
      </c>
      <c r="AG1552" s="27" t="s">
        <v>1989</v>
      </c>
      <c r="AH1552" s="25">
        <v>3.6077958999999999E-3</v>
      </c>
      <c r="AI1552" s="25">
        <v>-1.96226265E-2</v>
      </c>
      <c r="AJ1552" s="25">
        <v>0</v>
      </c>
      <c r="AK1552" s="25">
        <v>1.59520987E-2</v>
      </c>
      <c r="AL1552" s="25">
        <v>-6.9184754299999998E-2</v>
      </c>
      <c r="AM1552" s="25">
        <v>0</v>
      </c>
      <c r="AN1552" s="47">
        <v>8.6920735999999998E-2</v>
      </c>
      <c r="AO1552" s="47">
        <v>1.4395512799999999E-2</v>
      </c>
      <c r="AP1552" s="47">
        <v>0</v>
      </c>
      <c r="AQ1552" s="47">
        <v>3.3474786486477499</v>
      </c>
      <c r="AR1552" s="47">
        <v>1.6451626095421701</v>
      </c>
      <c r="AS1552" s="47" t="s">
        <v>1989</v>
      </c>
      <c r="AT1552" s="28">
        <v>0</v>
      </c>
      <c r="AU1552" s="28">
        <v>0</v>
      </c>
      <c r="AV1552" s="28">
        <v>0</v>
      </c>
    </row>
    <row r="1553" spans="1:48" x14ac:dyDescent="0.25">
      <c r="A1553" s="159">
        <v>1550</v>
      </c>
      <c r="B1553" s="3" t="s">
        <v>3747</v>
      </c>
      <c r="C1553" s="3" t="s">
        <v>1</v>
      </c>
      <c r="D1553" s="28" t="s">
        <v>4501</v>
      </c>
      <c r="E1553" s="25" t="s">
        <v>4501</v>
      </c>
      <c r="F1553" s="25" t="s">
        <v>4501</v>
      </c>
      <c r="G1553" s="25" t="s">
        <v>4501</v>
      </c>
      <c r="H1553" s="28" t="s">
        <v>4501</v>
      </c>
      <c r="I1553" s="49">
        <v>1.0999999999999999</v>
      </c>
      <c r="J1553" s="49">
        <v>37.498359999999998</v>
      </c>
      <c r="K1553" s="28" t="s">
        <v>4501</v>
      </c>
      <c r="L1553" s="28" t="s">
        <v>4501</v>
      </c>
      <c r="M1553" s="49" t="s">
        <v>4501</v>
      </c>
      <c r="N1553" s="49" t="s">
        <v>4501</v>
      </c>
      <c r="O1553" s="49" t="s">
        <v>4501</v>
      </c>
      <c r="P1553" s="30">
        <v>7.8661241940000002</v>
      </c>
      <c r="Q1553" s="27">
        <v>-0.1716</v>
      </c>
      <c r="R1553" s="30">
        <v>0</v>
      </c>
      <c r="S1553" s="27">
        <v>-1</v>
      </c>
      <c r="T1553" s="30">
        <v>0</v>
      </c>
      <c r="U1553" s="27" t="s">
        <v>1989</v>
      </c>
      <c r="V1553" s="30">
        <v>-4.8463968169999996</v>
      </c>
      <c r="W1553" s="32">
        <v>-14.933400000000001</v>
      </c>
      <c r="X1553" s="30">
        <v>0</v>
      </c>
      <c r="Y1553" s="32">
        <v>-1</v>
      </c>
      <c r="Z1553" s="30">
        <v>0</v>
      </c>
      <c r="AA1553" s="32" t="s">
        <v>1989</v>
      </c>
      <c r="AB1553" s="30">
        <v>-4260.9520700000003</v>
      </c>
      <c r="AC1553" s="27">
        <v>-20.121099999999998</v>
      </c>
      <c r="AD1553" s="30">
        <v>0</v>
      </c>
      <c r="AE1553" s="27">
        <v>-1</v>
      </c>
      <c r="AF1553" s="30">
        <v>0</v>
      </c>
      <c r="AG1553" s="27" t="s">
        <v>1989</v>
      </c>
      <c r="AH1553" s="25">
        <v>-0.1024966039</v>
      </c>
      <c r="AI1553" s="25">
        <v>0</v>
      </c>
      <c r="AJ1553" s="25">
        <v>0</v>
      </c>
      <c r="AK1553" s="25">
        <v>-7.9558156634000001</v>
      </c>
      <c r="AL1553" s="25">
        <v>0</v>
      </c>
      <c r="AM1553" s="25">
        <v>0</v>
      </c>
      <c r="AN1553" s="47">
        <v>0.27819439150000003</v>
      </c>
      <c r="AO1553" s="47">
        <v>0</v>
      </c>
      <c r="AP1553" s="47">
        <v>0</v>
      </c>
      <c r="AQ1553" s="47">
        <v>-24.006284189642301</v>
      </c>
      <c r="AR1553" s="47" t="s">
        <v>1989</v>
      </c>
      <c r="AS1553" s="47" t="s">
        <v>1989</v>
      </c>
      <c r="AT1553" s="28">
        <v>0</v>
      </c>
      <c r="AU1553" s="28">
        <v>0</v>
      </c>
      <c r="AV1553" s="28">
        <v>0</v>
      </c>
    </row>
    <row r="1554" spans="1:48" x14ac:dyDescent="0.25">
      <c r="A1554" s="159">
        <v>1551</v>
      </c>
      <c r="B1554" s="3" t="s">
        <v>3752</v>
      </c>
      <c r="C1554" s="3" t="s">
        <v>1</v>
      </c>
      <c r="D1554" s="28">
        <v>3000</v>
      </c>
      <c r="E1554" s="25">
        <v>57.894739999999999</v>
      </c>
      <c r="F1554" s="25">
        <v>66.666669999999996</v>
      </c>
      <c r="G1554" s="25">
        <v>66.666669999999996</v>
      </c>
      <c r="H1554" s="28">
        <v>79590000000.000015</v>
      </c>
      <c r="I1554" s="49">
        <v>26.529999999999998</v>
      </c>
      <c r="J1554" s="49">
        <v>29.85463</v>
      </c>
      <c r="K1554" s="28">
        <v>10840</v>
      </c>
      <c r="L1554" s="28">
        <v>36317000</v>
      </c>
      <c r="M1554" s="49">
        <v>12.396694214876034</v>
      </c>
      <c r="N1554" s="49">
        <v>0.54341411520475413</v>
      </c>
      <c r="O1554" s="49" t="s">
        <v>4501</v>
      </c>
      <c r="P1554" s="30">
        <v>598.80741094899997</v>
      </c>
      <c r="Q1554" s="27">
        <v>-9.8799999999999999E-2</v>
      </c>
      <c r="R1554" s="30">
        <v>835.991045697</v>
      </c>
      <c r="S1554" s="27">
        <v>0.39610000000000001</v>
      </c>
      <c r="T1554" s="30">
        <v>854.13017811099996</v>
      </c>
      <c r="U1554" s="27">
        <v>0.31</v>
      </c>
      <c r="V1554" s="30">
        <v>17.023536060000001</v>
      </c>
      <c r="W1554" s="32">
        <v>-0.28820000000000001</v>
      </c>
      <c r="X1554" s="30">
        <v>6.4153837400000002</v>
      </c>
      <c r="Y1554" s="32">
        <v>-0.62309999999999999</v>
      </c>
      <c r="Z1554" s="30">
        <v>5.351318461</v>
      </c>
      <c r="AA1554" s="32">
        <v>-0.50470000000000004</v>
      </c>
      <c r="AB1554" s="30">
        <v>641.67116698079997</v>
      </c>
      <c r="AC1554" s="27">
        <v>-0.28820000000000001</v>
      </c>
      <c r="AD1554" s="30">
        <v>241.8161982661</v>
      </c>
      <c r="AE1554" s="27">
        <v>-0.623</v>
      </c>
      <c r="AF1554" s="30">
        <v>201.7081967961</v>
      </c>
      <c r="AG1554" s="27">
        <v>0.5</v>
      </c>
      <c r="AH1554" s="25">
        <v>1.96476994E-2</v>
      </c>
      <c r="AI1554" s="25">
        <v>7.9463477999999997E-3</v>
      </c>
      <c r="AJ1554" s="25">
        <v>6.8522720000000004E-3</v>
      </c>
      <c r="AK1554" s="25">
        <v>0.1294213779</v>
      </c>
      <c r="AL1554" s="25">
        <v>4.4782904700000001E-2</v>
      </c>
      <c r="AM1554" s="25">
        <v>3.7499232700000003E-2</v>
      </c>
      <c r="AN1554" s="47">
        <v>0.1411866796</v>
      </c>
      <c r="AO1554" s="47">
        <v>0.13933241569999999</v>
      </c>
      <c r="AP1554" s="47">
        <v>0.13956355270000001</v>
      </c>
      <c r="AQ1554" s="47">
        <v>5.3735826824031498</v>
      </c>
      <c r="AR1554" s="47">
        <v>3.9300574937442398</v>
      </c>
      <c r="AS1554" s="47">
        <v>4.4725254340916596</v>
      </c>
      <c r="AT1554" s="28">
        <v>0</v>
      </c>
      <c r="AU1554" s="28">
        <v>0</v>
      </c>
      <c r="AV1554" s="28">
        <v>0</v>
      </c>
    </row>
    <row r="1555" spans="1:48" x14ac:dyDescent="0.25">
      <c r="A1555" s="159">
        <v>1552</v>
      </c>
      <c r="B1555" s="3" t="s">
        <v>4965</v>
      </c>
      <c r="C1555" s="3" t="s">
        <v>1</v>
      </c>
      <c r="D1555" s="28" t="s">
        <v>4501</v>
      </c>
      <c r="E1555" s="25" t="s">
        <v>4501</v>
      </c>
      <c r="F1555" s="25" t="s">
        <v>4501</v>
      </c>
      <c r="G1555" s="25" t="s">
        <v>4501</v>
      </c>
      <c r="H1555" s="28" t="s">
        <v>4501</v>
      </c>
      <c r="I1555" s="49">
        <v>5.0999999999999996</v>
      </c>
      <c r="J1555" s="49">
        <v>32.439219999999999</v>
      </c>
      <c r="K1555" s="28" t="s">
        <v>4501</v>
      </c>
      <c r="L1555" s="28" t="s">
        <v>4501</v>
      </c>
      <c r="M1555" s="49" t="s">
        <v>4501</v>
      </c>
      <c r="N1555" s="49" t="s">
        <v>4501</v>
      </c>
      <c r="O1555" s="49" t="s">
        <v>4501</v>
      </c>
      <c r="P1555" s="30">
        <v>0</v>
      </c>
      <c r="Q1555" s="27" t="s">
        <v>1989</v>
      </c>
      <c r="R1555" s="30">
        <v>4938.9743138419999</v>
      </c>
      <c r="S1555" s="27" t="s">
        <v>1989</v>
      </c>
      <c r="T1555" s="30">
        <v>0</v>
      </c>
      <c r="U1555" s="27" t="s">
        <v>1989</v>
      </c>
      <c r="V1555" s="30">
        <v>0</v>
      </c>
      <c r="W1555" s="32" t="s">
        <v>1989</v>
      </c>
      <c r="X1555" s="30">
        <v>18.341321016999999</v>
      </c>
      <c r="Y1555" s="32" t="s">
        <v>1989</v>
      </c>
      <c r="Z1555" s="30">
        <v>0</v>
      </c>
      <c r="AA1555" s="32" t="s">
        <v>1989</v>
      </c>
      <c r="AB1555" s="30">
        <v>0</v>
      </c>
      <c r="AC1555" s="27" t="s">
        <v>1989</v>
      </c>
      <c r="AD1555" s="30">
        <v>3393.7509715686001</v>
      </c>
      <c r="AE1555" s="27" t="s">
        <v>1989</v>
      </c>
      <c r="AF1555" s="30">
        <v>0</v>
      </c>
      <c r="AG1555" s="27" t="s">
        <v>1989</v>
      </c>
      <c r="AH1555" s="25">
        <v>0</v>
      </c>
      <c r="AI1555" s="25">
        <v>8.0560512299999998E-2</v>
      </c>
      <c r="AJ1555" s="25">
        <v>0</v>
      </c>
      <c r="AK1555" s="25">
        <v>0</v>
      </c>
      <c r="AL1555" s="25">
        <v>0.35075155489999998</v>
      </c>
      <c r="AM1555" s="25">
        <v>0</v>
      </c>
      <c r="AN1555" s="47">
        <v>0</v>
      </c>
      <c r="AO1555" s="47">
        <v>4.5996943399999997E-2</v>
      </c>
      <c r="AP1555" s="47">
        <v>0</v>
      </c>
      <c r="AQ1555" s="47" t="s">
        <v>1989</v>
      </c>
      <c r="AR1555" s="47">
        <v>3.3538893296931902</v>
      </c>
      <c r="AS1555" s="47" t="s">
        <v>1989</v>
      </c>
      <c r="AT1555" s="28">
        <v>0</v>
      </c>
      <c r="AU1555" s="28">
        <v>2076</v>
      </c>
      <c r="AV1555" s="28">
        <v>0</v>
      </c>
    </row>
    <row r="1556" spans="1:48" x14ac:dyDescent="0.25">
      <c r="A1556" s="159">
        <v>1553</v>
      </c>
      <c r="B1556" s="3" t="s">
        <v>3755</v>
      </c>
      <c r="C1556" s="3" t="s">
        <v>1</v>
      </c>
      <c r="D1556" s="28">
        <v>14000</v>
      </c>
      <c r="E1556" s="25">
        <v>-18.12865</v>
      </c>
      <c r="F1556" s="25">
        <v>-19.540230000000001</v>
      </c>
      <c r="G1556" s="25">
        <v>53.846150000000002</v>
      </c>
      <c r="H1556" s="28">
        <v>41744220000</v>
      </c>
      <c r="I1556" s="49">
        <v>2.9817299999999998</v>
      </c>
      <c r="J1556" s="49">
        <v>60.269440000000003</v>
      </c>
      <c r="K1556" s="28">
        <v>175</v>
      </c>
      <c r="L1556" s="28">
        <v>2592500</v>
      </c>
      <c r="M1556" s="49">
        <v>3.197076958209637</v>
      </c>
      <c r="N1556" s="49">
        <v>0.60512745499960008</v>
      </c>
      <c r="O1556" s="49" t="s">
        <v>4501</v>
      </c>
      <c r="P1556" s="30">
        <v>763.32423391199995</v>
      </c>
      <c r="Q1556" s="27">
        <v>0.17180000000000001</v>
      </c>
      <c r="R1556" s="30">
        <v>741.08540935300005</v>
      </c>
      <c r="S1556" s="27">
        <v>-2.9100000000000001E-2</v>
      </c>
      <c r="T1556" s="30">
        <v>0</v>
      </c>
      <c r="U1556" s="27" t="s">
        <v>1989</v>
      </c>
      <c r="V1556" s="30">
        <v>8.4266346760000008</v>
      </c>
      <c r="W1556" s="32">
        <v>-0.2087</v>
      </c>
      <c r="X1556" s="30">
        <v>10.694040792999999</v>
      </c>
      <c r="Y1556" s="32">
        <v>0.26910000000000001</v>
      </c>
      <c r="Z1556" s="30">
        <v>0</v>
      </c>
      <c r="AA1556" s="32" t="s">
        <v>1989</v>
      </c>
      <c r="AB1556" s="30">
        <v>3564.2622934556998</v>
      </c>
      <c r="AC1556" s="27">
        <v>3.8300000000000001E-2</v>
      </c>
      <c r="AD1556" s="30">
        <v>3707.3604764338002</v>
      </c>
      <c r="AE1556" s="27">
        <v>0.04</v>
      </c>
      <c r="AF1556" s="30">
        <v>0</v>
      </c>
      <c r="AG1556" s="27" t="s">
        <v>1989</v>
      </c>
      <c r="AH1556" s="25">
        <v>3.17944483E-2</v>
      </c>
      <c r="AI1556" s="25">
        <v>3.3856429799999997E-2</v>
      </c>
      <c r="AJ1556" s="25">
        <v>0</v>
      </c>
      <c r="AK1556" s="25">
        <v>0.17092961979999999</v>
      </c>
      <c r="AL1556" s="25">
        <v>0.1735905566</v>
      </c>
      <c r="AM1556" s="25">
        <v>0</v>
      </c>
      <c r="AN1556" s="47">
        <v>0.12619847070000001</v>
      </c>
      <c r="AO1556" s="47">
        <v>0.1172603441</v>
      </c>
      <c r="AP1556" s="47">
        <v>0</v>
      </c>
      <c r="AQ1556" s="47">
        <v>4.4555740933798704</v>
      </c>
      <c r="AR1556" s="47">
        <v>3.8400720724952402</v>
      </c>
      <c r="AS1556" s="47" t="s">
        <v>1989</v>
      </c>
      <c r="AT1556" s="28">
        <v>2000</v>
      </c>
      <c r="AU1556" s="28">
        <v>2000</v>
      </c>
      <c r="AV1556" s="28">
        <v>0</v>
      </c>
    </row>
    <row r="1557" spans="1:48" x14ac:dyDescent="0.25">
      <c r="A1557" s="159">
        <v>1554</v>
      </c>
      <c r="B1557" s="3" t="s">
        <v>3758</v>
      </c>
      <c r="C1557" s="3" t="s">
        <v>1</v>
      </c>
      <c r="D1557" s="28">
        <v>41000</v>
      </c>
      <c r="E1557" s="25">
        <v>13.88889</v>
      </c>
      <c r="F1557" s="25">
        <v>99.029129999999995</v>
      </c>
      <c r="G1557" s="25">
        <v>125.2747</v>
      </c>
      <c r="H1557" s="28">
        <v>80583040000.000015</v>
      </c>
      <c r="I1557" s="49">
        <v>1.9654399999999999</v>
      </c>
      <c r="J1557" s="49">
        <v>34.639060000000001</v>
      </c>
      <c r="K1557" s="28">
        <v>5</v>
      </c>
      <c r="L1557" s="28">
        <v>205000</v>
      </c>
      <c r="M1557" s="49">
        <v>21.866666666666667</v>
      </c>
      <c r="N1557" s="49">
        <v>2.601366780289911</v>
      </c>
      <c r="O1557" s="49" t="s">
        <v>4501</v>
      </c>
      <c r="P1557" s="30">
        <v>97.379329827999996</v>
      </c>
      <c r="Q1557" s="27">
        <v>4.2599999999999999E-2</v>
      </c>
      <c r="R1557" s="30">
        <v>117.62949331</v>
      </c>
      <c r="S1557" s="27">
        <v>0.20799999999999999</v>
      </c>
      <c r="T1557" s="30">
        <v>0</v>
      </c>
      <c r="U1557" s="27" t="s">
        <v>1989</v>
      </c>
      <c r="V1557" s="30">
        <v>3.6816828780000002</v>
      </c>
      <c r="W1557" s="32">
        <v>-8.3199999999999996E-2</v>
      </c>
      <c r="X1557" s="30">
        <v>3.6853253659999998</v>
      </c>
      <c r="Y1557" s="32">
        <v>1E-3</v>
      </c>
      <c r="Z1557" s="30">
        <v>0</v>
      </c>
      <c r="AA1557" s="32" t="s">
        <v>1989</v>
      </c>
      <c r="AB1557" s="30">
        <v>1779.5499908417</v>
      </c>
      <c r="AC1557" s="27">
        <v>2.46E-2</v>
      </c>
      <c r="AD1557" s="30">
        <v>1781.3105961005999</v>
      </c>
      <c r="AE1557" s="27">
        <v>1E-3</v>
      </c>
      <c r="AF1557" s="30">
        <v>0</v>
      </c>
      <c r="AG1557" s="27" t="s">
        <v>1989</v>
      </c>
      <c r="AH1557" s="25">
        <v>8.6796498999999999E-2</v>
      </c>
      <c r="AI1557" s="25">
        <v>8.7989588600000002E-2</v>
      </c>
      <c r="AJ1557" s="25">
        <v>0</v>
      </c>
      <c r="AK1557" s="25">
        <v>0.1213231484</v>
      </c>
      <c r="AL1557" s="25">
        <v>0.11968180990000001</v>
      </c>
      <c r="AM1557" s="25">
        <v>0</v>
      </c>
      <c r="AN1557" s="47">
        <v>8.8156789799999996E-2</v>
      </c>
      <c r="AO1557" s="47">
        <v>8.6027588299999999E-2</v>
      </c>
      <c r="AP1557" s="47">
        <v>0</v>
      </c>
      <c r="AQ1557" s="47">
        <v>0.493577664540649</v>
      </c>
      <c r="AR1557" s="47">
        <v>0.22837432067229399</v>
      </c>
      <c r="AS1557" s="47" t="s">
        <v>1989</v>
      </c>
      <c r="AT1557" s="28">
        <v>1500</v>
      </c>
      <c r="AU1557" s="28">
        <v>2000</v>
      </c>
      <c r="AV1557" s="28">
        <v>0</v>
      </c>
    </row>
    <row r="1558" spans="1:48" x14ac:dyDescent="0.25">
      <c r="A1558" s="159">
        <v>1555</v>
      </c>
      <c r="B1558" s="3" t="s">
        <v>4415</v>
      </c>
      <c r="C1558" s="3" t="s">
        <v>1</v>
      </c>
      <c r="D1558" s="28">
        <v>47200</v>
      </c>
      <c r="E1558" s="25">
        <v>-7.4509800000000004</v>
      </c>
      <c r="F1558" s="25">
        <v>-13.86861</v>
      </c>
      <c r="G1558" s="25">
        <v>24.538260000000001</v>
      </c>
      <c r="H1558" s="28">
        <v>62719360000000</v>
      </c>
      <c r="I1558" s="49">
        <v>1328.8</v>
      </c>
      <c r="J1558" s="49">
        <v>11.369339999999999</v>
      </c>
      <c r="K1558" s="28">
        <v>221858.8</v>
      </c>
      <c r="L1558" s="28">
        <v>8794385000</v>
      </c>
      <c r="M1558" s="49">
        <v>8.946646144981159</v>
      </c>
      <c r="N1558" s="49">
        <v>2.5439449886387995</v>
      </c>
      <c r="O1558" s="49" t="s">
        <v>4501</v>
      </c>
      <c r="P1558" s="30">
        <v>6585.5347946920001</v>
      </c>
      <c r="Q1558" s="27">
        <v>4.1200000000000001E-2</v>
      </c>
      <c r="R1558" s="30">
        <v>7074.4535002900002</v>
      </c>
      <c r="S1558" s="27">
        <v>7.4200000000000002E-2</v>
      </c>
      <c r="T1558" s="30">
        <v>5954.3172841429996</v>
      </c>
      <c r="U1558" s="27">
        <v>-0.18029999999999999</v>
      </c>
      <c r="V1558" s="30">
        <v>5085.9637309090003</v>
      </c>
      <c r="W1558" s="32">
        <v>0.13220000000000001</v>
      </c>
      <c r="X1558" s="30">
        <v>7047.2313762719996</v>
      </c>
      <c r="Y1558" s="32">
        <v>0.3856</v>
      </c>
      <c r="Z1558" s="30">
        <v>7429.4652209850001</v>
      </c>
      <c r="AA1558" s="32">
        <v>0.2455</v>
      </c>
      <c r="AB1558" s="30">
        <v>3797.4944637951999</v>
      </c>
      <c r="AC1558" s="27">
        <v>0.1202</v>
      </c>
      <c r="AD1558" s="30">
        <v>5229.3657931305997</v>
      </c>
      <c r="AE1558" s="27">
        <v>0.377</v>
      </c>
      <c r="AF1558" s="30">
        <v>5549.5382439230998</v>
      </c>
      <c r="AG1558" s="27" t="s">
        <v>1989</v>
      </c>
      <c r="AH1558" s="25">
        <v>0.2307484098</v>
      </c>
      <c r="AI1558" s="25">
        <v>0.2817283438</v>
      </c>
      <c r="AJ1558" s="25">
        <v>0.27336571549999999</v>
      </c>
      <c r="AK1558" s="25">
        <v>0.31651251419999998</v>
      </c>
      <c r="AL1558" s="25">
        <v>0.32287309380000001</v>
      </c>
      <c r="AM1558" s="25">
        <v>0.2903726512</v>
      </c>
      <c r="AN1558" s="47">
        <v>9.4476138099999996E-2</v>
      </c>
      <c r="AO1558" s="47">
        <v>8.5246660200000005E-2</v>
      </c>
      <c r="AP1558" s="47">
        <v>6.5764584500000001E-2</v>
      </c>
      <c r="AQ1558" s="47">
        <v>0.25762901714522102</v>
      </c>
      <c r="AR1558" s="47">
        <v>6.2632985310763306E-2</v>
      </c>
      <c r="AS1558" s="47">
        <v>6.2213126062731702E-2</v>
      </c>
      <c r="AT1558" s="28">
        <v>370</v>
      </c>
      <c r="AU1558" s="28">
        <v>0</v>
      </c>
      <c r="AV1558" s="28">
        <v>0</v>
      </c>
    </row>
    <row r="1559" spans="1:48" x14ac:dyDescent="0.25">
      <c r="A1559" s="159">
        <v>1556</v>
      </c>
      <c r="B1559" s="3" t="s">
        <v>3764</v>
      </c>
      <c r="C1559" s="3" t="s">
        <v>1</v>
      </c>
      <c r="D1559" s="28" t="s">
        <v>4501</v>
      </c>
      <c r="E1559" s="25" t="s">
        <v>4501</v>
      </c>
      <c r="F1559" s="25" t="s">
        <v>4501</v>
      </c>
      <c r="G1559" s="25" t="s">
        <v>4501</v>
      </c>
      <c r="H1559" s="28" t="s">
        <v>4501</v>
      </c>
      <c r="I1559" s="49">
        <v>10.18582</v>
      </c>
      <c r="J1559" s="49">
        <v>58.61627</v>
      </c>
      <c r="K1559" s="28">
        <v>0</v>
      </c>
      <c r="L1559" s="28" t="s">
        <v>4501</v>
      </c>
      <c r="M1559" s="49" t="s">
        <v>4501</v>
      </c>
      <c r="N1559" s="49" t="s">
        <v>4501</v>
      </c>
      <c r="O1559" s="49" t="s">
        <v>4501</v>
      </c>
      <c r="P1559" s="30">
        <v>390.301176919</v>
      </c>
      <c r="Q1559" s="27">
        <v>4.9099999999999998E-2</v>
      </c>
      <c r="R1559" s="30">
        <v>391.37608094199999</v>
      </c>
      <c r="S1559" s="27">
        <v>2.8E-3</v>
      </c>
      <c r="T1559" s="30">
        <v>273.93963820200003</v>
      </c>
      <c r="U1559" s="27">
        <v>0.55220000000000002</v>
      </c>
      <c r="V1559" s="30">
        <v>11.63873733</v>
      </c>
      <c r="W1559" s="32">
        <v>1.1952</v>
      </c>
      <c r="X1559" s="30">
        <v>35.531796083000003</v>
      </c>
      <c r="Y1559" s="32">
        <v>2.0529000000000002</v>
      </c>
      <c r="Z1559" s="30">
        <v>29.442208479000001</v>
      </c>
      <c r="AA1559" s="32">
        <v>4.2445000000000004</v>
      </c>
      <c r="AB1559" s="30">
        <v>1009.8488331818</v>
      </c>
      <c r="AC1559" s="27">
        <v>0.25869999999999999</v>
      </c>
      <c r="AD1559" s="30">
        <v>3274.4376486135002</v>
      </c>
      <c r="AE1559" s="27">
        <v>2.2429999999999999</v>
      </c>
      <c r="AF1559" s="30">
        <v>0</v>
      </c>
      <c r="AG1559" s="27" t="s">
        <v>1989</v>
      </c>
      <c r="AH1559" s="25">
        <v>4.9097726500000001E-2</v>
      </c>
      <c r="AI1559" s="25">
        <v>0.1217474482</v>
      </c>
      <c r="AJ1559" s="25">
        <v>0</v>
      </c>
      <c r="AK1559" s="25">
        <v>0.1217471542</v>
      </c>
      <c r="AL1559" s="25">
        <v>0.24990959539999999</v>
      </c>
      <c r="AM1559" s="25">
        <v>0</v>
      </c>
      <c r="AN1559" s="47">
        <v>0.1338064853</v>
      </c>
      <c r="AO1559" s="47">
        <v>0.15931494169999999</v>
      </c>
      <c r="AP1559" s="47">
        <v>0</v>
      </c>
      <c r="AQ1559" s="47">
        <v>0.71787019595576496</v>
      </c>
      <c r="AR1559" s="47">
        <v>1.3219876162564801</v>
      </c>
      <c r="AS1559" s="47">
        <v>1.41807935416127</v>
      </c>
      <c r="AT1559" s="28">
        <v>700</v>
      </c>
      <c r="AU1559" s="28">
        <v>1000</v>
      </c>
      <c r="AV1559" s="28">
        <v>0</v>
      </c>
    </row>
    <row r="1560" spans="1:48" x14ac:dyDescent="0.25">
      <c r="A1560" s="159">
        <v>1557</v>
      </c>
      <c r="B1560" s="3" t="s">
        <v>3767</v>
      </c>
      <c r="C1560" s="3" t="s">
        <v>1</v>
      </c>
      <c r="D1560" s="28">
        <v>121500</v>
      </c>
      <c r="E1560" s="25">
        <v>9.4594590000000007</v>
      </c>
      <c r="F1560" s="25">
        <v>-2.0161289999999998</v>
      </c>
      <c r="G1560" s="25">
        <v>78.676469999999995</v>
      </c>
      <c r="H1560" s="28">
        <v>20242392075000</v>
      </c>
      <c r="I1560" s="49">
        <v>166.60409999999999</v>
      </c>
      <c r="J1560" s="49">
        <v>6.682131</v>
      </c>
      <c r="K1560" s="28">
        <v>3002.05</v>
      </c>
      <c r="L1560" s="28">
        <v>361330500</v>
      </c>
      <c r="M1560" s="49">
        <v>619.89795918367349</v>
      </c>
      <c r="N1560" s="49">
        <v>11.13273549858912</v>
      </c>
      <c r="O1560" s="49">
        <v>0.76746530000000002</v>
      </c>
      <c r="P1560" s="30">
        <v>11.445472221999999</v>
      </c>
      <c r="Q1560" s="27">
        <v>-0.41120000000000001</v>
      </c>
      <c r="R1560" s="30">
        <v>15.059454107000001</v>
      </c>
      <c r="S1560" s="27">
        <v>0.31580000000000003</v>
      </c>
      <c r="T1560" s="30">
        <v>13.684630482999999</v>
      </c>
      <c r="U1560" s="27">
        <v>6.08E-2</v>
      </c>
      <c r="V1560" s="30">
        <v>40.596282887000001</v>
      </c>
      <c r="W1560" s="32">
        <v>-8.6099999999999996E-2</v>
      </c>
      <c r="X1560" s="30">
        <v>32.579508222999998</v>
      </c>
      <c r="Y1560" s="32">
        <v>-0.19750000000000001</v>
      </c>
      <c r="Z1560" s="30">
        <v>36.513220742999998</v>
      </c>
      <c r="AA1560" s="32">
        <v>0.1351</v>
      </c>
      <c r="AB1560" s="30">
        <v>243.66924385690001</v>
      </c>
      <c r="AC1560" s="27">
        <v>-8.6099999999999996E-2</v>
      </c>
      <c r="AD1560" s="30">
        <v>195.5505176675</v>
      </c>
      <c r="AE1560" s="27">
        <v>-0.19700000000000001</v>
      </c>
      <c r="AF1560" s="30">
        <v>219.161663495</v>
      </c>
      <c r="AG1560" s="27">
        <v>1.1399999999999999</v>
      </c>
      <c r="AH1560" s="25">
        <v>2.2859052800000002E-2</v>
      </c>
      <c r="AI1560" s="25">
        <v>1.7995652399999999E-2</v>
      </c>
      <c r="AJ1560" s="25">
        <v>1.9894361100000001E-2</v>
      </c>
      <c r="AK1560" s="25">
        <v>2.2995563300000001E-2</v>
      </c>
      <c r="AL1560" s="25">
        <v>1.8079947700000001E-2</v>
      </c>
      <c r="AM1560" s="25">
        <v>2.0019118499999999E-2</v>
      </c>
      <c r="AN1560" s="47">
        <v>-0.60770827620000001</v>
      </c>
      <c r="AO1560" s="47">
        <v>-0.17547111239999999</v>
      </c>
      <c r="AP1560" s="47">
        <v>-0.23702470719999999</v>
      </c>
      <c r="AQ1560" s="47">
        <v>4.9938982525913099E-3</v>
      </c>
      <c r="AR1560" s="47">
        <v>4.3800484067901399E-3</v>
      </c>
      <c r="AS1560" s="47">
        <v>6.2709938532551097E-3</v>
      </c>
      <c r="AT1560" s="28">
        <v>0</v>
      </c>
      <c r="AU1560" s="28">
        <v>0</v>
      </c>
      <c r="AV1560" s="28">
        <v>0</v>
      </c>
    </row>
    <row r="1561" spans="1:48" x14ac:dyDescent="0.25">
      <c r="A1561" s="159">
        <v>1558</v>
      </c>
      <c r="B1561" s="3" t="s">
        <v>3761</v>
      </c>
      <c r="C1561" s="3" t="s">
        <v>1</v>
      </c>
      <c r="D1561" s="28">
        <v>11000</v>
      </c>
      <c r="E1561" s="25">
        <v>-21.428570000000001</v>
      </c>
      <c r="F1561" s="25">
        <v>-35.294119999999999</v>
      </c>
      <c r="G1561" s="25">
        <v>115.6863</v>
      </c>
      <c r="H1561" s="28">
        <v>481799999999.99994</v>
      </c>
      <c r="I1561" s="49">
        <v>43.8</v>
      </c>
      <c r="J1561" s="49">
        <v>99.991550000000004</v>
      </c>
      <c r="K1561" s="28">
        <v>4252.5</v>
      </c>
      <c r="L1561" s="28">
        <v>43499000</v>
      </c>
      <c r="M1561" s="49">
        <v>65.088757396449708</v>
      </c>
      <c r="N1561" s="49">
        <v>0.96379772446791212</v>
      </c>
      <c r="O1561" s="49">
        <v>0.76336000000000004</v>
      </c>
      <c r="P1561" s="30">
        <v>1393.3388967190001</v>
      </c>
      <c r="Q1561" s="27">
        <v>-1.6500000000000001E-2</v>
      </c>
      <c r="R1561" s="30">
        <v>1111.8205367149999</v>
      </c>
      <c r="S1561" s="27">
        <v>-0.20200000000000001</v>
      </c>
      <c r="T1561" s="30">
        <v>993.65725180000004</v>
      </c>
      <c r="U1561" s="27">
        <v>-0.14510000000000001</v>
      </c>
      <c r="V1561" s="30">
        <v>3.1941766399999998</v>
      </c>
      <c r="W1561" s="32">
        <v>-0.64600000000000002</v>
      </c>
      <c r="X1561" s="30">
        <v>15.169452079999999</v>
      </c>
      <c r="Y1561" s="32">
        <v>3.7490999999999999</v>
      </c>
      <c r="Z1561" s="30">
        <v>28.320218580999999</v>
      </c>
      <c r="AA1561" s="32">
        <v>0.2545</v>
      </c>
      <c r="AB1561" s="30">
        <v>-223.6392291553</v>
      </c>
      <c r="AC1561" s="27">
        <v>-3.0223</v>
      </c>
      <c r="AD1561" s="30">
        <v>108.2887228311</v>
      </c>
      <c r="AE1561" s="27">
        <v>-1.484</v>
      </c>
      <c r="AF1561" s="30">
        <v>305.27068020550001</v>
      </c>
      <c r="AG1561" s="27">
        <v>1.65</v>
      </c>
      <c r="AH1561" s="25">
        <v>-4.0595872E-3</v>
      </c>
      <c r="AI1561" s="25">
        <v>5.3004330000000002E-3</v>
      </c>
      <c r="AJ1561" s="25">
        <v>1.1847982199999999E-2</v>
      </c>
      <c r="AK1561" s="25">
        <v>-9.2102246000000006E-3</v>
      </c>
      <c r="AL1561" s="25">
        <v>1.11777844E-2</v>
      </c>
      <c r="AM1561" s="25">
        <v>2.054518E-2</v>
      </c>
      <c r="AN1561" s="47">
        <v>9.7397467700000004E-2</v>
      </c>
      <c r="AO1561" s="47">
        <v>0.14754241470000001</v>
      </c>
      <c r="AP1561" s="47">
        <v>0.19910615009999999</v>
      </c>
      <c r="AQ1561" s="47">
        <v>1.30959093698559</v>
      </c>
      <c r="AR1561" s="47">
        <v>0.90322335121475406</v>
      </c>
      <c r="AS1561" s="47">
        <v>0.73406573503732397</v>
      </c>
      <c r="AT1561" s="28">
        <v>500</v>
      </c>
      <c r="AU1561" s="28">
        <v>0</v>
      </c>
      <c r="AV1561" s="28">
        <v>0</v>
      </c>
    </row>
    <row r="1562" spans="1:48" x14ac:dyDescent="0.25">
      <c r="A1562" s="159">
        <v>1559</v>
      </c>
      <c r="B1562" s="3" t="s">
        <v>3770</v>
      </c>
      <c r="C1562" s="3" t="s">
        <v>1</v>
      </c>
      <c r="D1562" s="28">
        <v>600</v>
      </c>
      <c r="E1562" s="25">
        <v>0</v>
      </c>
      <c r="F1562" s="25">
        <v>-33.333329999999997</v>
      </c>
      <c r="G1562" s="25">
        <v>-33.333329999999997</v>
      </c>
      <c r="H1562" s="28">
        <v>5404500000</v>
      </c>
      <c r="I1562" s="49">
        <v>9.0075000000000003</v>
      </c>
      <c r="J1562" s="49">
        <v>69.358860000000007</v>
      </c>
      <c r="K1562" s="28">
        <v>0</v>
      </c>
      <c r="L1562" s="28" t="s">
        <v>4501</v>
      </c>
      <c r="M1562" s="49" t="s">
        <v>4501</v>
      </c>
      <c r="N1562" s="49">
        <v>0.42718546713399891</v>
      </c>
      <c r="O1562" s="49" t="s">
        <v>4501</v>
      </c>
      <c r="P1562" s="30">
        <v>0.11518181800000001</v>
      </c>
      <c r="Q1562" s="27">
        <v>-0.99919999999999998</v>
      </c>
      <c r="R1562" s="30">
        <v>0.84699999999999998</v>
      </c>
      <c r="S1562" s="27">
        <v>6.3536000000000001</v>
      </c>
      <c r="T1562" s="30">
        <v>0</v>
      </c>
      <c r="U1562" s="27" t="s">
        <v>1989</v>
      </c>
      <c r="V1562" s="30">
        <v>-2.6155937250000001</v>
      </c>
      <c r="W1562" s="32">
        <v>-0.94399999999999995</v>
      </c>
      <c r="X1562" s="30">
        <v>-0.20809100699999999</v>
      </c>
      <c r="Y1562" s="32">
        <v>-0.9204</v>
      </c>
      <c r="Z1562" s="30">
        <v>0</v>
      </c>
      <c r="AA1562" s="32" t="s">
        <v>1989</v>
      </c>
      <c r="AB1562" s="30">
        <v>-290.37954204829998</v>
      </c>
      <c r="AC1562" s="27">
        <v>-0.94399999999999995</v>
      </c>
      <c r="AD1562" s="30">
        <v>-23.1019713572</v>
      </c>
      <c r="AE1562" s="27">
        <v>-0.92</v>
      </c>
      <c r="AF1562" s="30">
        <v>0</v>
      </c>
      <c r="AG1562" s="27" t="s">
        <v>1989</v>
      </c>
      <c r="AH1562" s="25">
        <v>-0.109938439</v>
      </c>
      <c r="AI1562" s="25">
        <v>-1.07141253E-2</v>
      </c>
      <c r="AJ1562" s="25">
        <v>0</v>
      </c>
      <c r="AK1562" s="25">
        <v>-0.18462187329999999</v>
      </c>
      <c r="AL1562" s="25">
        <v>-1.6313878300000001E-2</v>
      </c>
      <c r="AM1562" s="25">
        <v>0</v>
      </c>
      <c r="AN1562" s="47">
        <v>-6.0808152636999999</v>
      </c>
      <c r="AO1562" s="47">
        <v>0.68577026679999997</v>
      </c>
      <c r="AP1562" s="47">
        <v>0</v>
      </c>
      <c r="AQ1562" s="47">
        <v>0.53181076733769705</v>
      </c>
      <c r="AR1562" s="47">
        <v>0.51334147548491205</v>
      </c>
      <c r="AS1562" s="47" t="s">
        <v>1989</v>
      </c>
      <c r="AT1562" s="28">
        <v>0</v>
      </c>
      <c r="AU1562" s="28">
        <v>0</v>
      </c>
      <c r="AV1562" s="28">
        <v>0</v>
      </c>
    </row>
    <row r="1563" spans="1:48" x14ac:dyDescent="0.25">
      <c r="A1563" s="159">
        <v>1560</v>
      </c>
      <c r="B1563" s="3" t="s">
        <v>3773</v>
      </c>
      <c r="C1563" s="3" t="s">
        <v>1</v>
      </c>
      <c r="D1563" s="28">
        <v>10600</v>
      </c>
      <c r="E1563" s="25">
        <v>-11.66667</v>
      </c>
      <c r="F1563" s="25">
        <v>-1.8518520000000001</v>
      </c>
      <c r="G1563" s="25">
        <v>-43.91534</v>
      </c>
      <c r="H1563" s="28">
        <v>358291257200</v>
      </c>
      <c r="I1563" s="49">
        <v>33.80106</v>
      </c>
      <c r="J1563" s="49">
        <v>6.7709060000000001</v>
      </c>
      <c r="K1563" s="28">
        <v>101.6</v>
      </c>
      <c r="L1563" s="28">
        <v>1066000</v>
      </c>
      <c r="M1563" s="49">
        <v>20.306513409961685</v>
      </c>
      <c r="N1563" s="49">
        <v>0.77395904833482743</v>
      </c>
      <c r="O1563" s="49" t="s">
        <v>4501</v>
      </c>
      <c r="P1563" s="30">
        <v>986.50403105199996</v>
      </c>
      <c r="Q1563" s="27">
        <v>-9.1800000000000007E-2</v>
      </c>
      <c r="R1563" s="30">
        <v>1011.138724312</v>
      </c>
      <c r="S1563" s="27">
        <v>2.5000000000000001E-2</v>
      </c>
      <c r="T1563" s="30">
        <v>1006.199560193</v>
      </c>
      <c r="U1563" s="27">
        <v>5.9499999999999997E-2</v>
      </c>
      <c r="V1563" s="30">
        <v>-10.425056992</v>
      </c>
      <c r="W1563" s="32">
        <v>-1.9220999999999999</v>
      </c>
      <c r="X1563" s="30">
        <v>20.382750953999999</v>
      </c>
      <c r="Y1563" s="32">
        <v>-2.9552</v>
      </c>
      <c r="Z1563" s="30">
        <v>28.833660094999999</v>
      </c>
      <c r="AA1563" s="32">
        <v>-14.1214</v>
      </c>
      <c r="AB1563" s="30">
        <v>-435.23560241180002</v>
      </c>
      <c r="AC1563" s="27">
        <v>-3.8065000000000002</v>
      </c>
      <c r="AD1563" s="30">
        <v>510.4737507941</v>
      </c>
      <c r="AE1563" s="27">
        <v>-2.173</v>
      </c>
      <c r="AF1563" s="30">
        <v>684.16827095020005</v>
      </c>
      <c r="AG1563" s="27">
        <v>-5.12</v>
      </c>
      <c r="AH1563" s="25">
        <v>-1.5506549099999999E-2</v>
      </c>
      <c r="AI1563" s="25">
        <v>1.9671863500000001E-2</v>
      </c>
      <c r="AJ1563" s="25">
        <v>2.4896626299999999E-2</v>
      </c>
      <c r="AK1563" s="25">
        <v>-2.9960672000000001E-2</v>
      </c>
      <c r="AL1563" s="25">
        <v>3.5924497100000001E-2</v>
      </c>
      <c r="AM1563" s="25">
        <v>4.6181824099999998E-2</v>
      </c>
      <c r="AN1563" s="47">
        <v>6.4133567399999994E-2</v>
      </c>
      <c r="AO1563" s="47">
        <v>7.7915419499999999E-2</v>
      </c>
      <c r="AP1563" s="47">
        <v>9.6301356399999996E-2</v>
      </c>
      <c r="AQ1563" s="47">
        <v>0.830811862725918</v>
      </c>
      <c r="AR1563" s="47">
        <v>0.82169436734035906</v>
      </c>
      <c r="AS1563" s="47">
        <v>0.85495653357615298</v>
      </c>
      <c r="AT1563" s="28">
        <v>0</v>
      </c>
      <c r="AU1563" s="28">
        <v>0</v>
      </c>
      <c r="AV1563" s="28">
        <v>0</v>
      </c>
    </row>
    <row r="1564" spans="1:48" x14ac:dyDescent="0.25">
      <c r="A1564" s="159">
        <v>1561</v>
      </c>
      <c r="B1564" s="3" t="s">
        <v>654</v>
      </c>
      <c r="C1564" s="3" t="s">
        <v>1</v>
      </c>
      <c r="D1564" s="28">
        <v>4200</v>
      </c>
      <c r="E1564" s="25">
        <v>5</v>
      </c>
      <c r="F1564" s="25">
        <v>0</v>
      </c>
      <c r="G1564" s="25">
        <v>-30</v>
      </c>
      <c r="H1564" s="28">
        <v>63000000000</v>
      </c>
      <c r="I1564" s="49">
        <v>15</v>
      </c>
      <c r="J1564" s="49">
        <v>50.315770000000001</v>
      </c>
      <c r="K1564" s="28">
        <v>70</v>
      </c>
      <c r="L1564" s="28">
        <v>260000</v>
      </c>
      <c r="M1564" s="49">
        <v>13.290336941558552</v>
      </c>
      <c r="N1564" s="49">
        <v>0.23839063166135591</v>
      </c>
      <c r="O1564" s="49" t="s">
        <v>4501</v>
      </c>
      <c r="P1564" s="30">
        <v>213.32586786799999</v>
      </c>
      <c r="Q1564" s="27">
        <v>-0.1918</v>
      </c>
      <c r="R1564" s="30">
        <v>213.89227825200001</v>
      </c>
      <c r="S1564" s="27">
        <v>2.7000000000000001E-3</v>
      </c>
      <c r="T1564" s="30">
        <v>198.761301014</v>
      </c>
      <c r="U1564" s="27">
        <v>-0.1152</v>
      </c>
      <c r="V1564" s="30">
        <v>37.049400437999999</v>
      </c>
      <c r="W1564" s="32">
        <v>-3.0762</v>
      </c>
      <c r="X1564" s="30">
        <v>-51.00984381</v>
      </c>
      <c r="Y1564" s="32">
        <v>-2.3767999999999998</v>
      </c>
      <c r="Z1564" s="30">
        <v>-46.125785071999999</v>
      </c>
      <c r="AA1564" s="32">
        <v>-3.3675000000000002</v>
      </c>
      <c r="AB1564" s="30">
        <v>2357.4798752667002</v>
      </c>
      <c r="AC1564" s="27">
        <v>-2.8443000000000001</v>
      </c>
      <c r="AD1564" s="30">
        <v>-3415.4171806667</v>
      </c>
      <c r="AE1564" s="27">
        <v>-2.4489999999999998</v>
      </c>
      <c r="AF1564" s="30">
        <v>-3094.4541518000001</v>
      </c>
      <c r="AG1564" s="27">
        <v>-2.41</v>
      </c>
      <c r="AH1564" s="25">
        <v>7.5240794799999997E-2</v>
      </c>
      <c r="AI1564" s="25">
        <v>-0.1199064428</v>
      </c>
      <c r="AJ1564" s="25">
        <v>-0.1145269881</v>
      </c>
      <c r="AK1564" s="25">
        <v>0.1417189398</v>
      </c>
      <c r="AL1564" s="25">
        <v>-0.20945971660000001</v>
      </c>
      <c r="AM1564" s="25">
        <v>-0.20445290050000001</v>
      </c>
      <c r="AN1564" s="47">
        <v>-0.1233658805</v>
      </c>
      <c r="AO1564" s="47">
        <v>1.0831210799999999E-2</v>
      </c>
      <c r="AP1564" s="47">
        <v>-9.3036507000000008E-3</v>
      </c>
      <c r="AQ1564" s="47">
        <v>0.71359990764117998</v>
      </c>
      <c r="AR1564" s="47">
        <v>0.79076793512787003</v>
      </c>
      <c r="AS1564" s="47">
        <v>0.78519407512419703</v>
      </c>
      <c r="AT1564" s="28">
        <v>1200</v>
      </c>
      <c r="AU1564" s="28">
        <v>0</v>
      </c>
      <c r="AV1564" s="28">
        <v>0</v>
      </c>
    </row>
    <row r="1565" spans="1:48" x14ac:dyDescent="0.25">
      <c r="A1565" s="159">
        <v>1562</v>
      </c>
      <c r="B1565" s="3" t="s">
        <v>4521</v>
      </c>
      <c r="C1565" s="3" t="s">
        <v>1</v>
      </c>
      <c r="D1565" s="28">
        <v>8000</v>
      </c>
      <c r="E1565" s="25">
        <v>-2.4390239999999999</v>
      </c>
      <c r="F1565" s="25">
        <v>23.076920000000001</v>
      </c>
      <c r="G1565" s="25">
        <v>23.076920000000001</v>
      </c>
      <c r="H1565" s="28">
        <v>108800000000</v>
      </c>
      <c r="I1565" s="49">
        <v>13.6</v>
      </c>
      <c r="J1565" s="49">
        <v>100</v>
      </c>
      <c r="K1565" s="28">
        <v>55</v>
      </c>
      <c r="L1565" s="28">
        <v>446500</v>
      </c>
      <c r="M1565" s="49">
        <v>8.7336244541484724</v>
      </c>
      <c r="N1565" s="49">
        <v>0.51481603868519943</v>
      </c>
      <c r="O1565" s="49" t="s">
        <v>4501</v>
      </c>
      <c r="P1565" s="30">
        <v>844.13427248999994</v>
      </c>
      <c r="Q1565" s="27">
        <v>0.12039999999999999</v>
      </c>
      <c r="R1565" s="30">
        <v>1040.9525675919999</v>
      </c>
      <c r="S1565" s="27">
        <v>0.23319999999999999</v>
      </c>
      <c r="T1565" s="30">
        <v>1113.549870998</v>
      </c>
      <c r="U1565" s="27">
        <v>0.24840000000000001</v>
      </c>
      <c r="V1565" s="30">
        <v>38.837423739999998</v>
      </c>
      <c r="W1565" s="32">
        <v>0.1002</v>
      </c>
      <c r="X1565" s="30">
        <v>13.995087692</v>
      </c>
      <c r="Y1565" s="32">
        <v>-0.63959999999999995</v>
      </c>
      <c r="Z1565" s="30">
        <v>13.444197149000001</v>
      </c>
      <c r="AA1565" s="32">
        <v>-0.70489999999999997</v>
      </c>
      <c r="AB1565" s="30">
        <v>2764.3304117646999</v>
      </c>
      <c r="AC1565" s="27">
        <v>0.11890000000000001</v>
      </c>
      <c r="AD1565" s="30">
        <v>861.15976602939998</v>
      </c>
      <c r="AE1565" s="27">
        <v>-0.68799999999999994</v>
      </c>
      <c r="AF1565" s="30">
        <v>853.58959794120005</v>
      </c>
      <c r="AG1565" s="27">
        <v>0.26</v>
      </c>
      <c r="AH1565" s="25">
        <v>3.2703512999999997E-2</v>
      </c>
      <c r="AI1565" s="25">
        <v>9.2476112000000003E-3</v>
      </c>
      <c r="AJ1565" s="25">
        <v>8.7049892000000007E-3</v>
      </c>
      <c r="AK1565" s="25">
        <v>0.18076239990000001</v>
      </c>
      <c r="AL1565" s="25">
        <v>5.57072703E-2</v>
      </c>
      <c r="AM1565" s="25">
        <v>5.2781432199999999E-2</v>
      </c>
      <c r="AN1565" s="47">
        <v>8.3719961400000001E-2</v>
      </c>
      <c r="AO1565" s="47">
        <v>0.10118372859999999</v>
      </c>
      <c r="AP1565" s="47">
        <v>8.5001617000000002E-2</v>
      </c>
      <c r="AQ1565" s="47">
        <v>4.8105101430915003</v>
      </c>
      <c r="AR1565" s="47">
        <v>5.2351511596955804</v>
      </c>
      <c r="AS1565" s="47">
        <v>5.0633541477016601</v>
      </c>
      <c r="AT1565" s="28">
        <v>600</v>
      </c>
      <c r="AU1565" s="28">
        <v>500</v>
      </c>
      <c r="AV1565" s="28">
        <v>0</v>
      </c>
    </row>
    <row r="1566" spans="1:48" x14ac:dyDescent="0.25">
      <c r="A1566" s="159">
        <v>1563</v>
      </c>
      <c r="B1566" s="3" t="s">
        <v>3790</v>
      </c>
      <c r="C1566" s="3" t="s">
        <v>1</v>
      </c>
      <c r="D1566" s="28">
        <v>22300</v>
      </c>
      <c r="E1566" s="25">
        <v>-0.44642860000000001</v>
      </c>
      <c r="F1566" s="25">
        <v>-0.44642860000000001</v>
      </c>
      <c r="G1566" s="25">
        <v>-0.44642860000000001</v>
      </c>
      <c r="H1566" s="28">
        <v>479450000000</v>
      </c>
      <c r="I1566" s="49">
        <v>21.5</v>
      </c>
      <c r="J1566" s="49">
        <v>4.5437209999999997</v>
      </c>
      <c r="K1566" s="28">
        <v>1000</v>
      </c>
      <c r="L1566" s="28">
        <v>22300000</v>
      </c>
      <c r="M1566" s="49">
        <v>50.56689342403628</v>
      </c>
      <c r="N1566" s="49">
        <v>2.1267024612655958</v>
      </c>
      <c r="O1566" s="49" t="s">
        <v>4501</v>
      </c>
      <c r="P1566" s="30">
        <v>692.67710310200005</v>
      </c>
      <c r="Q1566" s="27">
        <v>-0.17680000000000001</v>
      </c>
      <c r="R1566" s="30">
        <v>554.32699201000003</v>
      </c>
      <c r="S1566" s="27">
        <v>-0.19969999999999999</v>
      </c>
      <c r="T1566" s="30">
        <v>601.94052467500001</v>
      </c>
      <c r="U1566" s="27">
        <v>-3.4799999999999998E-2</v>
      </c>
      <c r="V1566" s="30">
        <v>-5.8233867960000003</v>
      </c>
      <c r="W1566" s="32">
        <v>-33.292400000000001</v>
      </c>
      <c r="X1566" s="30">
        <v>9.5452939180000005</v>
      </c>
      <c r="Y1566" s="32">
        <v>-2.6391</v>
      </c>
      <c r="Z1566" s="30">
        <v>8.7310414860000005</v>
      </c>
      <c r="AA1566" s="32">
        <v>0.50029999999999997</v>
      </c>
      <c r="AB1566" s="30">
        <v>-270.855199814</v>
      </c>
      <c r="AC1566" s="27">
        <v>-33.292400000000001</v>
      </c>
      <c r="AD1566" s="30">
        <v>443.96715897669998</v>
      </c>
      <c r="AE1566" s="27">
        <v>-2.6389999999999998</v>
      </c>
      <c r="AF1566" s="30">
        <v>406.09495283720003</v>
      </c>
      <c r="AG1566" s="27">
        <v>1.5</v>
      </c>
      <c r="AH1566" s="25">
        <v>-1.8686964899999998E-2</v>
      </c>
      <c r="AI1566" s="25">
        <v>3.16231337E-2</v>
      </c>
      <c r="AJ1566" s="25">
        <v>2.1498399200000001E-2</v>
      </c>
      <c r="AK1566" s="25">
        <v>-2.6613980499999999E-2</v>
      </c>
      <c r="AL1566" s="25">
        <v>4.3255913200000003E-2</v>
      </c>
      <c r="AM1566" s="25">
        <v>3.8725514500000002E-2</v>
      </c>
      <c r="AN1566" s="47">
        <v>6.6184597600000006E-2</v>
      </c>
      <c r="AO1566" s="47">
        <v>6.5844571599999999E-2</v>
      </c>
      <c r="AP1566" s="47">
        <v>4.7817885999999997E-2</v>
      </c>
      <c r="AQ1566" s="47">
        <v>0.35015257661128102</v>
      </c>
      <c r="AR1566" s="47">
        <v>0.38481109579358103</v>
      </c>
      <c r="AS1566" s="47">
        <v>0.80132083956698097</v>
      </c>
      <c r="AT1566" s="28">
        <v>0</v>
      </c>
      <c r="AU1566" s="28">
        <v>0</v>
      </c>
      <c r="AV1566" s="28">
        <v>0</v>
      </c>
    </row>
    <row r="1567" spans="1:48" x14ac:dyDescent="0.25">
      <c r="A1567" s="159">
        <v>1564</v>
      </c>
      <c r="B1567" s="3" t="s">
        <v>293</v>
      </c>
      <c r="C1567" s="3" t="s">
        <v>1</v>
      </c>
      <c r="D1567" s="28">
        <v>500</v>
      </c>
      <c r="E1567" s="25">
        <v>-28.571429999999999</v>
      </c>
      <c r="F1567" s="25">
        <v>-37.5</v>
      </c>
      <c r="G1567" s="25">
        <v>-46.808509999999998</v>
      </c>
      <c r="H1567" s="28">
        <v>75000000000</v>
      </c>
      <c r="I1567" s="49">
        <v>150</v>
      </c>
      <c r="J1567" s="49">
        <v>99.9</v>
      </c>
      <c r="K1567" s="28">
        <v>47285.55</v>
      </c>
      <c r="L1567" s="28">
        <v>28635000</v>
      </c>
      <c r="M1567" s="49" t="s">
        <v>4501</v>
      </c>
      <c r="N1567" s="49">
        <v>0.46154642220878339</v>
      </c>
      <c r="O1567" s="49">
        <v>0.70492690000000002</v>
      </c>
      <c r="P1567" s="30">
        <v>16.078973210000001</v>
      </c>
      <c r="Q1567" s="27">
        <v>-0.98619999999999997</v>
      </c>
      <c r="R1567" s="30">
        <v>7.9265991219999998</v>
      </c>
      <c r="S1567" s="27">
        <v>-0.50700000000000001</v>
      </c>
      <c r="T1567" s="30">
        <v>14.171378757999999</v>
      </c>
      <c r="U1567" s="27" t="s">
        <v>1989</v>
      </c>
      <c r="V1567" s="30">
        <v>-1191.8762012719999</v>
      </c>
      <c r="W1567" s="32">
        <v>38.435499999999998</v>
      </c>
      <c r="X1567" s="30">
        <v>-266.92744588800002</v>
      </c>
      <c r="Y1567" s="32">
        <v>-0.77600000000000002</v>
      </c>
      <c r="Z1567" s="30">
        <v>-241.28379657799999</v>
      </c>
      <c r="AA1567" s="32">
        <v>-0.73019999999999996</v>
      </c>
      <c r="AB1567" s="30">
        <v>-7857.2260327800004</v>
      </c>
      <c r="AC1567" s="27">
        <v>35.232599999999998</v>
      </c>
      <c r="AD1567" s="30">
        <v>-1736.0959181067001</v>
      </c>
      <c r="AE1567" s="27">
        <v>-0.77900000000000003</v>
      </c>
      <c r="AF1567" s="30">
        <v>-1571.5600834667</v>
      </c>
      <c r="AG1567" s="27" t="s">
        <v>1989</v>
      </c>
      <c r="AH1567" s="25">
        <v>-0.98828126250000004</v>
      </c>
      <c r="AI1567" s="25">
        <v>-0.46244728680000002</v>
      </c>
      <c r="AJ1567" s="25">
        <v>-0.49776020230000001</v>
      </c>
      <c r="AK1567" s="25">
        <v>-1.0591476997</v>
      </c>
      <c r="AL1567" s="25">
        <v>-0.67199525059999998</v>
      </c>
      <c r="AM1567" s="25">
        <v>-0.78806535040000003</v>
      </c>
      <c r="AN1567" s="47">
        <v>-0.55281186680000005</v>
      </c>
      <c r="AO1567" s="47">
        <v>-0.53903104690000003</v>
      </c>
      <c r="AP1567" s="47">
        <v>9.9010364999999999E-3</v>
      </c>
      <c r="AQ1567" s="47">
        <v>0.28617138450854201</v>
      </c>
      <c r="AR1567" s="47">
        <v>0.79549782079872999</v>
      </c>
      <c r="AS1567" s="47">
        <v>0.58322289903540303</v>
      </c>
      <c r="AT1567" s="28">
        <v>0</v>
      </c>
      <c r="AU1567" s="28">
        <v>0</v>
      </c>
      <c r="AV1567" s="28">
        <v>0</v>
      </c>
    </row>
    <row r="1568" spans="1:48" x14ac:dyDescent="0.25">
      <c r="A1568" s="159">
        <v>1565</v>
      </c>
      <c r="B1568" s="3" t="s">
        <v>3793</v>
      </c>
      <c r="C1568" s="3" t="s">
        <v>1</v>
      </c>
      <c r="D1568" s="28" t="s">
        <v>4501</v>
      </c>
      <c r="E1568" s="25" t="s">
        <v>4501</v>
      </c>
      <c r="F1568" s="25" t="s">
        <v>4501</v>
      </c>
      <c r="G1568" s="25" t="s">
        <v>4501</v>
      </c>
      <c r="H1568" s="28" t="s">
        <v>4501</v>
      </c>
      <c r="I1568" s="49">
        <v>7.5</v>
      </c>
      <c r="J1568" s="49">
        <v>54.462139999999998</v>
      </c>
      <c r="K1568" s="28" t="s">
        <v>4501</v>
      </c>
      <c r="L1568" s="28" t="s">
        <v>4501</v>
      </c>
      <c r="M1568" s="49" t="s">
        <v>4501</v>
      </c>
      <c r="N1568" s="49" t="s">
        <v>4501</v>
      </c>
      <c r="O1568" s="49" t="s">
        <v>4501</v>
      </c>
      <c r="P1568" s="30">
        <v>124.675122066</v>
      </c>
      <c r="Q1568" s="27">
        <v>1.6920999999999999</v>
      </c>
      <c r="R1568" s="30">
        <v>89.540683138000006</v>
      </c>
      <c r="S1568" s="27">
        <v>-0.28179999999999999</v>
      </c>
      <c r="T1568" s="30">
        <v>0</v>
      </c>
      <c r="U1568" s="27" t="s">
        <v>1989</v>
      </c>
      <c r="V1568" s="30">
        <v>-12.47628827</v>
      </c>
      <c r="W1568" s="32">
        <v>0.81340000000000001</v>
      </c>
      <c r="X1568" s="30">
        <v>1.95603525</v>
      </c>
      <c r="Y1568" s="32">
        <v>-1.1568000000000001</v>
      </c>
      <c r="Z1568" s="30">
        <v>0</v>
      </c>
      <c r="AA1568" s="32" t="s">
        <v>1989</v>
      </c>
      <c r="AB1568" s="30">
        <v>-1663.5051026666999</v>
      </c>
      <c r="AC1568" s="27">
        <v>0.81340000000000001</v>
      </c>
      <c r="AD1568" s="30">
        <v>260.9169584</v>
      </c>
      <c r="AE1568" s="27">
        <v>-1.157</v>
      </c>
      <c r="AF1568" s="30">
        <v>0</v>
      </c>
      <c r="AG1568" s="27" t="s">
        <v>1989</v>
      </c>
      <c r="AH1568" s="25">
        <v>-0.14420879719999999</v>
      </c>
      <c r="AI1568" s="25">
        <v>3.2100689600000003E-2</v>
      </c>
      <c r="AJ1568" s="25">
        <v>0</v>
      </c>
      <c r="AK1568" s="25">
        <v>-0.32116514699999998</v>
      </c>
      <c r="AL1568" s="25">
        <v>5.8176624500000003E-2</v>
      </c>
      <c r="AM1568" s="25">
        <v>0</v>
      </c>
      <c r="AN1568" s="47">
        <v>-3.1730739000000001E-3</v>
      </c>
      <c r="AO1568" s="47">
        <v>9.8472756600000003E-2</v>
      </c>
      <c r="AP1568" s="47">
        <v>0</v>
      </c>
      <c r="AQ1568" s="47">
        <v>0.61473911365103995</v>
      </c>
      <c r="AR1568" s="47">
        <v>0.99817612210578799</v>
      </c>
      <c r="AS1568" s="47" t="s">
        <v>1989</v>
      </c>
      <c r="AT1568" s="28">
        <v>0</v>
      </c>
      <c r="AU1568" s="28">
        <v>0</v>
      </c>
      <c r="AV1568" s="28">
        <v>0</v>
      </c>
    </row>
    <row r="1569" spans="1:48" x14ac:dyDescent="0.25">
      <c r="A1569" s="159">
        <v>1566</v>
      </c>
      <c r="B1569" s="3" t="s">
        <v>3796</v>
      </c>
      <c r="C1569" s="3" t="s">
        <v>1</v>
      </c>
      <c r="D1569" s="28">
        <v>17200</v>
      </c>
      <c r="E1569" s="25">
        <v>-3.370787</v>
      </c>
      <c r="F1569" s="25">
        <v>-1.714286</v>
      </c>
      <c r="G1569" s="25">
        <v>10.21903</v>
      </c>
      <c r="H1569" s="28">
        <v>15901251994000</v>
      </c>
      <c r="I1569" s="49">
        <v>924.4914</v>
      </c>
      <c r="J1569" s="49">
        <v>79.09657</v>
      </c>
      <c r="K1569" s="28">
        <v>588142.4</v>
      </c>
      <c r="L1569" s="28">
        <v>10128880000</v>
      </c>
      <c r="M1569" s="49">
        <v>5.4070786883552797</v>
      </c>
      <c r="N1569" s="49">
        <v>1.4753485789333276</v>
      </c>
      <c r="O1569" s="49">
        <v>0.95084489999999999</v>
      </c>
      <c r="P1569" s="30">
        <v>0</v>
      </c>
      <c r="Q1569" s="27" t="s">
        <v>1989</v>
      </c>
      <c r="R1569" s="30">
        <v>0</v>
      </c>
      <c r="S1569" s="27" t="s">
        <v>1989</v>
      </c>
      <c r="T1569" s="30">
        <v>0</v>
      </c>
      <c r="U1569" s="27" t="s">
        <v>1989</v>
      </c>
      <c r="V1569" s="30">
        <v>1124.279</v>
      </c>
      <c r="W1569" s="32">
        <v>1.0015000000000001</v>
      </c>
      <c r="X1569" s="30">
        <v>2193.9209999999998</v>
      </c>
      <c r="Y1569" s="32">
        <v>0.95140000000000002</v>
      </c>
      <c r="Z1569" s="30">
        <v>2728.99</v>
      </c>
      <c r="AA1569" s="32">
        <v>0.56759999999999999</v>
      </c>
      <c r="AB1569" s="30">
        <v>1912.1717446861001</v>
      </c>
      <c r="AC1569" s="27">
        <v>0.98939999999999995</v>
      </c>
      <c r="AD1569" s="30">
        <v>2800.2713067923</v>
      </c>
      <c r="AE1569" s="27">
        <v>0.46400000000000002</v>
      </c>
      <c r="AF1569" s="30">
        <v>3037.1633706030002</v>
      </c>
      <c r="AG1569" s="27">
        <v>0.95</v>
      </c>
      <c r="AH1569" s="25">
        <v>9.8761278000000004E-3</v>
      </c>
      <c r="AI1569" s="25">
        <v>1.6726718500000001E-2</v>
      </c>
      <c r="AJ1569" s="25">
        <v>1.88141348E-2</v>
      </c>
      <c r="AK1569" s="25">
        <v>0.12826698010000001</v>
      </c>
      <c r="AL1569" s="25">
        <v>0.2255360864</v>
      </c>
      <c r="AM1569" s="25">
        <v>0.25001761309999998</v>
      </c>
      <c r="AN1569" s="47">
        <v>0.42915302799999999</v>
      </c>
      <c r="AO1569" s="47">
        <v>0.55803215139999995</v>
      </c>
      <c r="AP1569" s="47">
        <v>0.58680617769999999</v>
      </c>
      <c r="AQ1569" s="47">
        <v>13.0152287545031</v>
      </c>
      <c r="AR1569" s="47">
        <v>12.0456362205529</v>
      </c>
      <c r="AS1569" s="47">
        <v>12.2888179647979</v>
      </c>
      <c r="AT1569" s="28">
        <v>498</v>
      </c>
      <c r="AU1569" s="28">
        <v>567</v>
      </c>
      <c r="AV1569" s="28">
        <v>0</v>
      </c>
    </row>
    <row r="1570" spans="1:48" x14ac:dyDescent="0.25">
      <c r="A1570" s="159">
        <v>1567</v>
      </c>
      <c r="B1570" s="3" t="s">
        <v>3407</v>
      </c>
      <c r="C1570" s="3" t="s">
        <v>1</v>
      </c>
      <c r="D1570" s="28">
        <v>9500</v>
      </c>
      <c r="E1570" s="25">
        <v>-13.63636</v>
      </c>
      <c r="F1570" s="25">
        <v>-9.5238099999999992</v>
      </c>
      <c r="G1570" s="25">
        <v>-22.764230000000001</v>
      </c>
      <c r="H1570" s="28">
        <v>99750000000</v>
      </c>
      <c r="I1570" s="49">
        <v>10.5</v>
      </c>
      <c r="J1570" s="49">
        <v>43.885620000000003</v>
      </c>
      <c r="K1570" s="28">
        <v>440</v>
      </c>
      <c r="L1570" s="28">
        <v>4340000</v>
      </c>
      <c r="M1570" s="49">
        <v>23.514851485148515</v>
      </c>
      <c r="N1570" s="49">
        <v>0.66850125168084429</v>
      </c>
      <c r="O1570" s="49" t="s">
        <v>4501</v>
      </c>
      <c r="P1570" s="30">
        <v>289.33912379700001</v>
      </c>
      <c r="Q1570" s="27">
        <v>-2.3300000000000001E-2</v>
      </c>
      <c r="R1570" s="30">
        <v>270.32219323700002</v>
      </c>
      <c r="S1570" s="27">
        <v>-6.5699999999999995E-2</v>
      </c>
      <c r="T1570" s="30">
        <v>0</v>
      </c>
      <c r="U1570" s="27" t="s">
        <v>1989</v>
      </c>
      <c r="V1570" s="30">
        <v>6.4619859770000003</v>
      </c>
      <c r="W1570" s="32">
        <v>-0.48170000000000002</v>
      </c>
      <c r="X1570" s="30">
        <v>4.4662715459999998</v>
      </c>
      <c r="Y1570" s="32">
        <v>-0.30880000000000002</v>
      </c>
      <c r="Z1570" s="30">
        <v>0</v>
      </c>
      <c r="AA1570" s="32" t="s">
        <v>1989</v>
      </c>
      <c r="AB1570" s="30">
        <v>584.65587409520003</v>
      </c>
      <c r="AC1570" s="27">
        <v>-0.48170000000000002</v>
      </c>
      <c r="AD1570" s="30">
        <v>404.09123514290002</v>
      </c>
      <c r="AE1570" s="27">
        <v>-0.309</v>
      </c>
      <c r="AF1570" s="30">
        <v>0</v>
      </c>
      <c r="AG1570" s="27" t="s">
        <v>1989</v>
      </c>
      <c r="AH1570" s="25">
        <v>2.7190476099999999E-2</v>
      </c>
      <c r="AI1570" s="25">
        <v>2.1159922099999999E-2</v>
      </c>
      <c r="AJ1570" s="25">
        <v>0</v>
      </c>
      <c r="AK1570" s="25">
        <v>4.13553251E-2</v>
      </c>
      <c r="AL1570" s="25">
        <v>2.9724720400000001E-2</v>
      </c>
      <c r="AM1570" s="25">
        <v>0</v>
      </c>
      <c r="AN1570" s="47">
        <v>0.1587927482</v>
      </c>
      <c r="AO1570" s="47">
        <v>0.1522831711</v>
      </c>
      <c r="AP1570" s="47">
        <v>0</v>
      </c>
      <c r="AQ1570" s="47">
        <v>0.47114847981643199</v>
      </c>
      <c r="AR1570" s="47">
        <v>0.337456328012258</v>
      </c>
      <c r="AS1570" s="47" t="s">
        <v>1989</v>
      </c>
      <c r="AT1570" s="28">
        <v>600</v>
      </c>
      <c r="AU1570" s="28">
        <v>400</v>
      </c>
      <c r="AV1570" s="28">
        <v>0</v>
      </c>
    </row>
    <row r="1571" spans="1:48" x14ac:dyDescent="0.25">
      <c r="A1571" s="159">
        <v>1568</v>
      </c>
      <c r="B1571" s="3" t="s">
        <v>3306</v>
      </c>
      <c r="C1571" s="3" t="s">
        <v>1</v>
      </c>
      <c r="D1571" s="28">
        <v>3500</v>
      </c>
      <c r="E1571" s="25">
        <v>-2.7777780000000001</v>
      </c>
      <c r="F1571" s="25">
        <v>-5.405405</v>
      </c>
      <c r="G1571" s="25">
        <v>-25.53191</v>
      </c>
      <c r="H1571" s="28">
        <v>31150000000</v>
      </c>
      <c r="I1571" s="49">
        <v>8.9</v>
      </c>
      <c r="J1571" s="49">
        <v>99.905619999999999</v>
      </c>
      <c r="K1571" s="28">
        <v>3795</v>
      </c>
      <c r="L1571" s="28">
        <v>13393000</v>
      </c>
      <c r="M1571" s="49">
        <v>194.44444444444446</v>
      </c>
      <c r="N1571" s="49">
        <v>0.30974272848490908</v>
      </c>
      <c r="O1571" s="49">
        <v>0.98143020000000003</v>
      </c>
      <c r="P1571" s="30">
        <v>248.65844864600001</v>
      </c>
      <c r="Q1571" s="27">
        <v>-8.0000000000000004E-4</v>
      </c>
      <c r="R1571" s="30">
        <v>249.08581070700001</v>
      </c>
      <c r="S1571" s="27">
        <v>1.6999999999999999E-3</v>
      </c>
      <c r="T1571" s="30">
        <v>0</v>
      </c>
      <c r="U1571" s="27">
        <v>-1</v>
      </c>
      <c r="V1571" s="30">
        <v>2.5747165409999999</v>
      </c>
      <c r="W1571" s="32">
        <v>-0.85299999999999998</v>
      </c>
      <c r="X1571" s="30">
        <v>0.20273680199999999</v>
      </c>
      <c r="Y1571" s="32">
        <v>-0.92130000000000001</v>
      </c>
      <c r="Z1571" s="30">
        <v>0</v>
      </c>
      <c r="AA1571" s="32">
        <v>-1</v>
      </c>
      <c r="AB1571" s="30">
        <v>231.4351947191</v>
      </c>
      <c r="AC1571" s="27">
        <v>-0.85699999999999998</v>
      </c>
      <c r="AD1571" s="30">
        <v>18.223532809000002</v>
      </c>
      <c r="AE1571" s="27">
        <v>-0.92100000000000004</v>
      </c>
      <c r="AF1571" s="30">
        <v>0</v>
      </c>
      <c r="AG1571" s="27" t="s">
        <v>1989</v>
      </c>
      <c r="AH1571" s="25">
        <v>1.44558285E-2</v>
      </c>
      <c r="AI1571" s="25">
        <v>1.4537896E-3</v>
      </c>
      <c r="AJ1571" s="25">
        <v>0</v>
      </c>
      <c r="AK1571" s="25">
        <v>2.4239680100000001E-2</v>
      </c>
      <c r="AL1571" s="25">
        <v>1.9951770999999999E-3</v>
      </c>
      <c r="AM1571" s="25">
        <v>0</v>
      </c>
      <c r="AN1571" s="47">
        <v>0.1460487459</v>
      </c>
      <c r="AO1571" s="47">
        <v>0.1353258182</v>
      </c>
      <c r="AP1571" s="47">
        <v>0</v>
      </c>
      <c r="AQ1571" s="47">
        <v>0.49540448754642102</v>
      </c>
      <c r="AR1571" s="47">
        <v>0.24683132565048499</v>
      </c>
      <c r="AS1571" s="47">
        <v>0.18941484943991399</v>
      </c>
      <c r="AT1571" s="28">
        <v>200</v>
      </c>
      <c r="AU1571" s="28">
        <v>0</v>
      </c>
      <c r="AV1571" s="28">
        <v>0</v>
      </c>
    </row>
    <row r="1572" spans="1:48" x14ac:dyDescent="0.25">
      <c r="A1572" s="159">
        <v>1569</v>
      </c>
      <c r="B1572" s="3" t="s">
        <v>3081</v>
      </c>
      <c r="C1572" s="3" t="s">
        <v>1</v>
      </c>
      <c r="D1572" s="28">
        <v>5300</v>
      </c>
      <c r="E1572" s="25">
        <v>-15.87302</v>
      </c>
      <c r="F1572" s="25">
        <v>-8.6206899999999997</v>
      </c>
      <c r="G1572" s="25">
        <v>96.296300000000002</v>
      </c>
      <c r="H1572" s="28">
        <v>556500000000</v>
      </c>
      <c r="I1572" s="49">
        <v>105</v>
      </c>
      <c r="J1572" s="49">
        <v>1.7295240000000001</v>
      </c>
      <c r="K1572" s="28">
        <v>20</v>
      </c>
      <c r="L1572" s="28">
        <v>113500</v>
      </c>
      <c r="M1572" s="49">
        <v>2.7361899845121322</v>
      </c>
      <c r="N1572" s="49">
        <v>0.44105979131317669</v>
      </c>
      <c r="O1572" s="49" t="s">
        <v>4501</v>
      </c>
      <c r="P1572" s="30">
        <v>4138.6216179109997</v>
      </c>
      <c r="Q1572" s="27">
        <v>-4.1200000000000001E-2</v>
      </c>
      <c r="R1572" s="30">
        <v>4652.7253861429999</v>
      </c>
      <c r="S1572" s="27">
        <v>0.1242</v>
      </c>
      <c r="T1572" s="30">
        <v>4574.2824116199999</v>
      </c>
      <c r="U1572" s="27">
        <v>1.03E-2</v>
      </c>
      <c r="V1572" s="30">
        <v>112.033086963</v>
      </c>
      <c r="W1572" s="32">
        <v>0.2001</v>
      </c>
      <c r="X1572" s="30">
        <v>224.006646222</v>
      </c>
      <c r="Y1572" s="32">
        <v>0.99950000000000006</v>
      </c>
      <c r="Z1572" s="30">
        <v>182.27368703400001</v>
      </c>
      <c r="AA1572" s="32">
        <v>7.6700000000000004E-2</v>
      </c>
      <c r="AB1572" s="30">
        <v>881.38979019049998</v>
      </c>
      <c r="AC1572" s="27">
        <v>0.4718</v>
      </c>
      <c r="AD1572" s="30">
        <v>1595.4663001429001</v>
      </c>
      <c r="AE1572" s="27">
        <v>0.81</v>
      </c>
      <c r="AF1572" s="30">
        <v>1514.3259866095</v>
      </c>
      <c r="AG1572" s="27">
        <v>0.97</v>
      </c>
      <c r="AH1572" s="25">
        <v>2.2655679099999999E-2</v>
      </c>
      <c r="AI1572" s="25">
        <v>5.0197963499999998E-2</v>
      </c>
      <c r="AJ1572" s="25">
        <v>3.93077633E-2</v>
      </c>
      <c r="AK1572" s="25">
        <v>7.3250020200000002E-2</v>
      </c>
      <c r="AL1572" s="25">
        <v>0.14161180209999999</v>
      </c>
      <c r="AM1572" s="25">
        <v>0.1083495275</v>
      </c>
      <c r="AN1572" s="47">
        <v>0.16779740409999999</v>
      </c>
      <c r="AO1572" s="47">
        <v>0.1769234556</v>
      </c>
      <c r="AP1572" s="47">
        <v>0.15643846689999999</v>
      </c>
      <c r="AQ1572" s="47">
        <v>2.0877686765496501</v>
      </c>
      <c r="AR1572" s="47">
        <v>1.5865418491351599</v>
      </c>
      <c r="AS1572" s="47">
        <v>1.7564409252081701</v>
      </c>
      <c r="AT1572" s="28">
        <v>200</v>
      </c>
      <c r="AU1572" s="28">
        <v>1200</v>
      </c>
      <c r="AV1572" s="28">
        <v>0</v>
      </c>
    </row>
    <row r="1573" spans="1:48" x14ac:dyDescent="0.25">
      <c r="A1573" s="159">
        <v>1570</v>
      </c>
      <c r="B1573" s="3" t="s">
        <v>4968</v>
      </c>
      <c r="C1573" s="3" t="s">
        <v>1</v>
      </c>
      <c r="D1573" s="28" t="s">
        <v>4664</v>
      </c>
      <c r="E1573" s="25" t="s">
        <v>4664</v>
      </c>
      <c r="F1573" s="25" t="s">
        <v>4664</v>
      </c>
      <c r="G1573" s="25" t="s">
        <v>4664</v>
      </c>
      <c r="H1573" s="28" t="s">
        <v>4664</v>
      </c>
      <c r="I1573" s="49" t="s">
        <v>4664</v>
      </c>
      <c r="J1573" s="49" t="s">
        <v>4664</v>
      </c>
      <c r="K1573" s="28" t="s">
        <v>4664</v>
      </c>
      <c r="L1573" s="28" t="s">
        <v>4664</v>
      </c>
      <c r="M1573" s="49" t="s">
        <v>4664</v>
      </c>
      <c r="N1573" s="49" t="s">
        <v>4664</v>
      </c>
      <c r="O1573" s="49" t="s">
        <v>4664</v>
      </c>
      <c r="P1573" s="30">
        <v>0</v>
      </c>
      <c r="Q1573" s="27" t="s">
        <v>1989</v>
      </c>
      <c r="R1573" s="30">
        <v>0</v>
      </c>
      <c r="S1573" s="27" t="s">
        <v>1989</v>
      </c>
      <c r="T1573" s="30">
        <v>0</v>
      </c>
      <c r="U1573" s="27" t="s">
        <v>1989</v>
      </c>
      <c r="V1573" s="30">
        <v>0</v>
      </c>
      <c r="W1573" s="32" t="s">
        <v>1989</v>
      </c>
      <c r="X1573" s="30">
        <v>0</v>
      </c>
      <c r="Y1573" s="32" t="s">
        <v>1989</v>
      </c>
      <c r="Z1573" s="30">
        <v>0</v>
      </c>
      <c r="AA1573" s="32" t="s">
        <v>1989</v>
      </c>
      <c r="AB1573" s="30">
        <v>0</v>
      </c>
      <c r="AC1573" s="27" t="s">
        <v>1989</v>
      </c>
      <c r="AD1573" s="30">
        <v>0</v>
      </c>
      <c r="AE1573" s="27" t="s">
        <v>1989</v>
      </c>
      <c r="AF1573" s="30">
        <v>0</v>
      </c>
      <c r="AG1573" s="27" t="s">
        <v>1989</v>
      </c>
      <c r="AH1573" s="25">
        <v>0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47">
        <v>0</v>
      </c>
      <c r="AO1573" s="47">
        <v>0</v>
      </c>
      <c r="AP1573" s="47">
        <v>0</v>
      </c>
      <c r="AQ1573" s="47" t="s">
        <v>1989</v>
      </c>
      <c r="AR1573" s="47" t="s">
        <v>1989</v>
      </c>
      <c r="AS1573" s="47" t="s">
        <v>1989</v>
      </c>
      <c r="AT1573" s="28">
        <v>0</v>
      </c>
      <c r="AU1573" s="28">
        <v>0</v>
      </c>
      <c r="AV1573" s="28">
        <v>0</v>
      </c>
    </row>
    <row r="1574" spans="1:48" x14ac:dyDescent="0.25">
      <c r="A1574" s="159">
        <v>1571</v>
      </c>
      <c r="B1574" s="3" t="s">
        <v>4969</v>
      </c>
      <c r="C1574" s="3" t="s">
        <v>1</v>
      </c>
      <c r="D1574" s="28">
        <v>43400</v>
      </c>
      <c r="E1574" s="25">
        <v>-17.64706</v>
      </c>
      <c r="F1574" s="25" t="s">
        <v>4501</v>
      </c>
      <c r="G1574" s="25" t="s">
        <v>4501</v>
      </c>
      <c r="H1574" s="28">
        <v>527828716799.99994</v>
      </c>
      <c r="I1574" s="49">
        <v>12.161949999999999</v>
      </c>
      <c r="J1574" s="49">
        <v>53.608829999999998</v>
      </c>
      <c r="K1574" s="28">
        <v>3232.7</v>
      </c>
      <c r="L1574" s="28">
        <v>150643000</v>
      </c>
      <c r="M1574" s="49">
        <v>7.0787799706410048</v>
      </c>
      <c r="N1574" s="49">
        <v>2.484462143734119</v>
      </c>
      <c r="O1574" s="49" t="s">
        <v>4501</v>
      </c>
      <c r="P1574" s="30">
        <v>6189.3893145100001</v>
      </c>
      <c r="Q1574" s="27">
        <v>0.17469999999999999</v>
      </c>
      <c r="R1574" s="30">
        <v>7238.6536677189997</v>
      </c>
      <c r="S1574" s="27">
        <v>0.16950000000000001</v>
      </c>
      <c r="T1574" s="30">
        <v>7156.0279158439998</v>
      </c>
      <c r="U1574" s="27" t="s">
        <v>1989</v>
      </c>
      <c r="V1574" s="30">
        <v>37.231750294000001</v>
      </c>
      <c r="W1574" s="32">
        <v>-0.1124</v>
      </c>
      <c r="X1574" s="30">
        <v>58.004660291999997</v>
      </c>
      <c r="Y1574" s="32">
        <v>0.55789999999999995</v>
      </c>
      <c r="Z1574" s="30">
        <v>55.293485386999997</v>
      </c>
      <c r="AA1574" s="32" t="s">
        <v>1989</v>
      </c>
      <c r="AB1574" s="30">
        <v>5312.8973967192996</v>
      </c>
      <c r="AC1574" s="27">
        <v>-0.1628</v>
      </c>
      <c r="AD1574" s="30">
        <v>4450.8189861231003</v>
      </c>
      <c r="AE1574" s="27">
        <v>-0.16200000000000001</v>
      </c>
      <c r="AF1574" s="30">
        <v>4116.1841674538</v>
      </c>
      <c r="AG1574" s="27" t="s">
        <v>1989</v>
      </c>
      <c r="AH1574" s="25">
        <v>3.80161787E-2</v>
      </c>
      <c r="AI1574" s="25">
        <v>4.9907939499999998E-2</v>
      </c>
      <c r="AJ1574" s="25">
        <v>3.7349650300000002E-2</v>
      </c>
      <c r="AK1574" s="25">
        <v>0.28863892400000002</v>
      </c>
      <c r="AL1574" s="25">
        <v>0.31204514080000001</v>
      </c>
      <c r="AM1574" s="25">
        <v>0.23006951410000001</v>
      </c>
      <c r="AN1574" s="47">
        <v>6.4311525300000005E-2</v>
      </c>
      <c r="AO1574" s="47">
        <v>6.4835133200000006E-2</v>
      </c>
      <c r="AP1574" s="47">
        <v>6.7431534400000007E-2</v>
      </c>
      <c r="AQ1574" s="47">
        <v>6.7036864250009103</v>
      </c>
      <c r="AR1574" s="47">
        <v>4.3747997560133198</v>
      </c>
      <c r="AS1574" s="47">
        <v>5.1598840132035999</v>
      </c>
      <c r="AT1574" s="28">
        <v>1200</v>
      </c>
      <c r="AU1574" s="28">
        <v>1500</v>
      </c>
      <c r="AV1574" s="28">
        <v>0</v>
      </c>
    </row>
    <row r="1575" spans="1:48" x14ac:dyDescent="0.25">
      <c r="A1575" s="159">
        <v>1572</v>
      </c>
      <c r="B1575" s="3" t="s">
        <v>3823</v>
      </c>
      <c r="C1575" s="3" t="s">
        <v>1</v>
      </c>
      <c r="D1575" s="28">
        <v>17600</v>
      </c>
      <c r="E1575" s="25">
        <v>7.3170729999999997</v>
      </c>
      <c r="F1575" s="25">
        <v>2.9239769999999998</v>
      </c>
      <c r="G1575" s="25">
        <v>4.1420120000000002</v>
      </c>
      <c r="H1575" s="28">
        <v>1110577600000</v>
      </c>
      <c r="I1575" s="49">
        <v>63.100999999999999</v>
      </c>
      <c r="J1575" s="49">
        <v>9.370476</v>
      </c>
      <c r="K1575" s="28">
        <v>6095</v>
      </c>
      <c r="L1575" s="28">
        <v>104273500</v>
      </c>
      <c r="M1575" s="49">
        <v>9.6174863387978142</v>
      </c>
      <c r="N1575" s="49">
        <v>1.2301517521401548</v>
      </c>
      <c r="O1575" s="49">
        <v>0.15207689999999999</v>
      </c>
      <c r="P1575" s="30">
        <v>2714.0381702509999</v>
      </c>
      <c r="Q1575" s="27">
        <v>-5.9999999999999995E-4</v>
      </c>
      <c r="R1575" s="30">
        <v>2547.971115116</v>
      </c>
      <c r="S1575" s="27">
        <v>-6.1199999999999997E-2</v>
      </c>
      <c r="T1575" s="30">
        <v>2513.5722642569999</v>
      </c>
      <c r="U1575" s="27">
        <v>-5.1700000000000003E-2</v>
      </c>
      <c r="V1575" s="30">
        <v>187.98927424600001</v>
      </c>
      <c r="W1575" s="32">
        <v>-0.12180000000000001</v>
      </c>
      <c r="X1575" s="30">
        <v>208.57762889</v>
      </c>
      <c r="Y1575" s="32">
        <v>0.1095</v>
      </c>
      <c r="Z1575" s="30">
        <v>156.33145618399999</v>
      </c>
      <c r="AA1575" s="32">
        <v>-0.26400000000000001</v>
      </c>
      <c r="AB1575" s="30">
        <v>1303.5649609356001</v>
      </c>
      <c r="AC1575" s="27">
        <v>-0.2797</v>
      </c>
      <c r="AD1575" s="30">
        <v>1903.4095081853</v>
      </c>
      <c r="AE1575" s="27">
        <v>0.46</v>
      </c>
      <c r="AF1575" s="30">
        <v>1423.2026230488</v>
      </c>
      <c r="AG1575" s="27">
        <v>0.83</v>
      </c>
      <c r="AH1575" s="25">
        <v>5.1953321500000003E-2</v>
      </c>
      <c r="AI1575" s="25">
        <v>7.5753964600000001E-2</v>
      </c>
      <c r="AJ1575" s="25">
        <v>5.5140937399999999E-2</v>
      </c>
      <c r="AK1575" s="25">
        <v>6.7106970700000004E-2</v>
      </c>
      <c r="AL1575" s="25">
        <v>9.4896850899999996E-2</v>
      </c>
      <c r="AM1575" s="25">
        <v>6.8077291400000003E-2</v>
      </c>
      <c r="AN1575" s="47">
        <v>0.1590891515</v>
      </c>
      <c r="AO1575" s="47">
        <v>0.1836856888</v>
      </c>
      <c r="AP1575" s="47">
        <v>0.1697732633</v>
      </c>
      <c r="AQ1575" s="47">
        <v>0.259508187756951</v>
      </c>
      <c r="AR1575" s="47">
        <v>0.246030654738703</v>
      </c>
      <c r="AS1575" s="47">
        <v>0.23460525902030599</v>
      </c>
      <c r="AT1575" s="28">
        <v>650</v>
      </c>
      <c r="AU1575" s="28">
        <v>650</v>
      </c>
      <c r="AV1575" s="28">
        <v>0</v>
      </c>
    </row>
    <row r="1576" spans="1:48" x14ac:dyDescent="0.25">
      <c r="A1576" s="159">
        <v>1573</v>
      </c>
      <c r="B1576" s="3" t="s">
        <v>3805</v>
      </c>
      <c r="C1576" s="3" t="s">
        <v>1</v>
      </c>
      <c r="D1576" s="28">
        <v>19800</v>
      </c>
      <c r="E1576" s="25">
        <v>-17.5</v>
      </c>
      <c r="F1576" s="25">
        <v>-4.8076920000000003</v>
      </c>
      <c r="G1576" s="25">
        <v>175</v>
      </c>
      <c r="H1576" s="28">
        <v>24750000000</v>
      </c>
      <c r="I1576" s="49">
        <v>1.25</v>
      </c>
      <c r="J1576" s="49">
        <v>96.327520000000007</v>
      </c>
      <c r="K1576" s="28">
        <v>346.25</v>
      </c>
      <c r="L1576" s="28">
        <v>6820500</v>
      </c>
      <c r="M1576" s="49">
        <v>3.6598890942698707</v>
      </c>
      <c r="N1576" s="49">
        <v>1.1314014249836197</v>
      </c>
      <c r="O1576" s="49" t="s">
        <v>4501</v>
      </c>
      <c r="P1576" s="30">
        <v>83.540920048999993</v>
      </c>
      <c r="Q1576" s="27">
        <v>-1.5800000000000002E-2</v>
      </c>
      <c r="R1576" s="30">
        <v>92.239927355000006</v>
      </c>
      <c r="S1576" s="27">
        <v>0.1041</v>
      </c>
      <c r="T1576" s="30">
        <v>0</v>
      </c>
      <c r="U1576" s="27" t="s">
        <v>1989</v>
      </c>
      <c r="V1576" s="30">
        <v>0.54497938099999998</v>
      </c>
      <c r="W1576" s="32">
        <v>-0.83069999999999999</v>
      </c>
      <c r="X1576" s="30">
        <v>6.7620507639999996</v>
      </c>
      <c r="Y1576" s="32">
        <v>11.4079</v>
      </c>
      <c r="Z1576" s="30">
        <v>0</v>
      </c>
      <c r="AA1576" s="32" t="s">
        <v>1989</v>
      </c>
      <c r="AB1576" s="30">
        <v>435.98350479999999</v>
      </c>
      <c r="AC1576" s="27">
        <v>-0.81420000000000003</v>
      </c>
      <c r="AD1576" s="30">
        <v>5199.9999968000002</v>
      </c>
      <c r="AE1576" s="27">
        <v>10.927</v>
      </c>
      <c r="AF1576" s="30">
        <v>0</v>
      </c>
      <c r="AG1576" s="27" t="s">
        <v>1989</v>
      </c>
      <c r="AH1576" s="25">
        <v>1.27044412E-2</v>
      </c>
      <c r="AI1576" s="25">
        <v>0.144004257</v>
      </c>
      <c r="AJ1576" s="25">
        <v>0</v>
      </c>
      <c r="AK1576" s="25">
        <v>3.2881342000000001E-2</v>
      </c>
      <c r="AL1576" s="25">
        <v>0.36074853699999998</v>
      </c>
      <c r="AM1576" s="25">
        <v>0</v>
      </c>
      <c r="AN1576" s="47">
        <v>0.12888862240000001</v>
      </c>
      <c r="AO1576" s="47">
        <v>0.1808560612</v>
      </c>
      <c r="AP1576" s="47">
        <v>0</v>
      </c>
      <c r="AQ1576" s="47">
        <v>1.7783437488424401</v>
      </c>
      <c r="AR1576" s="47">
        <v>1.3101158746638599</v>
      </c>
      <c r="AS1576" s="47" t="s">
        <v>1989</v>
      </c>
      <c r="AT1576" s="28">
        <v>400</v>
      </c>
      <c r="AU1576" s="28">
        <v>5200</v>
      </c>
      <c r="AV1576" s="28">
        <v>0</v>
      </c>
    </row>
    <row r="1577" spans="1:48" x14ac:dyDescent="0.25">
      <c r="A1577" s="159">
        <v>1574</v>
      </c>
      <c r="B1577" s="3" t="s">
        <v>3689</v>
      </c>
      <c r="C1577" s="3" t="s">
        <v>1</v>
      </c>
      <c r="D1577" s="28" t="s">
        <v>4501</v>
      </c>
      <c r="E1577" s="25" t="s">
        <v>4501</v>
      </c>
      <c r="F1577" s="25" t="s">
        <v>4501</v>
      </c>
      <c r="G1577" s="25" t="s">
        <v>4501</v>
      </c>
      <c r="H1577" s="28" t="s">
        <v>4501</v>
      </c>
      <c r="I1577" s="49">
        <v>2.4</v>
      </c>
      <c r="J1577" s="49">
        <v>47.113750000000003</v>
      </c>
      <c r="K1577" s="28">
        <v>0</v>
      </c>
      <c r="L1577" s="28" t="s">
        <v>4501</v>
      </c>
      <c r="M1577" s="49" t="s">
        <v>4501</v>
      </c>
      <c r="N1577" s="49" t="s">
        <v>4501</v>
      </c>
      <c r="O1577" s="49" t="s">
        <v>4501</v>
      </c>
      <c r="P1577" s="30">
        <v>401.71870473799999</v>
      </c>
      <c r="Q1577" s="27">
        <v>0.1193</v>
      </c>
      <c r="R1577" s="30">
        <v>201.93163705399999</v>
      </c>
      <c r="S1577" s="27">
        <v>-0.49730000000000002</v>
      </c>
      <c r="T1577" s="30">
        <v>0</v>
      </c>
      <c r="U1577" s="27" t="s">
        <v>1989</v>
      </c>
      <c r="V1577" s="30">
        <v>1.9028943709999999</v>
      </c>
      <c r="W1577" s="32">
        <v>-0.65569999999999995</v>
      </c>
      <c r="X1577" s="30">
        <v>1.3463590560000001</v>
      </c>
      <c r="Y1577" s="32">
        <v>-0.29249999999999998</v>
      </c>
      <c r="Z1577" s="30">
        <v>0</v>
      </c>
      <c r="AA1577" s="32" t="s">
        <v>1989</v>
      </c>
      <c r="AB1577" s="30">
        <v>730.37110708329999</v>
      </c>
      <c r="AC1577" s="27">
        <v>-0.66469999999999996</v>
      </c>
      <c r="AD1577" s="30">
        <v>494.82420541670001</v>
      </c>
      <c r="AE1577" s="27">
        <v>-0.32300000000000001</v>
      </c>
      <c r="AF1577" s="30">
        <v>0</v>
      </c>
      <c r="AG1577" s="27" t="s">
        <v>1989</v>
      </c>
      <c r="AH1577" s="25">
        <v>6.2478572E-3</v>
      </c>
      <c r="AI1577" s="25">
        <v>4.8060103999999996E-3</v>
      </c>
      <c r="AJ1577" s="25">
        <v>0</v>
      </c>
      <c r="AK1577" s="25">
        <v>3.78132786E-2</v>
      </c>
      <c r="AL1577" s="25">
        <v>2.5757259000000001E-2</v>
      </c>
      <c r="AM1577" s="25">
        <v>0</v>
      </c>
      <c r="AN1577" s="47">
        <v>6.0477084799999997E-2</v>
      </c>
      <c r="AO1577" s="47">
        <v>0.1153111434</v>
      </c>
      <c r="AP1577" s="47">
        <v>0</v>
      </c>
      <c r="AQ1577" s="47">
        <v>4.4979115286514304</v>
      </c>
      <c r="AR1577" s="47">
        <v>4.2172137494862696</v>
      </c>
      <c r="AS1577" s="47" t="s">
        <v>1989</v>
      </c>
      <c r="AT1577" s="28">
        <v>600</v>
      </c>
      <c r="AU1577" s="28">
        <v>0</v>
      </c>
      <c r="AV1577" s="28">
        <v>0</v>
      </c>
    </row>
    <row r="1578" spans="1:48" x14ac:dyDescent="0.25">
      <c r="A1578" s="159">
        <v>1575</v>
      </c>
      <c r="B1578" s="3" t="s">
        <v>3608</v>
      </c>
      <c r="C1578" s="3" t="s">
        <v>1</v>
      </c>
      <c r="D1578" s="28">
        <v>31000</v>
      </c>
      <c r="E1578" s="25">
        <v>-10.66282</v>
      </c>
      <c r="F1578" s="25">
        <v>-36.734690000000001</v>
      </c>
      <c r="G1578" s="25">
        <v>-24.390239999999999</v>
      </c>
      <c r="H1578" s="28">
        <v>558000000000</v>
      </c>
      <c r="I1578" s="49">
        <v>18</v>
      </c>
      <c r="J1578" s="49">
        <v>78.336110000000005</v>
      </c>
      <c r="K1578" s="28">
        <v>110</v>
      </c>
      <c r="L1578" s="28">
        <v>3305000</v>
      </c>
      <c r="M1578" s="49">
        <v>3.768996960486322</v>
      </c>
      <c r="N1578" s="49">
        <v>1.8535035652737986</v>
      </c>
      <c r="O1578" s="49" t="s">
        <v>4501</v>
      </c>
      <c r="P1578" s="30">
        <v>800.40688274000001</v>
      </c>
      <c r="Q1578" s="27">
        <v>0.28939999999999999</v>
      </c>
      <c r="R1578" s="30">
        <v>851.29287968200003</v>
      </c>
      <c r="S1578" s="27">
        <v>6.3600000000000004E-2</v>
      </c>
      <c r="T1578" s="30">
        <v>806.78494278699998</v>
      </c>
      <c r="U1578" s="27">
        <v>-0.11459999999999999</v>
      </c>
      <c r="V1578" s="30">
        <v>165.20998607600001</v>
      </c>
      <c r="W1578" s="32">
        <v>1.0988</v>
      </c>
      <c r="X1578" s="30">
        <v>148.05148457999999</v>
      </c>
      <c r="Y1578" s="32">
        <v>-0.10390000000000001</v>
      </c>
      <c r="Z1578" s="30">
        <v>104.21473163899999</v>
      </c>
      <c r="AA1578" s="32">
        <v>-0.4511</v>
      </c>
      <c r="AB1578" s="30">
        <v>8531.7185809999992</v>
      </c>
      <c r="AC1578" s="27">
        <v>1.1196999999999999</v>
      </c>
      <c r="AD1578" s="30">
        <v>8225.0824766666992</v>
      </c>
      <c r="AE1578" s="27">
        <v>-3.5999999999999997E-2</v>
      </c>
      <c r="AF1578" s="30">
        <v>5789.7073132777996</v>
      </c>
      <c r="AG1578" s="27">
        <v>0.55000000000000004</v>
      </c>
      <c r="AH1578" s="25">
        <v>0.34244094670000003</v>
      </c>
      <c r="AI1578" s="25">
        <v>0.31382764000000002</v>
      </c>
      <c r="AJ1578" s="25">
        <v>0.22777507590000001</v>
      </c>
      <c r="AK1578" s="25">
        <v>0.55732853950000005</v>
      </c>
      <c r="AL1578" s="25">
        <v>0.47249054530000001</v>
      </c>
      <c r="AM1578" s="25">
        <v>0.32345873780000001</v>
      </c>
      <c r="AN1578" s="47">
        <v>0.3192421574</v>
      </c>
      <c r="AO1578" s="47">
        <v>0.26812425870000001</v>
      </c>
      <c r="AP1578" s="47">
        <v>0.22078484579999999</v>
      </c>
      <c r="AQ1578" s="47">
        <v>0.51131098037955802</v>
      </c>
      <c r="AR1578" s="47">
        <v>0.499367303595045</v>
      </c>
      <c r="AS1578" s="47">
        <v>0.420079596201899</v>
      </c>
      <c r="AT1578" s="28">
        <v>8500</v>
      </c>
      <c r="AU1578" s="28">
        <v>1500</v>
      </c>
      <c r="AV1578" s="28">
        <v>0</v>
      </c>
    </row>
    <row r="1579" spans="1:48" x14ac:dyDescent="0.25">
      <c r="A1579" s="159">
        <v>1576</v>
      </c>
      <c r="B1579" s="3" t="s">
        <v>3808</v>
      </c>
      <c r="C1579" s="3" t="s">
        <v>1</v>
      </c>
      <c r="D1579" s="28">
        <v>10900</v>
      </c>
      <c r="E1579" s="25">
        <v>-5.2173910000000001</v>
      </c>
      <c r="F1579" s="25">
        <v>-12.8</v>
      </c>
      <c r="G1579" s="25">
        <v>-5.2173910000000001</v>
      </c>
      <c r="H1579" s="28">
        <v>277950000000</v>
      </c>
      <c r="I1579" s="49">
        <v>25.5</v>
      </c>
      <c r="J1579" s="49">
        <v>4.2878429999999996</v>
      </c>
      <c r="K1579" s="28">
        <v>1280</v>
      </c>
      <c r="L1579" s="28">
        <v>14113000</v>
      </c>
      <c r="M1579" s="49">
        <v>6.6060606060606064</v>
      </c>
      <c r="N1579" s="49">
        <v>0.69311394022989026</v>
      </c>
      <c r="O1579" s="49" t="s">
        <v>4501</v>
      </c>
      <c r="P1579" s="30">
        <v>213.464458157</v>
      </c>
      <c r="Q1579" s="27">
        <v>-0.13339999999999999</v>
      </c>
      <c r="R1579" s="30">
        <v>193.669531345</v>
      </c>
      <c r="S1579" s="27">
        <v>-9.2700000000000005E-2</v>
      </c>
      <c r="T1579" s="30">
        <v>184.87583541199999</v>
      </c>
      <c r="U1579" s="27">
        <v>-0.1024</v>
      </c>
      <c r="V1579" s="30">
        <v>43.178109212000003</v>
      </c>
      <c r="W1579" s="32">
        <v>8.0299999999999996E-2</v>
      </c>
      <c r="X1579" s="30">
        <v>42.147817257</v>
      </c>
      <c r="Y1579" s="32">
        <v>-2.3900000000000001E-2</v>
      </c>
      <c r="Z1579" s="30">
        <v>37.216317254000003</v>
      </c>
      <c r="AA1579" s="32">
        <v>-0.26050000000000001</v>
      </c>
      <c r="AB1579" s="30">
        <v>1692.1195834902001</v>
      </c>
      <c r="AC1579" s="27">
        <v>0.1643</v>
      </c>
      <c r="AD1579" s="30">
        <v>1493.0525429019999</v>
      </c>
      <c r="AE1579" s="27">
        <v>-0.11799999999999999</v>
      </c>
      <c r="AF1579" s="30">
        <v>1455.1204876863001</v>
      </c>
      <c r="AG1579" s="27">
        <v>0.74</v>
      </c>
      <c r="AH1579" s="25">
        <v>9.9120081999999998E-2</v>
      </c>
      <c r="AI1579" s="25">
        <v>8.9801213199999994E-2</v>
      </c>
      <c r="AJ1579" s="25">
        <v>7.5560017100000001E-2</v>
      </c>
      <c r="AK1579" s="25">
        <v>0.1134397618</v>
      </c>
      <c r="AL1579" s="25">
        <v>0.1064658523</v>
      </c>
      <c r="AM1579" s="25">
        <v>9.1101162799999996E-2</v>
      </c>
      <c r="AN1579" s="47">
        <v>8.3704622699999995E-2</v>
      </c>
      <c r="AO1579" s="47">
        <v>8.3341414599999997E-2</v>
      </c>
      <c r="AP1579" s="47">
        <v>8.3673107999999996E-2</v>
      </c>
      <c r="AQ1579" s="47">
        <v>0.157362824286298</v>
      </c>
      <c r="AR1579" s="47">
        <v>0.21271782391647101</v>
      </c>
      <c r="AS1579" s="47">
        <v>0.20567948821843099</v>
      </c>
      <c r="AT1579" s="28">
        <v>900</v>
      </c>
      <c r="AU1579" s="28">
        <v>900</v>
      </c>
      <c r="AV1579" s="28">
        <v>0</v>
      </c>
    </row>
    <row r="1580" spans="1:48" x14ac:dyDescent="0.25">
      <c r="A1580" s="159">
        <v>1577</v>
      </c>
      <c r="B1580" s="3" t="s">
        <v>2608</v>
      </c>
      <c r="C1580" s="3" t="s">
        <v>1</v>
      </c>
      <c r="D1580" s="28">
        <v>9000</v>
      </c>
      <c r="E1580" s="25">
        <v>8.4337350000000004</v>
      </c>
      <c r="F1580" s="25">
        <v>15.38462</v>
      </c>
      <c r="G1580" s="25">
        <v>-25</v>
      </c>
      <c r="H1580" s="28">
        <v>6120000000000</v>
      </c>
      <c r="I1580" s="49">
        <v>680</v>
      </c>
      <c r="J1580" s="49">
        <v>0.30236760000000001</v>
      </c>
      <c r="K1580" s="28">
        <v>130</v>
      </c>
      <c r="L1580" s="28">
        <v>1170000</v>
      </c>
      <c r="M1580" s="49">
        <v>12.278308321964529</v>
      </c>
      <c r="N1580" s="49">
        <v>0.84605392769268184</v>
      </c>
      <c r="O1580" s="49" t="s">
        <v>4501</v>
      </c>
      <c r="P1580" s="30">
        <v>11152.716360693001</v>
      </c>
      <c r="Q1580" s="27">
        <v>0.2737</v>
      </c>
      <c r="R1580" s="30">
        <v>11498.922699070999</v>
      </c>
      <c r="S1580" s="27">
        <v>3.1E-2</v>
      </c>
      <c r="T1580" s="30">
        <v>11936.57131831</v>
      </c>
      <c r="U1580" s="27">
        <v>4.9000000000000002E-2</v>
      </c>
      <c r="V1580" s="30">
        <v>677.96186052400003</v>
      </c>
      <c r="W1580" s="32">
        <v>0.57940000000000003</v>
      </c>
      <c r="X1580" s="30">
        <v>462.94094494500001</v>
      </c>
      <c r="Y1580" s="32">
        <v>-0.31719999999999998</v>
      </c>
      <c r="Z1580" s="30">
        <v>471.81222728199998</v>
      </c>
      <c r="AA1580" s="32">
        <v>-0.20649999999999999</v>
      </c>
      <c r="AB1580" s="30">
        <v>969.35764388530004</v>
      </c>
      <c r="AC1580" s="27">
        <v>0.57010000000000005</v>
      </c>
      <c r="AD1580" s="30">
        <v>680.81587971320005</v>
      </c>
      <c r="AE1580" s="27">
        <v>-0.29799999999999999</v>
      </c>
      <c r="AF1580" s="30">
        <v>703.17230314710002</v>
      </c>
      <c r="AG1580" s="27">
        <v>0.77</v>
      </c>
      <c r="AH1580" s="25">
        <v>2.66061254E-2</v>
      </c>
      <c r="AI1580" s="25">
        <v>2.01617142E-2</v>
      </c>
      <c r="AJ1580" s="25">
        <v>2.0094281299999999E-2</v>
      </c>
      <c r="AK1580" s="25">
        <v>0.1002863314</v>
      </c>
      <c r="AL1580" s="25">
        <v>6.8575713900000002E-2</v>
      </c>
      <c r="AM1580" s="25">
        <v>6.4871761099999994E-2</v>
      </c>
      <c r="AN1580" s="47">
        <v>0.15613528569999999</v>
      </c>
      <c r="AO1580" s="47">
        <v>0.1688495169</v>
      </c>
      <c r="AP1580" s="47">
        <v>0.15074163090000001</v>
      </c>
      <c r="AQ1580" s="47">
        <v>2.4845985869255598</v>
      </c>
      <c r="AR1580" s="47">
        <v>2.3197155303577999</v>
      </c>
      <c r="AS1580" s="47">
        <v>2.2283693073469202</v>
      </c>
      <c r="AT1580" s="28">
        <v>300</v>
      </c>
      <c r="AU1580" s="28">
        <v>550</v>
      </c>
      <c r="AV1580" s="28">
        <v>0</v>
      </c>
    </row>
    <row r="1581" spans="1:48" x14ac:dyDescent="0.25">
      <c r="A1581" s="159">
        <v>1578</v>
      </c>
      <c r="B1581" s="3" t="s">
        <v>3799</v>
      </c>
      <c r="C1581" s="3" t="s">
        <v>1</v>
      </c>
      <c r="D1581" s="28">
        <v>21900</v>
      </c>
      <c r="E1581" s="25">
        <v>15.263159999999999</v>
      </c>
      <c r="F1581" s="25">
        <v>-3.5242290000000001</v>
      </c>
      <c r="G1581" s="25">
        <v>46</v>
      </c>
      <c r="H1581" s="28">
        <v>7665000000000</v>
      </c>
      <c r="I1581" s="49">
        <v>350</v>
      </c>
      <c r="J1581" s="49">
        <v>8.9932580000000009</v>
      </c>
      <c r="K1581" s="28">
        <v>1195</v>
      </c>
      <c r="L1581" s="28">
        <v>24548000</v>
      </c>
      <c r="M1581" s="49">
        <v>9.4928478543563077</v>
      </c>
      <c r="N1581" s="49">
        <v>1.424464885945846</v>
      </c>
      <c r="O1581" s="49">
        <v>0.52928699999999995</v>
      </c>
      <c r="P1581" s="30">
        <v>1891.668168167</v>
      </c>
      <c r="Q1581" s="27">
        <v>-0.1154</v>
      </c>
      <c r="R1581" s="30">
        <v>1849.2080710729999</v>
      </c>
      <c r="S1581" s="27">
        <v>-2.24E-2</v>
      </c>
      <c r="T1581" s="30">
        <v>1802.353807643</v>
      </c>
      <c r="U1581" s="27">
        <v>-6.2899999999999998E-2</v>
      </c>
      <c r="V1581" s="30">
        <v>1091.1882656600001</v>
      </c>
      <c r="W1581" s="32">
        <v>0.32040000000000002</v>
      </c>
      <c r="X1581" s="30">
        <v>860.49752781500001</v>
      </c>
      <c r="Y1581" s="32">
        <v>-0.2114</v>
      </c>
      <c r="Z1581" s="30">
        <v>705.03400415999999</v>
      </c>
      <c r="AA1581" s="32">
        <v>-0.35639999999999999</v>
      </c>
      <c r="AB1581" s="30">
        <v>3013.2253565885999</v>
      </c>
      <c r="AC1581" s="27">
        <v>0.29060000000000002</v>
      </c>
      <c r="AD1581" s="30">
        <v>2324.7145329114001</v>
      </c>
      <c r="AE1581" s="27">
        <v>-0.22800000000000001</v>
      </c>
      <c r="AF1581" s="30">
        <v>1985.1094434828999</v>
      </c>
      <c r="AG1581" s="27">
        <v>0.64</v>
      </c>
      <c r="AH1581" s="25">
        <v>0.19852038</v>
      </c>
      <c r="AI1581" s="25">
        <v>0.14516704280000001</v>
      </c>
      <c r="AJ1581" s="25">
        <v>0.115678976</v>
      </c>
      <c r="AK1581" s="25">
        <v>0.24065054029999999</v>
      </c>
      <c r="AL1581" s="25">
        <v>0.16262516830000001</v>
      </c>
      <c r="AM1581" s="25">
        <v>0.13007078159999999</v>
      </c>
      <c r="AN1581" s="47">
        <v>0.13953277720000001</v>
      </c>
      <c r="AO1581" s="47">
        <v>0.13777701889999999</v>
      </c>
      <c r="AP1581" s="47">
        <v>0.13856183850000001</v>
      </c>
      <c r="AQ1581" s="47">
        <v>0.14251113241671001</v>
      </c>
      <c r="AR1581" s="47">
        <v>9.9876975805322302E-2</v>
      </c>
      <c r="AS1581" s="47">
        <v>0.12441159219759</v>
      </c>
      <c r="AT1581" s="28">
        <v>1000</v>
      </c>
      <c r="AU1581" s="28">
        <v>2000</v>
      </c>
      <c r="AV1581" s="28">
        <v>0</v>
      </c>
    </row>
    <row r="1582" spans="1:48" x14ac:dyDescent="0.25">
      <c r="A1582" s="159">
        <v>1579</v>
      </c>
      <c r="B1582" s="3" t="s">
        <v>3787</v>
      </c>
      <c r="C1582" s="3" t="s">
        <v>1</v>
      </c>
      <c r="D1582" s="28">
        <v>6000</v>
      </c>
      <c r="E1582" s="25">
        <v>0</v>
      </c>
      <c r="F1582" s="25">
        <v>-6.25</v>
      </c>
      <c r="G1582" s="25">
        <v>-33.333329999999997</v>
      </c>
      <c r="H1582" s="28">
        <v>42000000000</v>
      </c>
      <c r="I1582" s="49">
        <v>7</v>
      </c>
      <c r="J1582" s="49">
        <v>98.162840000000003</v>
      </c>
      <c r="K1582" s="28">
        <v>2090</v>
      </c>
      <c r="L1582" s="28">
        <v>12783500</v>
      </c>
      <c r="M1582" s="49">
        <v>3.9893617021276597</v>
      </c>
      <c r="N1582" s="49">
        <v>0.45745565313957298</v>
      </c>
      <c r="O1582" s="49">
        <v>0.38567180000000001</v>
      </c>
      <c r="P1582" s="30">
        <v>67.966504760000007</v>
      </c>
      <c r="Q1582" s="27">
        <v>1.5463</v>
      </c>
      <c r="R1582" s="30">
        <v>461.56132387399998</v>
      </c>
      <c r="S1582" s="27">
        <v>5.7910000000000004</v>
      </c>
      <c r="T1582" s="30">
        <v>0</v>
      </c>
      <c r="U1582" s="27" t="s">
        <v>1989</v>
      </c>
      <c r="V1582" s="30">
        <v>12.542423034</v>
      </c>
      <c r="W1582" s="32">
        <v>0.72170000000000001</v>
      </c>
      <c r="X1582" s="30">
        <v>13.162229508999999</v>
      </c>
      <c r="Y1582" s="32">
        <v>4.9399999999999999E-2</v>
      </c>
      <c r="Z1582" s="30">
        <v>0</v>
      </c>
      <c r="AA1582" s="32" t="s">
        <v>1989</v>
      </c>
      <c r="AB1582" s="30">
        <v>1791.7747191429</v>
      </c>
      <c r="AC1582" s="27">
        <v>0.72170000000000001</v>
      </c>
      <c r="AD1582" s="30">
        <v>-1420.9409390000001</v>
      </c>
      <c r="AE1582" s="27">
        <v>-1.7929999999999999</v>
      </c>
      <c r="AF1582" s="30">
        <v>0</v>
      </c>
      <c r="AG1582" s="27" t="s">
        <v>1989</v>
      </c>
      <c r="AH1582" s="25">
        <v>2.9164798200000001E-2</v>
      </c>
      <c r="AI1582" s="25">
        <v>3.6057290300000003E-2</v>
      </c>
      <c r="AJ1582" s="25">
        <v>0</v>
      </c>
      <c r="AK1582" s="25">
        <v>0.1455793427</v>
      </c>
      <c r="AL1582" s="25">
        <v>0.1453273081</v>
      </c>
      <c r="AM1582" s="25">
        <v>0</v>
      </c>
      <c r="AN1582" s="47">
        <v>0.25062281130000003</v>
      </c>
      <c r="AO1582" s="47">
        <v>7.5905089100000003E-2</v>
      </c>
      <c r="AP1582" s="47">
        <v>0</v>
      </c>
      <c r="AQ1582" s="47">
        <v>4.8949418818311203</v>
      </c>
      <c r="AR1582" s="47">
        <v>1.2164388094738701</v>
      </c>
      <c r="AS1582" s="47" t="s">
        <v>1989</v>
      </c>
      <c r="AT1582" s="28">
        <v>1200</v>
      </c>
      <c r="AU1582" s="28">
        <v>1500</v>
      </c>
      <c r="AV1582" s="28">
        <v>0</v>
      </c>
    </row>
    <row r="1583" spans="1:48" x14ac:dyDescent="0.25">
      <c r="A1583" s="159">
        <v>1580</v>
      </c>
      <c r="B1583" s="3" t="s">
        <v>3931</v>
      </c>
      <c r="C1583" s="3" t="s">
        <v>1</v>
      </c>
      <c r="D1583" s="28">
        <v>2500</v>
      </c>
      <c r="E1583" s="25">
        <v>-13.793100000000001</v>
      </c>
      <c r="F1583" s="25">
        <v>-28.571429999999999</v>
      </c>
      <c r="G1583" s="25">
        <v>-65.753420000000006</v>
      </c>
      <c r="H1583" s="28">
        <v>137500000000</v>
      </c>
      <c r="I1583" s="49">
        <v>55</v>
      </c>
      <c r="J1583" s="49">
        <v>100</v>
      </c>
      <c r="K1583" s="28">
        <v>190</v>
      </c>
      <c r="L1583" s="28">
        <v>512500</v>
      </c>
      <c r="M1583" s="49" t="s">
        <v>4501</v>
      </c>
      <c r="N1583" s="49" t="s">
        <v>4501</v>
      </c>
      <c r="O1583" s="49" t="s">
        <v>4501</v>
      </c>
      <c r="P1583" s="30">
        <v>4284.8554824270004</v>
      </c>
      <c r="Q1583" s="27">
        <v>-0.16550000000000001</v>
      </c>
      <c r="R1583" s="30">
        <v>3397.8254236009998</v>
      </c>
      <c r="S1583" s="27">
        <v>-0.20699999999999999</v>
      </c>
      <c r="T1583" s="30">
        <v>0</v>
      </c>
      <c r="U1583" s="27">
        <v>-1</v>
      </c>
      <c r="V1583" s="30">
        <v>-54.12146765</v>
      </c>
      <c r="W1583" s="32">
        <v>-1.1068</v>
      </c>
      <c r="X1583" s="30">
        <v>-318.68686273700001</v>
      </c>
      <c r="Y1583" s="32">
        <v>4.8883999999999999</v>
      </c>
      <c r="Z1583" s="30">
        <v>0</v>
      </c>
      <c r="AA1583" s="32">
        <v>-1</v>
      </c>
      <c r="AB1583" s="30">
        <v>-1684.8186346908999</v>
      </c>
      <c r="AC1583" s="27">
        <v>-1.1992</v>
      </c>
      <c r="AD1583" s="30">
        <v>-6022.0106386363996</v>
      </c>
      <c r="AE1583" s="27">
        <v>2.5739999999999998</v>
      </c>
      <c r="AF1583" s="30">
        <v>0</v>
      </c>
      <c r="AG1583" s="27" t="s">
        <v>1989</v>
      </c>
      <c r="AH1583" s="25">
        <v>-1.4433063600000001E-2</v>
      </c>
      <c r="AI1583" s="25">
        <v>-5.3682059999999997E-2</v>
      </c>
      <c r="AJ1583" s="25">
        <v>0</v>
      </c>
      <c r="AK1583" s="25">
        <v>-3.4092296145000001</v>
      </c>
      <c r="AL1583" s="25">
        <v>1.5318902326999999</v>
      </c>
      <c r="AM1583" s="25">
        <v>0</v>
      </c>
      <c r="AN1583" s="47">
        <v>7.02063146E-2</v>
      </c>
      <c r="AO1583" s="47">
        <v>4.5787471099999998E-2</v>
      </c>
      <c r="AP1583" s="47">
        <v>0</v>
      </c>
      <c r="AQ1583" s="47">
        <v>-160.21293824380101</v>
      </c>
      <c r="AR1583" s="47">
        <v>-16.400940469854</v>
      </c>
      <c r="AS1583" s="47" t="s">
        <v>1989</v>
      </c>
      <c r="AT1583" s="28">
        <v>0</v>
      </c>
      <c r="AU1583" s="28">
        <v>0</v>
      </c>
      <c r="AV1583" s="28">
        <v>0</v>
      </c>
    </row>
    <row r="1584" spans="1:48" x14ac:dyDescent="0.25">
      <c r="A1584" s="159">
        <v>1581</v>
      </c>
      <c r="B1584" s="3" t="s">
        <v>2943</v>
      </c>
      <c r="C1584" s="3" t="s">
        <v>1</v>
      </c>
      <c r="D1584" s="28">
        <v>12000</v>
      </c>
      <c r="E1584" s="25">
        <v>-20.529800000000002</v>
      </c>
      <c r="F1584" s="25">
        <v>-27.272729999999999</v>
      </c>
      <c r="G1584" s="25">
        <v>-71.428569999999993</v>
      </c>
      <c r="H1584" s="28">
        <v>117600000000.00002</v>
      </c>
      <c r="I1584" s="49">
        <v>9.7999999999999989</v>
      </c>
      <c r="J1584" s="49">
        <v>34.806109999999997</v>
      </c>
      <c r="K1584" s="28">
        <v>10</v>
      </c>
      <c r="L1584" s="28">
        <v>130000</v>
      </c>
      <c r="M1584" s="49">
        <v>5.7608539641047498</v>
      </c>
      <c r="N1584" s="49">
        <v>0.62415581149164323</v>
      </c>
      <c r="O1584" s="49" t="s">
        <v>4501</v>
      </c>
      <c r="P1584" s="30">
        <v>294.68305808899999</v>
      </c>
      <c r="Q1584" s="27">
        <v>-1.78E-2</v>
      </c>
      <c r="R1584" s="30">
        <v>314.878377613</v>
      </c>
      <c r="S1584" s="27">
        <v>6.8500000000000005E-2</v>
      </c>
      <c r="T1584" s="30">
        <v>70.218655072999994</v>
      </c>
      <c r="U1584" s="27">
        <v>-0.68620000000000003</v>
      </c>
      <c r="V1584" s="30">
        <v>12.014798580000001</v>
      </c>
      <c r="W1584" s="32">
        <v>-0.14199999999999999</v>
      </c>
      <c r="X1584" s="30">
        <v>13.601287549</v>
      </c>
      <c r="Y1584" s="32">
        <v>0.13200000000000001</v>
      </c>
      <c r="Z1584" s="30">
        <v>3.195298755</v>
      </c>
      <c r="AA1584" s="32">
        <v>-0.69089999999999996</v>
      </c>
      <c r="AB1584" s="30">
        <v>1320.4225352113001</v>
      </c>
      <c r="AC1584" s="27">
        <v>-0.56999999999999995</v>
      </c>
      <c r="AD1584" s="30">
        <v>1157.5510204082</v>
      </c>
      <c r="AE1584" s="27">
        <v>-0.123</v>
      </c>
      <c r="AF1584" s="30">
        <v>0</v>
      </c>
      <c r="AG1584" s="27" t="s">
        <v>1989</v>
      </c>
      <c r="AH1584" s="25">
        <v>8.5569301E-2</v>
      </c>
      <c r="AI1584" s="25">
        <v>5.6897691600000001E-2</v>
      </c>
      <c r="AJ1584" s="25">
        <v>0</v>
      </c>
      <c r="AK1584" s="25">
        <v>0.1057681503</v>
      </c>
      <c r="AL1584" s="25">
        <v>8.6339950299999996E-2</v>
      </c>
      <c r="AM1584" s="25">
        <v>0</v>
      </c>
      <c r="AN1584" s="47">
        <v>0.1080922106</v>
      </c>
      <c r="AO1584" s="47">
        <v>0.18908328769999999</v>
      </c>
      <c r="AP1584" s="47">
        <v>0</v>
      </c>
      <c r="AQ1584" s="47">
        <v>0.22334634118274099</v>
      </c>
      <c r="AR1584" s="47">
        <v>0.71515772154653701</v>
      </c>
      <c r="AS1584" s="47">
        <v>1.0446882053998601</v>
      </c>
      <c r="AT1584" s="28">
        <v>1500</v>
      </c>
      <c r="AU1584" s="28">
        <v>0</v>
      </c>
      <c r="AV1584" s="28">
        <v>0</v>
      </c>
    </row>
    <row r="1585" spans="1:48" x14ac:dyDescent="0.25">
      <c r="A1585" s="159">
        <v>1582</v>
      </c>
      <c r="B1585" s="3" t="s">
        <v>3782</v>
      </c>
      <c r="C1585" s="3" t="s">
        <v>1</v>
      </c>
      <c r="D1585" s="28">
        <v>8200</v>
      </c>
      <c r="E1585" s="25">
        <v>-5.7471259999999997</v>
      </c>
      <c r="F1585" s="25">
        <v>-5.7471259999999997</v>
      </c>
      <c r="G1585" s="25">
        <v>-33.87097</v>
      </c>
      <c r="H1585" s="28">
        <v>4100000000000</v>
      </c>
      <c r="I1585" s="49">
        <v>500</v>
      </c>
      <c r="J1585" s="49">
        <v>17.51238</v>
      </c>
      <c r="K1585" s="28">
        <v>95388.65</v>
      </c>
      <c r="L1585" s="28">
        <v>797201000</v>
      </c>
      <c r="M1585" s="49">
        <v>11.06612685560054</v>
      </c>
      <c r="N1585" s="49">
        <v>0.67248414290363179</v>
      </c>
      <c r="O1585" s="49">
        <v>1.296027</v>
      </c>
      <c r="P1585" s="30">
        <v>17468.652438904999</v>
      </c>
      <c r="Q1585" s="27">
        <v>0.128</v>
      </c>
      <c r="R1585" s="30">
        <v>19136.157649993002</v>
      </c>
      <c r="S1585" s="27">
        <v>9.5500000000000002E-2</v>
      </c>
      <c r="T1585" s="30">
        <v>19398.971916282</v>
      </c>
      <c r="U1585" s="27">
        <v>4.1099999999999998E-2</v>
      </c>
      <c r="V1585" s="30">
        <v>685.17353963599999</v>
      </c>
      <c r="W1585" s="32">
        <v>0.1827</v>
      </c>
      <c r="X1585" s="30">
        <v>702.61605177800004</v>
      </c>
      <c r="Y1585" s="32">
        <v>2.5499999999999998E-2</v>
      </c>
      <c r="Z1585" s="30">
        <v>619.34858396499999</v>
      </c>
      <c r="AA1585" s="32">
        <v>-0.2142</v>
      </c>
      <c r="AB1585" s="30">
        <v>760.93070491399999</v>
      </c>
      <c r="AC1585" s="27">
        <v>0.22159999999999999</v>
      </c>
      <c r="AD1585" s="30">
        <v>856.19312635999995</v>
      </c>
      <c r="AE1585" s="27">
        <v>0.125</v>
      </c>
      <c r="AF1585" s="30">
        <v>764.76530004200004</v>
      </c>
      <c r="AG1585" s="27">
        <v>0.81</v>
      </c>
      <c r="AH1585" s="25">
        <v>1.8965600499999999E-2</v>
      </c>
      <c r="AI1585" s="25">
        <v>2.0471313599999999E-2</v>
      </c>
      <c r="AJ1585" s="25">
        <v>1.75998302E-2</v>
      </c>
      <c r="AK1585" s="25">
        <v>5.0072773500000001E-2</v>
      </c>
      <c r="AL1585" s="25">
        <v>5.53942173E-2</v>
      </c>
      <c r="AM1585" s="25">
        <v>4.7953766199999998E-2</v>
      </c>
      <c r="AN1585" s="47">
        <v>9.1252272499999995E-2</v>
      </c>
      <c r="AO1585" s="47">
        <v>9.4285924399999999E-2</v>
      </c>
      <c r="AP1585" s="47">
        <v>8.7207935299999997E-2</v>
      </c>
      <c r="AQ1585" s="47">
        <v>1.6729734172025099</v>
      </c>
      <c r="AR1585" s="47">
        <v>1.7381928164382401</v>
      </c>
      <c r="AS1585" s="47">
        <v>1.7246720867210701</v>
      </c>
      <c r="AT1585" s="28">
        <v>500</v>
      </c>
      <c r="AU1585" s="28">
        <v>600</v>
      </c>
      <c r="AV1585" s="28">
        <v>0</v>
      </c>
    </row>
    <row r="1586" spans="1:48" x14ac:dyDescent="0.25">
      <c r="A1586" s="159">
        <v>1583</v>
      </c>
      <c r="B1586" s="3" t="s">
        <v>3779</v>
      </c>
      <c r="C1586" s="3" t="s">
        <v>1</v>
      </c>
      <c r="D1586" s="28" t="s">
        <v>4501</v>
      </c>
      <c r="E1586" s="25" t="s">
        <v>4501</v>
      </c>
      <c r="F1586" s="25" t="s">
        <v>4501</v>
      </c>
      <c r="G1586" s="25" t="s">
        <v>4501</v>
      </c>
      <c r="H1586" s="28" t="s">
        <v>4501</v>
      </c>
      <c r="I1586" s="49">
        <v>9.3251499999999989</v>
      </c>
      <c r="J1586" s="49">
        <v>22.668790000000001</v>
      </c>
      <c r="K1586" s="28">
        <v>0</v>
      </c>
      <c r="L1586" s="28" t="s">
        <v>4501</v>
      </c>
      <c r="M1586" s="49" t="s">
        <v>4501</v>
      </c>
      <c r="N1586" s="49" t="s">
        <v>4501</v>
      </c>
      <c r="O1586" s="49" t="s">
        <v>4501</v>
      </c>
      <c r="P1586" s="30">
        <v>256.23626693699998</v>
      </c>
      <c r="Q1586" s="27">
        <v>1.9599999999999999E-2</v>
      </c>
      <c r="R1586" s="30">
        <v>323.43828066999998</v>
      </c>
      <c r="S1586" s="27">
        <v>0.26229999999999998</v>
      </c>
      <c r="T1586" s="30">
        <v>0</v>
      </c>
      <c r="U1586" s="27">
        <v>-1</v>
      </c>
      <c r="V1586" s="30">
        <v>17.070511635999999</v>
      </c>
      <c r="W1586" s="32">
        <v>-0.10440000000000001</v>
      </c>
      <c r="X1586" s="30">
        <v>15.546161716</v>
      </c>
      <c r="Y1586" s="32">
        <v>-8.9300000000000004E-2</v>
      </c>
      <c r="Z1586" s="30">
        <v>0</v>
      </c>
      <c r="AA1586" s="32">
        <v>-1</v>
      </c>
      <c r="AB1586" s="30">
        <v>1671.946524535</v>
      </c>
      <c r="AC1586" s="27">
        <v>-9.1200000000000003E-2</v>
      </c>
      <c r="AD1586" s="30">
        <v>1388.3052577678</v>
      </c>
      <c r="AE1586" s="27">
        <v>-0.17</v>
      </c>
      <c r="AF1586" s="30">
        <v>0</v>
      </c>
      <c r="AG1586" s="27" t="s">
        <v>1989</v>
      </c>
      <c r="AH1586" s="25">
        <v>0.12559269949999999</v>
      </c>
      <c r="AI1586" s="25">
        <v>0.1152721376</v>
      </c>
      <c r="AJ1586" s="25">
        <v>0</v>
      </c>
      <c r="AK1586" s="25">
        <v>0.14327705139999999</v>
      </c>
      <c r="AL1586" s="25">
        <v>0.1309427474</v>
      </c>
      <c r="AM1586" s="25">
        <v>0</v>
      </c>
      <c r="AN1586" s="47">
        <v>0.1595549751</v>
      </c>
      <c r="AO1586" s="47">
        <v>0.13545362229999999</v>
      </c>
      <c r="AP1586" s="47">
        <v>0</v>
      </c>
      <c r="AQ1586" s="47">
        <v>0.120289267815334</v>
      </c>
      <c r="AR1586" s="47">
        <v>0.15186746772747101</v>
      </c>
      <c r="AS1586" s="47" t="s">
        <v>1989</v>
      </c>
      <c r="AT1586" s="28">
        <v>1700</v>
      </c>
      <c r="AU1586" s="28">
        <v>1500</v>
      </c>
      <c r="AV1586" s="28">
        <v>0</v>
      </c>
    </row>
    <row r="1587" spans="1:48" x14ac:dyDescent="0.25">
      <c r="A1587" s="159">
        <v>1584</v>
      </c>
      <c r="B1587" s="3" t="s">
        <v>2710</v>
      </c>
      <c r="C1587" s="3" t="s">
        <v>1</v>
      </c>
      <c r="D1587" s="28">
        <v>22800</v>
      </c>
      <c r="E1587" s="25">
        <v>-17.391300000000001</v>
      </c>
      <c r="F1587" s="25">
        <v>-25.732900000000001</v>
      </c>
      <c r="G1587" s="25">
        <v>98.260869999999997</v>
      </c>
      <c r="H1587" s="28">
        <v>167466000000</v>
      </c>
      <c r="I1587" s="49">
        <v>7.3449999999999998</v>
      </c>
      <c r="J1587" s="49">
        <v>72.554720000000003</v>
      </c>
      <c r="K1587" s="28">
        <v>120</v>
      </c>
      <c r="L1587" s="28">
        <v>2840500</v>
      </c>
      <c r="M1587" s="49">
        <v>4.4574780058651022</v>
      </c>
      <c r="N1587" s="49">
        <v>1.4056739611801763</v>
      </c>
      <c r="O1587" s="49" t="s">
        <v>4501</v>
      </c>
      <c r="P1587" s="30">
        <v>1156.0293952300001</v>
      </c>
      <c r="Q1587" s="27">
        <v>0.27229999999999999</v>
      </c>
      <c r="R1587" s="30">
        <v>1226.0878939449999</v>
      </c>
      <c r="S1587" s="27">
        <v>6.0600000000000001E-2</v>
      </c>
      <c r="T1587" s="30">
        <v>0</v>
      </c>
      <c r="U1587" s="27">
        <v>-1</v>
      </c>
      <c r="V1587" s="30">
        <v>16.337633856</v>
      </c>
      <c r="W1587" s="32">
        <v>0.33460000000000001</v>
      </c>
      <c r="X1587" s="30">
        <v>37.571194947000002</v>
      </c>
      <c r="Y1587" s="32">
        <v>1.2997000000000001</v>
      </c>
      <c r="Z1587" s="30">
        <v>0</v>
      </c>
      <c r="AA1587" s="32">
        <v>-1</v>
      </c>
      <c r="AB1587" s="30">
        <v>2067.5289680054002</v>
      </c>
      <c r="AC1587" s="27">
        <v>0.24049999999999999</v>
      </c>
      <c r="AD1587" s="30">
        <v>4958.4153970048001</v>
      </c>
      <c r="AE1587" s="27">
        <v>1.3979999999999999</v>
      </c>
      <c r="AF1587" s="30">
        <v>0</v>
      </c>
      <c r="AG1587" s="27" t="s">
        <v>1989</v>
      </c>
      <c r="AH1587" s="25">
        <v>2.7897120099999999E-2</v>
      </c>
      <c r="AI1587" s="25">
        <v>7.6295739200000004E-2</v>
      </c>
      <c r="AJ1587" s="25">
        <v>0</v>
      </c>
      <c r="AK1587" s="25">
        <v>0.1732077548</v>
      </c>
      <c r="AL1587" s="25">
        <v>0.34621781299999999</v>
      </c>
      <c r="AM1587" s="25">
        <v>0</v>
      </c>
      <c r="AN1587" s="47">
        <v>8.3966525E-2</v>
      </c>
      <c r="AO1587" s="47">
        <v>9.6369238999999995E-2</v>
      </c>
      <c r="AP1587" s="47">
        <v>0</v>
      </c>
      <c r="AQ1587" s="47">
        <v>4.4409903384285201</v>
      </c>
      <c r="AR1587" s="47">
        <v>2.79565708456111</v>
      </c>
      <c r="AS1587" s="47" t="s">
        <v>1989</v>
      </c>
      <c r="AT1587" s="28">
        <v>2000</v>
      </c>
      <c r="AU1587" s="28">
        <v>3200</v>
      </c>
      <c r="AV1587" s="28">
        <v>0</v>
      </c>
    </row>
    <row r="1588" spans="1:48" x14ac:dyDescent="0.25">
      <c r="A1588" s="159">
        <v>1585</v>
      </c>
      <c r="B1588" s="3" t="s">
        <v>4323</v>
      </c>
      <c r="C1588" s="3" t="s">
        <v>1</v>
      </c>
      <c r="D1588" s="28">
        <v>18000</v>
      </c>
      <c r="E1588" s="25">
        <v>-11.33005</v>
      </c>
      <c r="F1588" s="25">
        <v>-13.043480000000001</v>
      </c>
      <c r="G1588" s="25">
        <v>-5.2631579999999998</v>
      </c>
      <c r="H1588" s="28">
        <v>1138500000000</v>
      </c>
      <c r="I1588" s="49">
        <v>63.25</v>
      </c>
      <c r="J1588" s="49">
        <v>100</v>
      </c>
      <c r="K1588" s="28">
        <v>325</v>
      </c>
      <c r="L1588" s="28">
        <v>5864000</v>
      </c>
      <c r="M1588" s="49">
        <v>7.6791808873720138</v>
      </c>
      <c r="N1588" s="49">
        <v>1.2803626799646597</v>
      </c>
      <c r="O1588" s="49" t="s">
        <v>4501</v>
      </c>
      <c r="P1588" s="30">
        <v>539.29547997500003</v>
      </c>
      <c r="Q1588" s="27">
        <v>0.60940000000000005</v>
      </c>
      <c r="R1588" s="30">
        <v>757.32906644399998</v>
      </c>
      <c r="S1588" s="27">
        <v>0.40429999999999999</v>
      </c>
      <c r="T1588" s="30">
        <v>797.37641321499996</v>
      </c>
      <c r="U1588" s="27">
        <v>0.2147</v>
      </c>
      <c r="V1588" s="30">
        <v>96.102071291000001</v>
      </c>
      <c r="W1588" s="32">
        <v>2.3553999999999999</v>
      </c>
      <c r="X1588" s="30">
        <v>148.248651427</v>
      </c>
      <c r="Y1588" s="32">
        <v>0.54259999999999997</v>
      </c>
      <c r="Z1588" s="30">
        <v>123.828286965</v>
      </c>
      <c r="AA1588" s="32">
        <v>-9.3600000000000003E-2</v>
      </c>
      <c r="AB1588" s="30">
        <v>1440.3489532174001</v>
      </c>
      <c r="AC1588" s="27">
        <v>1.8915999999999999</v>
      </c>
      <c r="AD1588" s="30">
        <v>2248.9905363952998</v>
      </c>
      <c r="AE1588" s="27">
        <v>0.56100000000000005</v>
      </c>
      <c r="AF1588" s="30">
        <v>1957.7594777075001</v>
      </c>
      <c r="AG1588" s="27">
        <v>0.88</v>
      </c>
      <c r="AH1588" s="25">
        <v>7.1594707600000002E-2</v>
      </c>
      <c r="AI1588" s="25">
        <v>0.1153948299</v>
      </c>
      <c r="AJ1588" s="25">
        <v>0.1006322246</v>
      </c>
      <c r="AK1588" s="25">
        <v>0.14339344679999999</v>
      </c>
      <c r="AL1588" s="25">
        <v>0.1813268703</v>
      </c>
      <c r="AM1588" s="25">
        <v>0.1403316728</v>
      </c>
      <c r="AN1588" s="47">
        <v>0.31723404150000001</v>
      </c>
      <c r="AO1588" s="47">
        <v>0.2825259175</v>
      </c>
      <c r="AP1588" s="47">
        <v>0.2287255533</v>
      </c>
      <c r="AQ1588" s="47">
        <v>0.78177320101733005</v>
      </c>
      <c r="AR1588" s="47">
        <v>0.394844777011919</v>
      </c>
      <c r="AS1588" s="47">
        <v>0.39450035431838598</v>
      </c>
      <c r="AT1588" s="28">
        <v>0</v>
      </c>
      <c r="AU1588" s="28">
        <v>800</v>
      </c>
      <c r="AV1588" s="28">
        <v>0</v>
      </c>
    </row>
    <row r="1589" spans="1:48" x14ac:dyDescent="0.25">
      <c r="A1589" s="159">
        <v>1586</v>
      </c>
      <c r="B1589" s="3" t="s">
        <v>3832</v>
      </c>
      <c r="C1589" s="3" t="s">
        <v>1</v>
      </c>
      <c r="D1589" s="28" t="s">
        <v>4501</v>
      </c>
      <c r="E1589" s="25" t="s">
        <v>4501</v>
      </c>
      <c r="F1589" s="25" t="s">
        <v>4501</v>
      </c>
      <c r="G1589" s="25" t="s">
        <v>4501</v>
      </c>
      <c r="H1589" s="28" t="s">
        <v>4501</v>
      </c>
      <c r="I1589" s="49">
        <v>3.5362199999999997</v>
      </c>
      <c r="J1589" s="49">
        <v>99.957589999999996</v>
      </c>
      <c r="K1589" s="28">
        <v>0</v>
      </c>
      <c r="L1589" s="28" t="s">
        <v>4501</v>
      </c>
      <c r="M1589" s="49" t="s">
        <v>4501</v>
      </c>
      <c r="N1589" s="49" t="s">
        <v>4501</v>
      </c>
      <c r="O1589" s="49" t="s">
        <v>4501</v>
      </c>
      <c r="P1589" s="30">
        <v>70.581227548000001</v>
      </c>
      <c r="Q1589" s="27">
        <v>0.16</v>
      </c>
      <c r="R1589" s="30">
        <v>76.472661419999994</v>
      </c>
      <c r="S1589" s="27">
        <v>8.3500000000000005E-2</v>
      </c>
      <c r="T1589" s="30">
        <v>0</v>
      </c>
      <c r="U1589" s="27" t="s">
        <v>1989</v>
      </c>
      <c r="V1589" s="30">
        <v>7.3742501989999996</v>
      </c>
      <c r="W1589" s="32">
        <v>-6.3100000000000003E-2</v>
      </c>
      <c r="X1589" s="30">
        <v>9.0764591849999992</v>
      </c>
      <c r="Y1589" s="32">
        <v>0.23080000000000001</v>
      </c>
      <c r="Z1589" s="30">
        <v>0</v>
      </c>
      <c r="AA1589" s="32" t="s">
        <v>1989</v>
      </c>
      <c r="AB1589" s="30">
        <v>1482.9411923232999</v>
      </c>
      <c r="AC1589" s="27">
        <v>-0.36199999999999999</v>
      </c>
      <c r="AD1589" s="30">
        <v>1748.9334620394</v>
      </c>
      <c r="AE1589" s="27">
        <v>0.17899999999999999</v>
      </c>
      <c r="AF1589" s="30">
        <v>0</v>
      </c>
      <c r="AG1589" s="27" t="s">
        <v>1989</v>
      </c>
      <c r="AH1589" s="25">
        <v>0.14204579010000001</v>
      </c>
      <c r="AI1589" s="25">
        <v>0.16897110839999999</v>
      </c>
      <c r="AJ1589" s="25">
        <v>0</v>
      </c>
      <c r="AK1589" s="25">
        <v>0.19217408489999999</v>
      </c>
      <c r="AL1589" s="25">
        <v>0.2074511278</v>
      </c>
      <c r="AM1589" s="25">
        <v>0</v>
      </c>
      <c r="AN1589" s="47">
        <v>0.31102093019999999</v>
      </c>
      <c r="AO1589" s="47">
        <v>0.33942223659999998</v>
      </c>
      <c r="AP1589" s="47">
        <v>0</v>
      </c>
      <c r="AQ1589" s="47">
        <v>0.24922020987235699</v>
      </c>
      <c r="AR1589" s="47">
        <v>0.20900764676651201</v>
      </c>
      <c r="AS1589" s="47" t="s">
        <v>1989</v>
      </c>
      <c r="AT1589" s="28">
        <v>800</v>
      </c>
      <c r="AU1589" s="28">
        <v>800</v>
      </c>
      <c r="AV1589" s="28">
        <v>0</v>
      </c>
    </row>
    <row r="1590" spans="1:48" x14ac:dyDescent="0.25">
      <c r="A1590" s="159">
        <v>1587</v>
      </c>
      <c r="B1590" s="3" t="s">
        <v>3811</v>
      </c>
      <c r="C1590" s="3" t="s">
        <v>1</v>
      </c>
      <c r="D1590" s="28" t="s">
        <v>4501</v>
      </c>
      <c r="E1590" s="25" t="s">
        <v>4501</v>
      </c>
      <c r="F1590" s="25" t="s">
        <v>4501</v>
      </c>
      <c r="G1590" s="25" t="s">
        <v>4501</v>
      </c>
      <c r="H1590" s="28" t="s">
        <v>4501</v>
      </c>
      <c r="I1590" s="49">
        <v>8.24</v>
      </c>
      <c r="J1590" s="49">
        <v>14.00337</v>
      </c>
      <c r="K1590" s="28" t="s">
        <v>4501</v>
      </c>
      <c r="L1590" s="28" t="s">
        <v>4501</v>
      </c>
      <c r="M1590" s="49" t="s">
        <v>4501</v>
      </c>
      <c r="N1590" s="49" t="s">
        <v>4501</v>
      </c>
      <c r="O1590" s="49" t="s">
        <v>4501</v>
      </c>
      <c r="P1590" s="30">
        <v>61.965050079999997</v>
      </c>
      <c r="Q1590" s="27">
        <v>3.9899999999999998E-2</v>
      </c>
      <c r="R1590" s="30">
        <v>61.112964937999998</v>
      </c>
      <c r="S1590" s="27">
        <v>-1.38E-2</v>
      </c>
      <c r="T1590" s="30">
        <v>0</v>
      </c>
      <c r="U1590" s="27" t="s">
        <v>1989</v>
      </c>
      <c r="V1590" s="30">
        <v>8.9028941929999998</v>
      </c>
      <c r="W1590" s="32">
        <v>0.1212</v>
      </c>
      <c r="X1590" s="30">
        <v>9.0095876970000006</v>
      </c>
      <c r="Y1590" s="32">
        <v>1.2E-2</v>
      </c>
      <c r="Z1590" s="30">
        <v>0</v>
      </c>
      <c r="AA1590" s="32" t="s">
        <v>1989</v>
      </c>
      <c r="AB1590" s="30">
        <v>977.29298458740004</v>
      </c>
      <c r="AC1590" s="27">
        <v>0.1603</v>
      </c>
      <c r="AD1590" s="30">
        <v>972.03734186889994</v>
      </c>
      <c r="AE1590" s="27">
        <v>-5.0000000000000001E-3</v>
      </c>
      <c r="AF1590" s="30">
        <v>0</v>
      </c>
      <c r="AG1590" s="27" t="s">
        <v>1989</v>
      </c>
      <c r="AH1590" s="25">
        <v>8.8929069900000005E-2</v>
      </c>
      <c r="AI1590" s="25">
        <v>8.55328635E-2</v>
      </c>
      <c r="AJ1590" s="25">
        <v>0</v>
      </c>
      <c r="AK1590" s="25">
        <v>9.83932681E-2</v>
      </c>
      <c r="AL1590" s="25">
        <v>9.6712980800000001E-2</v>
      </c>
      <c r="AM1590" s="25">
        <v>0</v>
      </c>
      <c r="AN1590" s="47">
        <v>0.35573623339999999</v>
      </c>
      <c r="AO1590" s="47">
        <v>0.34282731659999999</v>
      </c>
      <c r="AP1590" s="47">
        <v>0</v>
      </c>
      <c r="AQ1590" s="47">
        <v>0.114843572239227</v>
      </c>
      <c r="AR1590" s="47">
        <v>0.14606544231052199</v>
      </c>
      <c r="AS1590" s="47" t="s">
        <v>1989</v>
      </c>
      <c r="AT1590" s="28">
        <v>600</v>
      </c>
      <c r="AU1590" s="28">
        <v>0</v>
      </c>
      <c r="AV1590" s="28">
        <v>0</v>
      </c>
    </row>
    <row r="1591" spans="1:48" x14ac:dyDescent="0.25">
      <c r="A1591" s="159">
        <v>1588</v>
      </c>
      <c r="B1591" s="3" t="s">
        <v>3869</v>
      </c>
      <c r="C1591" s="3" t="s">
        <v>1</v>
      </c>
      <c r="D1591" s="28">
        <v>33300</v>
      </c>
      <c r="E1591" s="25">
        <v>5.7142860000000004</v>
      </c>
      <c r="F1591" s="25">
        <v>-6.9832400000000003</v>
      </c>
      <c r="G1591" s="25">
        <v>-24.145790000000002</v>
      </c>
      <c r="H1591" s="28">
        <v>2694426210000</v>
      </c>
      <c r="I1591" s="49">
        <v>80.913699999999992</v>
      </c>
      <c r="J1591" s="49">
        <v>7.275277</v>
      </c>
      <c r="K1591" s="28">
        <v>850</v>
      </c>
      <c r="L1591" s="28">
        <v>28728500</v>
      </c>
      <c r="M1591" s="49">
        <v>33.944954128440365</v>
      </c>
      <c r="N1591" s="49">
        <v>2.711787501078784</v>
      </c>
      <c r="O1591" s="49">
        <v>0.57867749999999996</v>
      </c>
      <c r="P1591" s="30">
        <v>3905.144656207</v>
      </c>
      <c r="Q1591" s="27">
        <v>5.5300000000000002E-2</v>
      </c>
      <c r="R1591" s="30">
        <v>4475.8393367750004</v>
      </c>
      <c r="S1591" s="27">
        <v>0.14610000000000001</v>
      </c>
      <c r="T1591" s="30">
        <v>4818.6796161619995</v>
      </c>
      <c r="U1591" s="27">
        <v>0.1976</v>
      </c>
      <c r="V1591" s="30">
        <v>129.62791502799999</v>
      </c>
      <c r="W1591" s="32">
        <v>8.77E-2</v>
      </c>
      <c r="X1591" s="30">
        <v>138.01655803200001</v>
      </c>
      <c r="Y1591" s="32">
        <v>6.4699999999999994E-2</v>
      </c>
      <c r="Z1591" s="30">
        <v>165.52875083800001</v>
      </c>
      <c r="AA1591" s="32">
        <v>0.28310000000000002</v>
      </c>
      <c r="AB1591" s="30">
        <v>1077.8776398857001</v>
      </c>
      <c r="AC1591" s="27">
        <v>-9.4200000000000006E-2</v>
      </c>
      <c r="AD1591" s="30">
        <v>983.27729256760006</v>
      </c>
      <c r="AE1591" s="27">
        <v>-8.7999999999999995E-2</v>
      </c>
      <c r="AF1591" s="30">
        <v>2045.7296786043</v>
      </c>
      <c r="AG1591" s="27">
        <v>1.28</v>
      </c>
      <c r="AH1591" s="25">
        <v>7.9237660200000004E-2</v>
      </c>
      <c r="AI1591" s="25">
        <v>7.90209043E-2</v>
      </c>
      <c r="AJ1591" s="25">
        <v>0.10104189919999999</v>
      </c>
      <c r="AK1591" s="25">
        <v>0.14229480019999999</v>
      </c>
      <c r="AL1591" s="25">
        <v>0.14150254100000001</v>
      </c>
      <c r="AM1591" s="25">
        <v>0.1651632499</v>
      </c>
      <c r="AN1591" s="47">
        <v>0.25068069269999999</v>
      </c>
      <c r="AO1591" s="47">
        <v>0.2045268043</v>
      </c>
      <c r="AP1591" s="47">
        <v>0.20548643959999999</v>
      </c>
      <c r="AQ1591" s="47">
        <v>0.85079457573634298</v>
      </c>
      <c r="AR1591" s="47">
        <v>0.73280708952680196</v>
      </c>
      <c r="AS1591" s="47">
        <v>0.63460159849050901</v>
      </c>
      <c r="AT1591" s="28">
        <v>700</v>
      </c>
      <c r="AU1591" s="28">
        <v>500</v>
      </c>
      <c r="AV1591" s="28">
        <v>0</v>
      </c>
    </row>
    <row r="1592" spans="1:48" x14ac:dyDescent="0.25">
      <c r="A1592" s="159">
        <v>1589</v>
      </c>
      <c r="B1592" s="3" t="s">
        <v>3889</v>
      </c>
      <c r="C1592" s="3" t="s">
        <v>1</v>
      </c>
      <c r="D1592" s="28">
        <v>14100</v>
      </c>
      <c r="E1592" s="25">
        <v>14.63415</v>
      </c>
      <c r="F1592" s="25">
        <v>7.6335879999999996</v>
      </c>
      <c r="G1592" s="25">
        <v>-7.8431369999999996</v>
      </c>
      <c r="H1592" s="28">
        <v>50760000000</v>
      </c>
      <c r="I1592" s="49">
        <v>3.5999999999999996</v>
      </c>
      <c r="J1592" s="49">
        <v>97.934560000000005</v>
      </c>
      <c r="K1592" s="28">
        <v>90</v>
      </c>
      <c r="L1592" s="28">
        <v>1252000</v>
      </c>
      <c r="M1592" s="49">
        <v>8.8345864661654137</v>
      </c>
      <c r="N1592" s="49">
        <v>0.88218699902326758</v>
      </c>
      <c r="O1592" s="49" t="s">
        <v>4501</v>
      </c>
      <c r="P1592" s="30">
        <v>143.959798401</v>
      </c>
      <c r="Q1592" s="27">
        <v>-8.4199999999999997E-2</v>
      </c>
      <c r="R1592" s="30">
        <v>130.20455468599999</v>
      </c>
      <c r="S1592" s="27">
        <v>-9.5500000000000002E-2</v>
      </c>
      <c r="T1592" s="30">
        <v>0</v>
      </c>
      <c r="U1592" s="27" t="s">
        <v>1989</v>
      </c>
      <c r="V1592" s="30">
        <v>18.991565620999999</v>
      </c>
      <c r="W1592" s="32">
        <v>0.73060000000000003</v>
      </c>
      <c r="X1592" s="30">
        <v>5.7441596580000001</v>
      </c>
      <c r="Y1592" s="32">
        <v>-0.69750000000000001</v>
      </c>
      <c r="Z1592" s="30">
        <v>0</v>
      </c>
      <c r="AA1592" s="32" t="s">
        <v>1989</v>
      </c>
      <c r="AB1592" s="30">
        <v>4858.7682280556</v>
      </c>
      <c r="AC1592" s="27">
        <v>0.90659999999999996</v>
      </c>
      <c r="AD1592" s="30">
        <v>1456.7110161111</v>
      </c>
      <c r="AE1592" s="27">
        <v>-0.7</v>
      </c>
      <c r="AF1592" s="30">
        <v>0</v>
      </c>
      <c r="AG1592" s="27" t="s">
        <v>1989</v>
      </c>
      <c r="AH1592" s="25">
        <v>0.18253082440000001</v>
      </c>
      <c r="AI1592" s="25">
        <v>5.0221383699999997E-2</v>
      </c>
      <c r="AJ1592" s="25">
        <v>0</v>
      </c>
      <c r="AK1592" s="25">
        <v>0.32453741479999998</v>
      </c>
      <c r="AL1592" s="25">
        <v>9.4179302500000006E-2</v>
      </c>
      <c r="AM1592" s="25">
        <v>0</v>
      </c>
      <c r="AN1592" s="47">
        <v>0.12758585689999999</v>
      </c>
      <c r="AO1592" s="47">
        <v>0.1191634672</v>
      </c>
      <c r="AP1592" s="47">
        <v>0</v>
      </c>
      <c r="AQ1592" s="47">
        <v>0.83145262905511397</v>
      </c>
      <c r="AR1592" s="47">
        <v>0.92437372109126104</v>
      </c>
      <c r="AS1592" s="47" t="s">
        <v>1989</v>
      </c>
      <c r="AT1592" s="28">
        <v>3000</v>
      </c>
      <c r="AU1592" s="28">
        <v>1200</v>
      </c>
      <c r="AV1592" s="28">
        <v>0</v>
      </c>
    </row>
    <row r="1593" spans="1:48" x14ac:dyDescent="0.25">
      <c r="A1593" s="159">
        <v>1590</v>
      </c>
      <c r="B1593" s="3" t="s">
        <v>4167</v>
      </c>
      <c r="C1593" s="3" t="s">
        <v>1</v>
      </c>
      <c r="D1593" s="28">
        <v>12300</v>
      </c>
      <c r="E1593" s="25">
        <v>0</v>
      </c>
      <c r="F1593" s="25">
        <v>36.666670000000003</v>
      </c>
      <c r="G1593" s="25">
        <v>29.473680000000002</v>
      </c>
      <c r="H1593" s="28">
        <v>713628780000</v>
      </c>
      <c r="I1593" s="49">
        <v>58.018599999999999</v>
      </c>
      <c r="J1593" s="49">
        <v>99.864350000000002</v>
      </c>
      <c r="K1593" s="28">
        <v>0</v>
      </c>
      <c r="L1593" s="28" t="s">
        <v>4501</v>
      </c>
      <c r="M1593" s="49">
        <v>512.5</v>
      </c>
      <c r="N1593" s="49">
        <v>1.1514302292107887</v>
      </c>
      <c r="O1593" s="49" t="s">
        <v>4501</v>
      </c>
      <c r="P1593" s="30">
        <v>1558.194477326</v>
      </c>
      <c r="Q1593" s="27">
        <v>0.37869999999999998</v>
      </c>
      <c r="R1593" s="30">
        <v>1960.6168152370001</v>
      </c>
      <c r="S1593" s="27">
        <v>0.25829999999999997</v>
      </c>
      <c r="T1593" s="30">
        <v>1976.2626087799999</v>
      </c>
      <c r="U1593" s="27">
        <v>1.7000000000000001E-2</v>
      </c>
      <c r="V1593" s="30">
        <v>39.621675705999998</v>
      </c>
      <c r="W1593" s="32">
        <v>-0.22339999999999999</v>
      </c>
      <c r="X1593" s="30">
        <v>13.418518377</v>
      </c>
      <c r="Y1593" s="32">
        <v>-0.6613</v>
      </c>
      <c r="Z1593" s="30">
        <v>6.1793034100000002</v>
      </c>
      <c r="AA1593" s="32">
        <v>-0.87090000000000001</v>
      </c>
      <c r="AB1593" s="30">
        <v>467.33536553789997</v>
      </c>
      <c r="AC1593" s="27">
        <v>-0.22370000000000001</v>
      </c>
      <c r="AD1593" s="30">
        <v>24.187948106299999</v>
      </c>
      <c r="AE1593" s="27">
        <v>-0.94799999999999995</v>
      </c>
      <c r="AF1593" s="30">
        <v>-112.7977478774</v>
      </c>
      <c r="AG1593" s="27">
        <v>-0.17</v>
      </c>
      <c r="AH1593" s="25">
        <v>1.08129423E-2</v>
      </c>
      <c r="AI1593" s="25">
        <v>4.9441700000000003E-4</v>
      </c>
      <c r="AJ1593" s="25">
        <v>-2.3205532E-3</v>
      </c>
      <c r="AK1593" s="25">
        <v>3.7142355100000003E-2</v>
      </c>
      <c r="AL1593" s="25">
        <v>1.8375984999999999E-3</v>
      </c>
      <c r="AM1593" s="25">
        <v>-8.5941760999999998E-3</v>
      </c>
      <c r="AN1593" s="47">
        <v>9.1139141300000004E-2</v>
      </c>
      <c r="AO1593" s="47">
        <v>8.7063916099999999E-2</v>
      </c>
      <c r="AP1593" s="47">
        <v>8.56390967E-2</v>
      </c>
      <c r="AQ1593" s="47">
        <v>2.5957439130580502</v>
      </c>
      <c r="AR1593" s="47">
        <v>2.8374693552214301</v>
      </c>
      <c r="AS1593" s="47">
        <v>2.70377575375784</v>
      </c>
      <c r="AT1593" s="28">
        <v>0</v>
      </c>
      <c r="AU1593" s="28">
        <v>0</v>
      </c>
      <c r="AV1593" s="28">
        <v>0</v>
      </c>
    </row>
    <row r="1594" spans="1:48" x14ac:dyDescent="0.25">
      <c r="A1594" s="159">
        <v>1591</v>
      </c>
      <c r="B1594" s="3" t="s">
        <v>3814</v>
      </c>
      <c r="C1594" s="3" t="s">
        <v>1</v>
      </c>
      <c r="D1594" s="6">
        <v>19000</v>
      </c>
      <c r="E1594" s="168">
        <v>14.45783</v>
      </c>
      <c r="F1594" s="168">
        <v>-9.0909089999999999</v>
      </c>
      <c r="G1594" s="168">
        <v>26.66667</v>
      </c>
      <c r="H1594" s="6">
        <v>227999772000</v>
      </c>
      <c r="I1594" s="151">
        <v>11.999989999999999</v>
      </c>
      <c r="J1594" s="151">
        <v>12.2837</v>
      </c>
      <c r="K1594" s="6">
        <v>801</v>
      </c>
      <c r="L1594" s="6">
        <v>12423500</v>
      </c>
      <c r="M1594" s="151" t="s">
        <v>4501</v>
      </c>
      <c r="N1594" s="151">
        <v>1.4714993789397839</v>
      </c>
      <c r="O1594" s="151" t="s">
        <v>4501</v>
      </c>
      <c r="P1594" s="169">
        <v>215.18887666500001</v>
      </c>
      <c r="Q1594" s="165">
        <v>0.13780000000000001</v>
      </c>
      <c r="R1594" s="169">
        <v>217.00056157500001</v>
      </c>
      <c r="S1594" s="165">
        <v>8.3999999999999995E-3</v>
      </c>
      <c r="T1594" s="169">
        <v>0</v>
      </c>
      <c r="U1594" s="165" t="s">
        <v>1989</v>
      </c>
      <c r="V1594" s="169">
        <v>-1.1072406999999999E-2</v>
      </c>
      <c r="W1594" s="170">
        <v>-1.0038</v>
      </c>
      <c r="X1594" s="169">
        <v>-0.22435619400000001</v>
      </c>
      <c r="Y1594" s="170">
        <v>19.262599999999999</v>
      </c>
      <c r="Z1594" s="169">
        <v>0</v>
      </c>
      <c r="AA1594" s="170" t="s">
        <v>1989</v>
      </c>
      <c r="AB1594" s="169">
        <v>-0.922701506</v>
      </c>
      <c r="AC1594" s="165">
        <v>-1.0038</v>
      </c>
      <c r="AD1594" s="169">
        <v>-18.696368196400002</v>
      </c>
      <c r="AE1594" s="165">
        <v>19.263000000000002</v>
      </c>
      <c r="AF1594" s="169">
        <v>0</v>
      </c>
      <c r="AG1594" s="165" t="s">
        <v>1989</v>
      </c>
      <c r="AH1594" s="168">
        <v>-4.8475600000000001E-5</v>
      </c>
      <c r="AI1594" s="168">
        <v>-9.612984E-4</v>
      </c>
      <c r="AJ1594" s="168">
        <v>0</v>
      </c>
      <c r="AK1594" s="168">
        <v>-7.1354799999999997E-5</v>
      </c>
      <c r="AL1594" s="168">
        <v>-1.4469362999999999E-3</v>
      </c>
      <c r="AM1594" s="168">
        <v>0</v>
      </c>
      <c r="AN1594" s="167">
        <v>0.24885472289999999</v>
      </c>
      <c r="AO1594" s="167">
        <v>0.24896591600000001</v>
      </c>
      <c r="AP1594" s="167">
        <v>0</v>
      </c>
      <c r="AQ1594" s="167">
        <v>0.51302891961549701</v>
      </c>
      <c r="AR1594" s="167">
        <v>0.497338791589715</v>
      </c>
      <c r="AS1594" s="167" t="s">
        <v>1989</v>
      </c>
      <c r="AT1594" s="6">
        <v>0</v>
      </c>
      <c r="AU1594" s="6">
        <v>0</v>
      </c>
      <c r="AV1594" s="6">
        <v>0</v>
      </c>
    </row>
    <row r="1595" spans="1:48" x14ac:dyDescent="0.25">
      <c r="A1595" s="159">
        <v>1592</v>
      </c>
      <c r="B1595" s="3" t="s">
        <v>3817</v>
      </c>
      <c r="C1595" s="3" t="s">
        <v>1</v>
      </c>
      <c r="D1595" s="28" t="s">
        <v>4501</v>
      </c>
      <c r="E1595" s="25" t="s">
        <v>4501</v>
      </c>
      <c r="F1595" s="25" t="s">
        <v>4501</v>
      </c>
      <c r="G1595" s="25" t="s">
        <v>4501</v>
      </c>
      <c r="H1595" s="28" t="s">
        <v>4501</v>
      </c>
      <c r="I1595" s="49">
        <v>8</v>
      </c>
      <c r="J1595" s="49">
        <v>99.897869999999998</v>
      </c>
      <c r="K1595" s="28" t="s">
        <v>4501</v>
      </c>
      <c r="L1595" s="28" t="s">
        <v>4501</v>
      </c>
      <c r="M1595" s="49" t="s">
        <v>4501</v>
      </c>
      <c r="N1595" s="49" t="s">
        <v>4501</v>
      </c>
      <c r="O1595" s="49" t="s">
        <v>4501</v>
      </c>
      <c r="P1595" s="30">
        <v>0</v>
      </c>
      <c r="Q1595" s="27" t="s">
        <v>1989</v>
      </c>
      <c r="R1595" s="30">
        <v>0</v>
      </c>
      <c r="S1595" s="27" t="s">
        <v>1989</v>
      </c>
      <c r="T1595" s="30">
        <v>0</v>
      </c>
      <c r="U1595" s="27" t="s">
        <v>1989</v>
      </c>
      <c r="V1595" s="30">
        <v>0</v>
      </c>
      <c r="W1595" s="32" t="s">
        <v>1989</v>
      </c>
      <c r="X1595" s="30">
        <v>0</v>
      </c>
      <c r="Y1595" s="32" t="s">
        <v>1989</v>
      </c>
      <c r="Z1595" s="30">
        <v>0</v>
      </c>
      <c r="AA1595" s="32" t="s">
        <v>1989</v>
      </c>
      <c r="AB1595" s="30">
        <v>0</v>
      </c>
      <c r="AC1595" s="27" t="s">
        <v>1989</v>
      </c>
      <c r="AD1595" s="30">
        <v>0</v>
      </c>
      <c r="AE1595" s="27" t="s">
        <v>1989</v>
      </c>
      <c r="AF1595" s="30">
        <v>0</v>
      </c>
      <c r="AG1595" s="27" t="s">
        <v>1989</v>
      </c>
      <c r="AH1595" s="25">
        <v>0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47">
        <v>0</v>
      </c>
      <c r="AO1595" s="47">
        <v>0</v>
      </c>
      <c r="AP1595" s="47">
        <v>0</v>
      </c>
      <c r="AQ1595" s="47" t="s">
        <v>1989</v>
      </c>
      <c r="AR1595" s="47" t="s">
        <v>1989</v>
      </c>
      <c r="AS1595" s="47" t="s">
        <v>1989</v>
      </c>
      <c r="AT1595" s="28">
        <v>0</v>
      </c>
      <c r="AU1595" s="28">
        <v>0</v>
      </c>
      <c r="AV1595" s="28">
        <v>0</v>
      </c>
    </row>
    <row r="1596" spans="1:48" x14ac:dyDescent="0.25">
      <c r="A1596" s="159">
        <v>1593</v>
      </c>
      <c r="B1596" s="3" t="s">
        <v>3826</v>
      </c>
      <c r="C1596" s="3" t="s">
        <v>1</v>
      </c>
      <c r="D1596" s="6" t="s">
        <v>4501</v>
      </c>
      <c r="E1596" s="168" t="s">
        <v>4501</v>
      </c>
      <c r="F1596" s="168" t="s">
        <v>4501</v>
      </c>
      <c r="G1596" s="168" t="s">
        <v>4501</v>
      </c>
      <c r="H1596" s="6" t="s">
        <v>4501</v>
      </c>
      <c r="I1596" s="151">
        <v>11.95998</v>
      </c>
      <c r="J1596" s="151">
        <v>36.648200000000003</v>
      </c>
      <c r="K1596" s="6">
        <v>0</v>
      </c>
      <c r="L1596" s="6" t="s">
        <v>4501</v>
      </c>
      <c r="M1596" s="151" t="s">
        <v>4501</v>
      </c>
      <c r="N1596" s="151" t="s">
        <v>4501</v>
      </c>
      <c r="O1596" s="151" t="s">
        <v>4501</v>
      </c>
      <c r="P1596" s="169">
        <v>7.0663033759999996</v>
      </c>
      <c r="Q1596" s="165">
        <v>-0.7258</v>
      </c>
      <c r="R1596" s="169">
        <v>4.2050000000000004E-3</v>
      </c>
      <c r="S1596" s="165">
        <v>-0.99939999999999996</v>
      </c>
      <c r="T1596" s="169">
        <v>0</v>
      </c>
      <c r="U1596" s="165" t="s">
        <v>1989</v>
      </c>
      <c r="V1596" s="169">
        <v>-30.768960815</v>
      </c>
      <c r="W1596" s="170">
        <v>-0.24149999999999999</v>
      </c>
      <c r="X1596" s="169">
        <v>-13.623912791</v>
      </c>
      <c r="Y1596" s="170">
        <v>-0.55720000000000003</v>
      </c>
      <c r="Z1596" s="169">
        <v>0</v>
      </c>
      <c r="AA1596" s="170" t="s">
        <v>1989</v>
      </c>
      <c r="AB1596" s="169">
        <v>-2572.659458434</v>
      </c>
      <c r="AC1596" s="165">
        <v>-0.24149999999999999</v>
      </c>
      <c r="AD1596" s="169">
        <v>-1139.1248574622</v>
      </c>
      <c r="AE1596" s="165">
        <v>-0.55700000000000005</v>
      </c>
      <c r="AF1596" s="169">
        <v>0</v>
      </c>
      <c r="AG1596" s="165" t="s">
        <v>1989</v>
      </c>
      <c r="AH1596" s="168">
        <v>-0.2218720592</v>
      </c>
      <c r="AI1596" s="168">
        <v>-0.12719511150000001</v>
      </c>
      <c r="AJ1596" s="168">
        <v>0</v>
      </c>
      <c r="AK1596" s="168">
        <v>0.56015335229999996</v>
      </c>
      <c r="AL1596" s="168">
        <v>0.1661319413</v>
      </c>
      <c r="AM1596" s="168">
        <v>0</v>
      </c>
      <c r="AN1596" s="167">
        <v>4.3742400000000001E-4</v>
      </c>
      <c r="AO1596" s="167">
        <v>1</v>
      </c>
      <c r="AP1596" s="167">
        <v>0</v>
      </c>
      <c r="AQ1596" s="167">
        <v>-2.7533988076034199</v>
      </c>
      <c r="AR1596" s="167">
        <v>-1.96687321809321</v>
      </c>
      <c r="AS1596" s="167" t="s">
        <v>1989</v>
      </c>
      <c r="AT1596" s="6">
        <v>0</v>
      </c>
      <c r="AU1596" s="6">
        <v>0</v>
      </c>
      <c r="AV1596" s="6">
        <v>0</v>
      </c>
    </row>
    <row r="1597" spans="1:48" x14ac:dyDescent="0.25">
      <c r="A1597" s="159">
        <v>1594</v>
      </c>
      <c r="B1597" s="3" t="s">
        <v>3913</v>
      </c>
      <c r="C1597" s="3" t="s">
        <v>1</v>
      </c>
      <c r="D1597" s="28">
        <v>2600</v>
      </c>
      <c r="E1597" s="25">
        <v>8.3333329999999997</v>
      </c>
      <c r="F1597" s="25">
        <v>8.3333329999999997</v>
      </c>
      <c r="G1597" s="25">
        <v>36.842109999999998</v>
      </c>
      <c r="H1597" s="28">
        <v>24960000000</v>
      </c>
      <c r="I1597" s="49">
        <v>9.6</v>
      </c>
      <c r="J1597" s="49">
        <v>100</v>
      </c>
      <c r="K1597" s="28">
        <v>1060</v>
      </c>
      <c r="L1597" s="28">
        <v>2916500</v>
      </c>
      <c r="M1597" s="49">
        <v>26.804123711340207</v>
      </c>
      <c r="N1597" s="49">
        <v>0.57824380665434383</v>
      </c>
      <c r="O1597" s="49">
        <v>0.22065969999999999</v>
      </c>
      <c r="P1597" s="30">
        <v>261.00967231099997</v>
      </c>
      <c r="Q1597" s="27">
        <v>0.49669999999999997</v>
      </c>
      <c r="R1597" s="30">
        <v>394.38566850799998</v>
      </c>
      <c r="S1597" s="27">
        <v>0.51100000000000001</v>
      </c>
      <c r="T1597" s="30">
        <v>423.30937869899998</v>
      </c>
      <c r="U1597" s="27">
        <v>0.36559999999999998</v>
      </c>
      <c r="V1597" s="30">
        <v>3.6588229390000002</v>
      </c>
      <c r="W1597" s="32">
        <v>-1.64</v>
      </c>
      <c r="X1597" s="30">
        <v>0.93266419199999995</v>
      </c>
      <c r="Y1597" s="32">
        <v>-0.74509999999999998</v>
      </c>
      <c r="Z1597" s="30">
        <v>-4.9178293310000001</v>
      </c>
      <c r="AA1597" s="32">
        <v>-1.4932000000000001</v>
      </c>
      <c r="AB1597" s="30">
        <v>381.12738947920002</v>
      </c>
      <c r="AC1597" s="27">
        <v>-1.64</v>
      </c>
      <c r="AD1597" s="30">
        <v>97.152519999999996</v>
      </c>
      <c r="AE1597" s="27">
        <v>-0.745</v>
      </c>
      <c r="AF1597" s="30">
        <v>-512.27388864579996</v>
      </c>
      <c r="AG1597" s="27" t="s">
        <v>1989</v>
      </c>
      <c r="AH1597" s="25">
        <v>3.7263509100000002E-2</v>
      </c>
      <c r="AI1597" s="25">
        <v>8.1521184E-3</v>
      </c>
      <c r="AJ1597" s="25">
        <v>-3.5578889599999997E-2</v>
      </c>
      <c r="AK1597" s="25">
        <v>8.9251873300000006E-2</v>
      </c>
      <c r="AL1597" s="25">
        <v>2.16926523E-2</v>
      </c>
      <c r="AM1597" s="25">
        <v>-0.1095723945</v>
      </c>
      <c r="AN1597" s="47">
        <v>0.15546989689999999</v>
      </c>
      <c r="AO1597" s="47">
        <v>9.1556719600000003E-2</v>
      </c>
      <c r="AP1597" s="47">
        <v>6.6523552599999994E-2</v>
      </c>
      <c r="AQ1597" s="47">
        <v>1.4282218353473899</v>
      </c>
      <c r="AR1597" s="47">
        <v>1.8919040399745399</v>
      </c>
      <c r="AS1597" s="47">
        <v>2.0797024775106001</v>
      </c>
      <c r="AT1597" s="28">
        <v>0</v>
      </c>
      <c r="AU1597" s="28">
        <v>0</v>
      </c>
      <c r="AV1597" s="28">
        <v>0</v>
      </c>
    </row>
    <row r="1598" spans="1:48" x14ac:dyDescent="0.25">
      <c r="A1598" s="159">
        <v>1595</v>
      </c>
      <c r="B1598" s="3" t="s">
        <v>2158</v>
      </c>
      <c r="C1598" s="3" t="s">
        <v>1</v>
      </c>
      <c r="D1598" s="28">
        <v>10000</v>
      </c>
      <c r="E1598" s="25">
        <v>0</v>
      </c>
      <c r="F1598" s="25">
        <v>2.040816</v>
      </c>
      <c r="G1598" s="25">
        <v>3.092784</v>
      </c>
      <c r="H1598" s="28">
        <v>203930000000</v>
      </c>
      <c r="I1598" s="49">
        <v>20.393000000000001</v>
      </c>
      <c r="J1598" s="49">
        <v>99.80865</v>
      </c>
      <c r="K1598" s="28">
        <v>9092.7999999999993</v>
      </c>
      <c r="L1598" s="28">
        <v>88872500</v>
      </c>
      <c r="M1598" s="49">
        <v>8.481764206955047</v>
      </c>
      <c r="N1598" s="49">
        <v>0.3990429519376324</v>
      </c>
      <c r="O1598" s="49">
        <v>0.53795210000000004</v>
      </c>
      <c r="P1598" s="30">
        <v>4236.2007345809998</v>
      </c>
      <c r="Q1598" s="27">
        <v>-0.42020000000000002</v>
      </c>
      <c r="R1598" s="30">
        <v>936.19639204099997</v>
      </c>
      <c r="S1598" s="27">
        <v>-0.77900000000000003</v>
      </c>
      <c r="T1598" s="30">
        <v>1179.31548557</v>
      </c>
      <c r="U1598" s="27">
        <v>0.10979999999999999</v>
      </c>
      <c r="V1598" s="30">
        <v>321.46344722999999</v>
      </c>
      <c r="W1598" s="32">
        <v>2.5184000000000002</v>
      </c>
      <c r="X1598" s="30">
        <v>24.471639933999999</v>
      </c>
      <c r="Y1598" s="32">
        <v>-0.92390000000000005</v>
      </c>
      <c r="Z1598" s="30">
        <v>32.798257155999998</v>
      </c>
      <c r="AA1598" s="32">
        <v>0.93879999999999997</v>
      </c>
      <c r="AB1598" s="30">
        <v>15528.1123501201</v>
      </c>
      <c r="AC1598" s="27">
        <v>2.8414000000000001</v>
      </c>
      <c r="AD1598" s="30">
        <v>1178.897768499</v>
      </c>
      <c r="AE1598" s="27">
        <v>-0.92400000000000004</v>
      </c>
      <c r="AF1598" s="30">
        <v>1569.1075167002</v>
      </c>
      <c r="AG1598" s="27">
        <v>1.9</v>
      </c>
      <c r="AH1598" s="25">
        <v>0.33526242890000002</v>
      </c>
      <c r="AI1598" s="25">
        <v>3.11805242E-2</v>
      </c>
      <c r="AJ1598" s="25">
        <v>4.1812738000000002E-2</v>
      </c>
      <c r="AK1598" s="25">
        <v>0.51300974089999996</v>
      </c>
      <c r="AL1598" s="25">
        <v>4.3397457600000001E-2</v>
      </c>
      <c r="AM1598" s="25">
        <v>5.6611710199999998E-2</v>
      </c>
      <c r="AN1598" s="47">
        <v>1.04232513E-2</v>
      </c>
      <c r="AO1598" s="47">
        <v>3.6397591700000002E-2</v>
      </c>
      <c r="AP1598" s="47">
        <v>4.1432699099999998E-2</v>
      </c>
      <c r="AQ1598" s="47">
        <v>0.30326277139331698</v>
      </c>
      <c r="AR1598" s="47">
        <v>0.47753297466722899</v>
      </c>
      <c r="AS1598" s="47">
        <v>0.35393453993853302</v>
      </c>
      <c r="AT1598" s="28">
        <v>0</v>
      </c>
      <c r="AU1598" s="28">
        <v>1000</v>
      </c>
      <c r="AV1598" s="28">
        <v>0</v>
      </c>
    </row>
    <row r="1599" spans="1:48" x14ac:dyDescent="0.25">
      <c r="A1599" s="159">
        <v>1596</v>
      </c>
      <c r="B1599" s="3" t="s">
        <v>3030</v>
      </c>
      <c r="C1599" s="3" t="s">
        <v>1</v>
      </c>
      <c r="D1599" s="28" t="s">
        <v>4501</v>
      </c>
      <c r="E1599" s="25" t="s">
        <v>4501</v>
      </c>
      <c r="F1599" s="25" t="s">
        <v>4501</v>
      </c>
      <c r="G1599" s="25" t="s">
        <v>4501</v>
      </c>
      <c r="H1599" s="28" t="s">
        <v>4501</v>
      </c>
      <c r="I1599" s="49">
        <v>10.799999999999999</v>
      </c>
      <c r="J1599" s="49">
        <v>100</v>
      </c>
      <c r="K1599" s="28" t="s">
        <v>4501</v>
      </c>
      <c r="L1599" s="28" t="s">
        <v>4501</v>
      </c>
      <c r="M1599" s="49" t="s">
        <v>4501</v>
      </c>
      <c r="N1599" s="49" t="s">
        <v>4501</v>
      </c>
      <c r="O1599" s="49" t="s">
        <v>4501</v>
      </c>
      <c r="P1599" s="30">
        <v>387.88116956200003</v>
      </c>
      <c r="Q1599" s="27">
        <v>-8.3799999999999999E-2</v>
      </c>
      <c r="R1599" s="30">
        <v>315.92474023099999</v>
      </c>
      <c r="S1599" s="27">
        <v>-0.1855</v>
      </c>
      <c r="T1599" s="30">
        <v>0</v>
      </c>
      <c r="U1599" s="27" t="s">
        <v>1989</v>
      </c>
      <c r="V1599" s="30">
        <v>10.014997860999999</v>
      </c>
      <c r="W1599" s="32">
        <v>0.24199999999999999</v>
      </c>
      <c r="X1599" s="30">
        <v>2.7147534960000002</v>
      </c>
      <c r="Y1599" s="32">
        <v>-0.72889999999999999</v>
      </c>
      <c r="Z1599" s="30">
        <v>0</v>
      </c>
      <c r="AA1599" s="32" t="s">
        <v>1989</v>
      </c>
      <c r="AB1599" s="30">
        <v>667.89351851849995</v>
      </c>
      <c r="AC1599" s="27">
        <v>0.18360000000000001</v>
      </c>
      <c r="AD1599" s="30">
        <v>169.25925925929999</v>
      </c>
      <c r="AE1599" s="27">
        <v>-0.747</v>
      </c>
      <c r="AF1599" s="30">
        <v>0</v>
      </c>
      <c r="AG1599" s="27" t="s">
        <v>1989</v>
      </c>
      <c r="AH1599" s="25">
        <v>2.81041257E-2</v>
      </c>
      <c r="AI1599" s="25">
        <v>8.6434075999999999E-3</v>
      </c>
      <c r="AJ1599" s="25">
        <v>0</v>
      </c>
      <c r="AK1599" s="25">
        <v>7.7742138500000002E-2</v>
      </c>
      <c r="AL1599" s="25">
        <v>2.1874590199999999E-2</v>
      </c>
      <c r="AM1599" s="25">
        <v>0</v>
      </c>
      <c r="AN1599" s="47">
        <v>0.15900521370000001</v>
      </c>
      <c r="AO1599" s="47">
        <v>0.16058540809999999</v>
      </c>
      <c r="AP1599" s="47">
        <v>0</v>
      </c>
      <c r="AQ1599" s="47">
        <v>1.5020879112345999</v>
      </c>
      <c r="AR1599" s="47">
        <v>1.5661881932892501</v>
      </c>
      <c r="AS1599" s="47" t="s">
        <v>1989</v>
      </c>
      <c r="AT1599" s="28">
        <v>650</v>
      </c>
      <c r="AU1599" s="28">
        <v>150</v>
      </c>
      <c r="AV1599" s="28">
        <v>0</v>
      </c>
    </row>
    <row r="1600" spans="1:48" x14ac:dyDescent="0.25">
      <c r="A1600" s="159">
        <v>1597</v>
      </c>
      <c r="B1600" s="3" t="s">
        <v>3838</v>
      </c>
      <c r="C1600" s="3" t="s">
        <v>1</v>
      </c>
      <c r="D1600" s="28" t="s">
        <v>4501</v>
      </c>
      <c r="E1600" s="25" t="s">
        <v>4501</v>
      </c>
      <c r="F1600" s="25" t="s">
        <v>4501</v>
      </c>
      <c r="G1600" s="25" t="s">
        <v>4501</v>
      </c>
      <c r="H1600" s="28" t="s">
        <v>4501</v>
      </c>
      <c r="I1600" s="49">
        <v>2.6999999999999997</v>
      </c>
      <c r="J1600" s="49">
        <v>7.899222</v>
      </c>
      <c r="K1600" s="28" t="s">
        <v>4501</v>
      </c>
      <c r="L1600" s="28" t="s">
        <v>4501</v>
      </c>
      <c r="M1600" s="49" t="s">
        <v>4501</v>
      </c>
      <c r="N1600" s="49" t="s">
        <v>4501</v>
      </c>
      <c r="O1600" s="49" t="s">
        <v>4501</v>
      </c>
      <c r="P1600" s="30">
        <v>302.857709822</v>
      </c>
      <c r="Q1600" s="27">
        <v>-0.2109</v>
      </c>
      <c r="R1600" s="30">
        <v>348.256632884</v>
      </c>
      <c r="S1600" s="27">
        <v>0.14990000000000001</v>
      </c>
      <c r="T1600" s="30">
        <v>0</v>
      </c>
      <c r="U1600" s="27" t="s">
        <v>1989</v>
      </c>
      <c r="V1600" s="30">
        <v>4.0352037640000002</v>
      </c>
      <c r="W1600" s="32">
        <v>1.38E-2</v>
      </c>
      <c r="X1600" s="30">
        <v>4.2651466969999996</v>
      </c>
      <c r="Y1600" s="32">
        <v>5.7000000000000002E-2</v>
      </c>
      <c r="Z1600" s="30">
        <v>0</v>
      </c>
      <c r="AA1600" s="32" t="s">
        <v>1989</v>
      </c>
      <c r="AB1600" s="30">
        <v>1054.8991837036999</v>
      </c>
      <c r="AC1600" s="27">
        <v>-3.8E-3</v>
      </c>
      <c r="AD1600" s="30">
        <v>1070.1518518518999</v>
      </c>
      <c r="AE1600" s="27">
        <v>1.4E-2</v>
      </c>
      <c r="AF1600" s="30">
        <v>0</v>
      </c>
      <c r="AG1600" s="27" t="s">
        <v>1989</v>
      </c>
      <c r="AH1600" s="25">
        <v>3.1202515699999999E-2</v>
      </c>
      <c r="AI1600" s="25">
        <v>2.9398641499999999E-2</v>
      </c>
      <c r="AJ1600" s="25">
        <v>0</v>
      </c>
      <c r="AK1600" s="25">
        <v>0.1238379995</v>
      </c>
      <c r="AL1600" s="25">
        <v>0.1148370326</v>
      </c>
      <c r="AM1600" s="25">
        <v>0</v>
      </c>
      <c r="AN1600" s="47">
        <v>8.1636437800000003E-2</v>
      </c>
      <c r="AO1600" s="47">
        <v>8.53184585E-2</v>
      </c>
      <c r="AP1600" s="47">
        <v>0</v>
      </c>
      <c r="AQ1600" s="47">
        <v>2.94077302654732</v>
      </c>
      <c r="AR1600" s="47">
        <v>2.8743815651858</v>
      </c>
      <c r="AS1600" s="47" t="s">
        <v>1989</v>
      </c>
      <c r="AT1600" s="28">
        <v>800</v>
      </c>
      <c r="AU1600" s="28">
        <v>1000</v>
      </c>
      <c r="AV1600" s="28">
        <v>0</v>
      </c>
    </row>
    <row r="1601" spans="1:48" x14ac:dyDescent="0.25">
      <c r="A1601" s="159">
        <v>1598</v>
      </c>
      <c r="B1601" s="3" t="s">
        <v>3075</v>
      </c>
      <c r="C1601" s="3" t="s">
        <v>1</v>
      </c>
      <c r="D1601" s="28" t="s">
        <v>4501</v>
      </c>
      <c r="E1601" s="25" t="s">
        <v>4501</v>
      </c>
      <c r="F1601" s="25" t="s">
        <v>4501</v>
      </c>
      <c r="G1601" s="25" t="s">
        <v>4501</v>
      </c>
      <c r="H1601" s="28" t="s">
        <v>4501</v>
      </c>
      <c r="I1601" s="49">
        <v>15</v>
      </c>
      <c r="J1601" s="49">
        <v>31.064</v>
      </c>
      <c r="K1601" s="28" t="s">
        <v>4501</v>
      </c>
      <c r="L1601" s="28" t="s">
        <v>4501</v>
      </c>
      <c r="M1601" s="49" t="s">
        <v>4501</v>
      </c>
      <c r="N1601" s="49" t="s">
        <v>4501</v>
      </c>
      <c r="O1601" s="49" t="s">
        <v>4501</v>
      </c>
      <c r="P1601" s="30">
        <v>3340.8886134690001</v>
      </c>
      <c r="Q1601" s="27">
        <v>4.1399999999999999E-2</v>
      </c>
      <c r="R1601" s="30">
        <v>3996.521516924</v>
      </c>
      <c r="S1601" s="27">
        <v>0.19620000000000001</v>
      </c>
      <c r="T1601" s="30">
        <v>2930.516617922</v>
      </c>
      <c r="U1601" s="27">
        <v>-0.19420000000000001</v>
      </c>
      <c r="V1601" s="30">
        <v>12.267133056</v>
      </c>
      <c r="W1601" s="32">
        <v>-0.5343</v>
      </c>
      <c r="X1601" s="30">
        <v>10.055077108000001</v>
      </c>
      <c r="Y1601" s="32">
        <v>-0.18029999999999999</v>
      </c>
      <c r="Z1601" s="30">
        <v>10.142682957</v>
      </c>
      <c r="AA1601" s="32">
        <v>0.94699999999999995</v>
      </c>
      <c r="AB1601" s="30">
        <v>614.34220373330004</v>
      </c>
      <c r="AC1601" s="27">
        <v>-0.6502</v>
      </c>
      <c r="AD1601" s="30">
        <v>613.47180719999994</v>
      </c>
      <c r="AE1601" s="27">
        <v>-1E-3</v>
      </c>
      <c r="AF1601" s="30">
        <v>0</v>
      </c>
      <c r="AG1601" s="27">
        <v>0</v>
      </c>
      <c r="AH1601" s="25">
        <v>1.37640531E-2</v>
      </c>
      <c r="AI1601" s="25">
        <v>1.0729657700000001E-2</v>
      </c>
      <c r="AJ1601" s="25">
        <v>0</v>
      </c>
      <c r="AK1601" s="25">
        <v>7.7170977799999999E-2</v>
      </c>
      <c r="AL1601" s="25">
        <v>6.1315938100000002E-2</v>
      </c>
      <c r="AM1601" s="25">
        <v>0</v>
      </c>
      <c r="AN1601" s="47">
        <v>6.2116876199999997E-2</v>
      </c>
      <c r="AO1601" s="47">
        <v>4.8657599500000003E-2</v>
      </c>
      <c r="AP1601" s="47">
        <v>0</v>
      </c>
      <c r="AQ1601" s="47">
        <v>4.9185912485512802</v>
      </c>
      <c r="AR1601" s="47">
        <v>4.52278735735986</v>
      </c>
      <c r="AS1601" s="47">
        <v>4.69463277951417</v>
      </c>
      <c r="AT1601" s="28">
        <v>600</v>
      </c>
      <c r="AU1601" s="28">
        <v>600</v>
      </c>
      <c r="AV1601" s="28">
        <v>0</v>
      </c>
    </row>
    <row r="1602" spans="1:48" x14ac:dyDescent="0.25">
      <c r="A1602" s="159">
        <v>1599</v>
      </c>
      <c r="B1602" s="3" t="s">
        <v>299</v>
      </c>
      <c r="C1602" s="3" t="s">
        <v>1</v>
      </c>
      <c r="D1602" s="28">
        <v>4000</v>
      </c>
      <c r="E1602" s="25">
        <v>-13.043480000000001</v>
      </c>
      <c r="F1602" s="25">
        <v>-42.857140000000001</v>
      </c>
      <c r="G1602" s="25">
        <v>300</v>
      </c>
      <c r="H1602" s="28">
        <v>80000000000</v>
      </c>
      <c r="I1602" s="49">
        <v>20</v>
      </c>
      <c r="J1602" s="49">
        <v>42.532800000000002</v>
      </c>
      <c r="K1602" s="28">
        <v>68758.55</v>
      </c>
      <c r="L1602" s="28">
        <v>287850500</v>
      </c>
      <c r="M1602" s="49" t="s">
        <v>4501</v>
      </c>
      <c r="N1602" s="49">
        <v>1.0328417876864273</v>
      </c>
      <c r="O1602" s="49">
        <v>0.44029940000000001</v>
      </c>
      <c r="P1602" s="30">
        <v>558.84501767300003</v>
      </c>
      <c r="Q1602" s="27">
        <v>5.0099999999999999E-2</v>
      </c>
      <c r="R1602" s="30">
        <v>765.27965693900001</v>
      </c>
      <c r="S1602" s="27">
        <v>0.36940000000000001</v>
      </c>
      <c r="T1602" s="30">
        <v>764.46144765600002</v>
      </c>
      <c r="U1602" s="27">
        <v>0.1452</v>
      </c>
      <c r="V1602" s="30">
        <v>-75.88384533</v>
      </c>
      <c r="W1602" s="32">
        <v>-0.23050000000000001</v>
      </c>
      <c r="X1602" s="30">
        <v>33.224022355999999</v>
      </c>
      <c r="Y1602" s="32">
        <v>-1.4378</v>
      </c>
      <c r="Z1602" s="30">
        <v>75.411148186999995</v>
      </c>
      <c r="AA1602" s="32">
        <v>-4.2832999999999997</v>
      </c>
      <c r="AB1602" s="30">
        <v>-3794.1922665000002</v>
      </c>
      <c r="AC1602" s="27">
        <v>-0.23050000000000001</v>
      </c>
      <c r="AD1602" s="30">
        <v>1661.2011178</v>
      </c>
      <c r="AE1602" s="27">
        <v>-1.4379999999999999</v>
      </c>
      <c r="AF1602" s="30">
        <v>3770.5574093499999</v>
      </c>
      <c r="AG1602" s="27">
        <v>-3.28</v>
      </c>
      <c r="AH1602" s="25">
        <v>-8.3318958799999995E-2</v>
      </c>
      <c r="AI1602" s="25">
        <v>4.1960013400000003E-2</v>
      </c>
      <c r="AJ1602" s="25">
        <v>0.107210425</v>
      </c>
      <c r="AK1602" s="25">
        <v>-1.9204158747</v>
      </c>
      <c r="AL1602" s="25">
        <v>1.8270652254999999</v>
      </c>
      <c r="AM1602" s="25">
        <v>1.6509317648999999</v>
      </c>
      <c r="AN1602" s="47">
        <v>-7.0330843000000004E-2</v>
      </c>
      <c r="AO1602" s="47">
        <v>4.6409148499999997E-2</v>
      </c>
      <c r="AP1602" s="47">
        <v>5.7487603300000002E-2</v>
      </c>
      <c r="AQ1602" s="47">
        <v>554.40296856205896</v>
      </c>
      <c r="AR1602" s="47">
        <v>19.413435008576698</v>
      </c>
      <c r="AS1602" s="47">
        <v>14.398985360117999</v>
      </c>
      <c r="AT1602" s="28">
        <v>0</v>
      </c>
      <c r="AU1602" s="28">
        <v>0</v>
      </c>
      <c r="AV1602" s="28">
        <v>0</v>
      </c>
    </row>
    <row r="1603" spans="1:48" x14ac:dyDescent="0.25">
      <c r="A1603" s="159">
        <v>1600</v>
      </c>
      <c r="B1603" s="3" t="s">
        <v>3785</v>
      </c>
      <c r="C1603" s="3" t="s">
        <v>1</v>
      </c>
      <c r="D1603" s="28" t="s">
        <v>4501</v>
      </c>
      <c r="E1603" s="25" t="s">
        <v>4501</v>
      </c>
      <c r="F1603" s="25" t="s">
        <v>4501</v>
      </c>
      <c r="G1603" s="25" t="s">
        <v>4501</v>
      </c>
      <c r="H1603" s="28" t="s">
        <v>4501</v>
      </c>
      <c r="I1603" s="49">
        <v>35.774450000000002</v>
      </c>
      <c r="J1603" s="49">
        <v>99.571200000000005</v>
      </c>
      <c r="K1603" s="28">
        <v>0</v>
      </c>
      <c r="L1603" s="28" t="s">
        <v>4501</v>
      </c>
      <c r="M1603" s="49" t="s">
        <v>4501</v>
      </c>
      <c r="N1603" s="49" t="s">
        <v>4501</v>
      </c>
      <c r="O1603" s="49" t="s">
        <v>4501</v>
      </c>
      <c r="P1603" s="30">
        <v>972.42451246600001</v>
      </c>
      <c r="Q1603" s="27">
        <v>7.8399999999999997E-2</v>
      </c>
      <c r="R1603" s="30">
        <v>885.62546219399997</v>
      </c>
      <c r="S1603" s="27">
        <v>-8.9300000000000004E-2</v>
      </c>
      <c r="T1603" s="30">
        <v>711.26131142400004</v>
      </c>
      <c r="U1603" s="27">
        <v>-0.28439999999999999</v>
      </c>
      <c r="V1603" s="30">
        <v>46.792829726000001</v>
      </c>
      <c r="W1603" s="32">
        <v>-3.09E-2</v>
      </c>
      <c r="X1603" s="30">
        <v>44.912186663</v>
      </c>
      <c r="Y1603" s="32">
        <v>-4.02E-2</v>
      </c>
      <c r="Z1603" s="30">
        <v>42.717698265999999</v>
      </c>
      <c r="AA1603" s="32">
        <v>-3.61E-2</v>
      </c>
      <c r="AB1603" s="30">
        <v>761.89127136219997</v>
      </c>
      <c r="AC1603" s="27">
        <v>-0.28299999999999997</v>
      </c>
      <c r="AD1603" s="30">
        <v>736.96503767160004</v>
      </c>
      <c r="AE1603" s="27">
        <v>-3.3000000000000002E-2</v>
      </c>
      <c r="AF1603" s="30">
        <v>946.52363474619995</v>
      </c>
      <c r="AG1603" s="27">
        <v>1.06</v>
      </c>
      <c r="AH1603" s="25">
        <v>3.1454629400000003E-2</v>
      </c>
      <c r="AI1603" s="25">
        <v>3.0034518199999999E-2</v>
      </c>
      <c r="AJ1603" s="25">
        <v>3.1462465299999999E-2</v>
      </c>
      <c r="AK1603" s="25">
        <v>7.5623783999999999E-2</v>
      </c>
      <c r="AL1603" s="25">
        <v>7.2226052200000002E-2</v>
      </c>
      <c r="AM1603" s="25">
        <v>7.3475785700000004E-2</v>
      </c>
      <c r="AN1603" s="47">
        <v>0.16343733320000001</v>
      </c>
      <c r="AO1603" s="47">
        <v>0.17246866189999999</v>
      </c>
      <c r="AP1603" s="47">
        <v>0.17982721069999999</v>
      </c>
      <c r="AQ1603" s="47">
        <v>1.4820518396079101</v>
      </c>
      <c r="AR1603" s="47">
        <v>1.3246486262360799</v>
      </c>
      <c r="AS1603" s="47">
        <v>1.3353473713164601</v>
      </c>
      <c r="AT1603" s="28">
        <v>360</v>
      </c>
      <c r="AU1603" s="28">
        <v>360</v>
      </c>
      <c r="AV1603" s="28">
        <v>0</v>
      </c>
    </row>
    <row r="1604" spans="1:48" x14ac:dyDescent="0.25">
      <c r="A1604" s="159">
        <v>1601</v>
      </c>
      <c r="B1604" s="3" t="s">
        <v>2398</v>
      </c>
      <c r="C1604" s="3" t="s">
        <v>1</v>
      </c>
      <c r="D1604" s="28" t="s">
        <v>4501</v>
      </c>
      <c r="E1604" s="25" t="s">
        <v>4501</v>
      </c>
      <c r="F1604" s="25" t="s">
        <v>4501</v>
      </c>
      <c r="G1604" s="25" t="s">
        <v>4501</v>
      </c>
      <c r="H1604" s="28" t="s">
        <v>4501</v>
      </c>
      <c r="I1604" s="49">
        <v>9.4999500000000001</v>
      </c>
      <c r="J1604" s="49">
        <v>44.360370000000003</v>
      </c>
      <c r="K1604" s="28">
        <v>0</v>
      </c>
      <c r="L1604" s="28" t="s">
        <v>4501</v>
      </c>
      <c r="M1604" s="49" t="s">
        <v>4501</v>
      </c>
      <c r="N1604" s="49" t="s">
        <v>4501</v>
      </c>
      <c r="O1604" s="49" t="s">
        <v>4501</v>
      </c>
      <c r="P1604" s="30">
        <v>50.031675708000002</v>
      </c>
      <c r="Q1604" s="27">
        <v>6.4500000000000002E-2</v>
      </c>
      <c r="R1604" s="30">
        <v>28.140724663</v>
      </c>
      <c r="S1604" s="27">
        <v>-0.4375</v>
      </c>
      <c r="T1604" s="30">
        <v>0</v>
      </c>
      <c r="U1604" s="27" t="s">
        <v>1989</v>
      </c>
      <c r="V1604" s="30">
        <v>7.8201914649999997</v>
      </c>
      <c r="W1604" s="32">
        <v>0.21579999999999999</v>
      </c>
      <c r="X1604" s="30">
        <v>-1.7046743879999999</v>
      </c>
      <c r="Y1604" s="32">
        <v>-1.218</v>
      </c>
      <c r="Z1604" s="30">
        <v>0</v>
      </c>
      <c r="AA1604" s="32" t="s">
        <v>1989</v>
      </c>
      <c r="AB1604" s="30">
        <v>823.18186157909997</v>
      </c>
      <c r="AC1604" s="27">
        <v>0.21579999999999999</v>
      </c>
      <c r="AD1604" s="30">
        <v>-179.44024035480001</v>
      </c>
      <c r="AE1604" s="27">
        <v>-1.218</v>
      </c>
      <c r="AF1604" s="30">
        <v>0</v>
      </c>
      <c r="AG1604" s="27" t="s">
        <v>1989</v>
      </c>
      <c r="AH1604" s="25">
        <v>7.6270706600000002E-2</v>
      </c>
      <c r="AI1604" s="25">
        <v>-1.6128301099999999E-2</v>
      </c>
      <c r="AJ1604" s="25">
        <v>0</v>
      </c>
      <c r="AK1604" s="25">
        <v>9.5377385800000006E-2</v>
      </c>
      <c r="AL1604" s="25">
        <v>-2.0043237700000001E-2</v>
      </c>
      <c r="AM1604" s="25">
        <v>0</v>
      </c>
      <c r="AN1604" s="47">
        <v>0.27886522689999999</v>
      </c>
      <c r="AO1604" s="47">
        <v>0.1821566365</v>
      </c>
      <c r="AP1604" s="47">
        <v>0</v>
      </c>
      <c r="AQ1604" s="47">
        <v>0.255005626266671</v>
      </c>
      <c r="AR1604" s="47">
        <v>0.23022013299277</v>
      </c>
      <c r="AS1604" s="47" t="s">
        <v>1989</v>
      </c>
      <c r="AT1604" s="28">
        <v>0</v>
      </c>
      <c r="AU1604" s="28">
        <v>0</v>
      </c>
      <c r="AV1604" s="28">
        <v>0</v>
      </c>
    </row>
    <row r="1605" spans="1:48" x14ac:dyDescent="0.25">
      <c r="A1605" s="159">
        <v>1602</v>
      </c>
      <c r="B1605" s="3" t="s">
        <v>2274</v>
      </c>
      <c r="C1605" s="3" t="s">
        <v>1</v>
      </c>
      <c r="D1605" s="28" t="s">
        <v>4501</v>
      </c>
      <c r="E1605" s="25" t="s">
        <v>4501</v>
      </c>
      <c r="F1605" s="25" t="s">
        <v>4501</v>
      </c>
      <c r="G1605" s="25" t="s">
        <v>4501</v>
      </c>
      <c r="H1605" s="28" t="s">
        <v>4501</v>
      </c>
      <c r="I1605" s="49">
        <v>24.2</v>
      </c>
      <c r="J1605" s="49">
        <v>2.1694209999999998</v>
      </c>
      <c r="K1605" s="28" t="s">
        <v>4501</v>
      </c>
      <c r="L1605" s="28" t="s">
        <v>4501</v>
      </c>
      <c r="M1605" s="49" t="s">
        <v>4501</v>
      </c>
      <c r="N1605" s="49" t="s">
        <v>4501</v>
      </c>
      <c r="O1605" s="49" t="s">
        <v>4501</v>
      </c>
      <c r="P1605" s="30">
        <v>414.87110238600002</v>
      </c>
      <c r="Q1605" s="27">
        <v>-0.1454</v>
      </c>
      <c r="R1605" s="30">
        <v>529.50461385300002</v>
      </c>
      <c r="S1605" s="27">
        <v>0.27629999999999999</v>
      </c>
      <c r="T1605" s="30">
        <v>649.15924200799998</v>
      </c>
      <c r="U1605" s="27">
        <v>0.43919999999999998</v>
      </c>
      <c r="V1605" s="30">
        <v>-3.7630532919999999</v>
      </c>
      <c r="W1605" s="32">
        <v>-1.9742999999999999</v>
      </c>
      <c r="X1605" s="30">
        <v>3.8593350979999999</v>
      </c>
      <c r="Y1605" s="32">
        <v>-2.0255999999999998</v>
      </c>
      <c r="Z1605" s="30">
        <v>8.1868861269999993</v>
      </c>
      <c r="AA1605" s="32">
        <v>-2.3290000000000002</v>
      </c>
      <c r="AB1605" s="30">
        <v>-155.49806991739999</v>
      </c>
      <c r="AC1605" s="27">
        <v>-1.9742999999999999</v>
      </c>
      <c r="AD1605" s="30">
        <v>159.47665694209999</v>
      </c>
      <c r="AE1605" s="27">
        <v>-2.0259999999999998</v>
      </c>
      <c r="AF1605" s="30">
        <v>338.30107962810001</v>
      </c>
      <c r="AG1605" s="27">
        <v>-1.33</v>
      </c>
      <c r="AH1605" s="25">
        <v>-1.0583889500000001E-2</v>
      </c>
      <c r="AI1605" s="25">
        <v>1.03365651E-2</v>
      </c>
      <c r="AJ1605" s="25">
        <v>2.0838398500000001E-2</v>
      </c>
      <c r="AK1605" s="25">
        <v>-1.5671652599999999E-2</v>
      </c>
      <c r="AL1605" s="25">
        <v>1.6069407099999999E-2</v>
      </c>
      <c r="AM1605" s="25">
        <v>3.3934408499999999E-2</v>
      </c>
      <c r="AN1605" s="47">
        <v>5.2489807300000003E-2</v>
      </c>
      <c r="AO1605" s="47">
        <v>6.8681489700000001E-2</v>
      </c>
      <c r="AP1605" s="47">
        <v>6.6447821599999998E-2</v>
      </c>
      <c r="AQ1605" s="47">
        <v>0.541794166826709</v>
      </c>
      <c r="AR1605" s="47">
        <v>0.56723682196013203</v>
      </c>
      <c r="AS1605" s="47">
        <v>0.62845568788084505</v>
      </c>
      <c r="AT1605" s="28">
        <v>0</v>
      </c>
      <c r="AU1605" s="28">
        <v>0</v>
      </c>
      <c r="AV1605" s="28">
        <v>0</v>
      </c>
    </row>
    <row r="1606" spans="1:48" x14ac:dyDescent="0.25">
      <c r="A1606" s="159">
        <v>1603</v>
      </c>
      <c r="B1606" s="3" t="s">
        <v>4326</v>
      </c>
      <c r="C1606" s="3" t="s">
        <v>1</v>
      </c>
      <c r="D1606" s="28">
        <v>6500</v>
      </c>
      <c r="E1606" s="25">
        <v>-10.9589</v>
      </c>
      <c r="F1606" s="25">
        <v>-9.7222220000000004</v>
      </c>
      <c r="G1606" s="25">
        <v>0</v>
      </c>
      <c r="H1606" s="28">
        <v>3250000000000</v>
      </c>
      <c r="I1606" s="49">
        <v>500</v>
      </c>
      <c r="J1606" s="49">
        <v>100</v>
      </c>
      <c r="K1606" s="28">
        <v>1670</v>
      </c>
      <c r="L1606" s="28">
        <v>3648500</v>
      </c>
      <c r="M1606" s="49" t="s">
        <v>4501</v>
      </c>
      <c r="N1606" s="49">
        <v>1.0291499628320051</v>
      </c>
      <c r="O1606" s="49" t="s">
        <v>4501</v>
      </c>
      <c r="P1606" s="30">
        <v>0</v>
      </c>
      <c r="Q1606" s="27">
        <v>-1</v>
      </c>
      <c r="R1606" s="30">
        <v>17747.732555333001</v>
      </c>
      <c r="S1606" s="27" t="s">
        <v>1989</v>
      </c>
      <c r="T1606" s="30">
        <v>4979.2162431770003</v>
      </c>
      <c r="U1606" s="27" t="s">
        <v>1989</v>
      </c>
      <c r="V1606" s="30">
        <v>0</v>
      </c>
      <c r="W1606" s="32">
        <v>-1</v>
      </c>
      <c r="X1606" s="30">
        <v>-1475.2245870300001</v>
      </c>
      <c r="Y1606" s="32" t="s">
        <v>1989</v>
      </c>
      <c r="Z1606" s="30">
        <v>-91.513258214000004</v>
      </c>
      <c r="AA1606" s="32" t="s">
        <v>1989</v>
      </c>
      <c r="AB1606" s="30">
        <v>0</v>
      </c>
      <c r="AC1606" s="27">
        <v>-1</v>
      </c>
      <c r="AD1606" s="30">
        <v>-2937.9620425640001</v>
      </c>
      <c r="AE1606" s="27" t="s">
        <v>1989</v>
      </c>
      <c r="AF1606" s="30">
        <v>0</v>
      </c>
      <c r="AG1606" s="27" t="s">
        <v>1989</v>
      </c>
      <c r="AH1606" s="25">
        <v>0</v>
      </c>
      <c r="AI1606" s="25">
        <v>-0.1652032017</v>
      </c>
      <c r="AJ1606" s="25">
        <v>0</v>
      </c>
      <c r="AK1606" s="25">
        <v>0</v>
      </c>
      <c r="AL1606" s="25">
        <v>-0.43756781379999998</v>
      </c>
      <c r="AM1606" s="25">
        <v>0</v>
      </c>
      <c r="AN1606" s="47">
        <v>0</v>
      </c>
      <c r="AO1606" s="47">
        <v>8.58351418E-2</v>
      </c>
      <c r="AP1606" s="47">
        <v>0</v>
      </c>
      <c r="AQ1606" s="47" t="s">
        <v>1989</v>
      </c>
      <c r="AR1606" s="47">
        <v>1.64866424645433</v>
      </c>
      <c r="AS1606" s="47">
        <v>2.1004054178481799</v>
      </c>
      <c r="AT1606" s="28">
        <v>0</v>
      </c>
      <c r="AU1606" s="28">
        <v>0</v>
      </c>
      <c r="AV1606" s="28">
        <v>0</v>
      </c>
    </row>
    <row r="1607" spans="1:48" x14ac:dyDescent="0.25">
      <c r="A1607" s="159">
        <v>1604</v>
      </c>
      <c r="B1607" s="3" t="s">
        <v>302</v>
      </c>
      <c r="C1607" s="3" t="s">
        <v>1</v>
      </c>
      <c r="D1607" s="28">
        <v>500</v>
      </c>
      <c r="E1607" s="25">
        <v>0</v>
      </c>
      <c r="F1607" s="25">
        <v>-16.66667</v>
      </c>
      <c r="G1607" s="25">
        <v>-44.44444</v>
      </c>
      <c r="H1607" s="28">
        <v>4011535500</v>
      </c>
      <c r="I1607" s="49">
        <v>8.0230699999999988</v>
      </c>
      <c r="J1607" s="49">
        <v>86.897530000000003</v>
      </c>
      <c r="K1607" s="28">
        <v>575</v>
      </c>
      <c r="L1607" s="28">
        <v>182500</v>
      </c>
      <c r="M1607" s="49" t="s">
        <v>4501</v>
      </c>
      <c r="N1607" s="49">
        <v>0.49897171074713675</v>
      </c>
      <c r="O1607" s="49" t="s">
        <v>4501</v>
      </c>
      <c r="P1607" s="30">
        <v>1.9071180000000001</v>
      </c>
      <c r="Q1607" s="27">
        <v>-0.92789999999999995</v>
      </c>
      <c r="R1607" s="30">
        <v>20.990331607000002</v>
      </c>
      <c r="S1607" s="27">
        <v>10.0063</v>
      </c>
      <c r="T1607" s="30">
        <v>0</v>
      </c>
      <c r="U1607" s="27">
        <v>-1</v>
      </c>
      <c r="V1607" s="30">
        <v>-12.272886398000001</v>
      </c>
      <c r="W1607" s="32">
        <v>-0.48559999999999998</v>
      </c>
      <c r="X1607" s="30">
        <v>-1.262052983</v>
      </c>
      <c r="Y1607" s="32">
        <v>-0.8972</v>
      </c>
      <c r="Z1607" s="30">
        <v>0</v>
      </c>
      <c r="AA1607" s="32">
        <v>-1</v>
      </c>
      <c r="AB1607" s="30">
        <v>-1529.6993380714</v>
      </c>
      <c r="AC1607" s="27">
        <v>-0.48559999999999998</v>
      </c>
      <c r="AD1607" s="30">
        <v>-157.30298074140001</v>
      </c>
      <c r="AE1607" s="27">
        <v>-0.89700000000000002</v>
      </c>
      <c r="AF1607" s="30">
        <v>0</v>
      </c>
      <c r="AG1607" s="27" t="s">
        <v>1989</v>
      </c>
      <c r="AH1607" s="25">
        <v>-1.4226372247000001</v>
      </c>
      <c r="AI1607" s="25">
        <v>-0.68518081959999999</v>
      </c>
      <c r="AJ1607" s="25">
        <v>0</v>
      </c>
      <c r="AK1607" s="25">
        <v>-6.4486823359000001</v>
      </c>
      <c r="AL1607" s="25">
        <v>0.2594517107</v>
      </c>
      <c r="AM1607" s="25">
        <v>0</v>
      </c>
      <c r="AN1607" s="47">
        <v>-1.1681207162</v>
      </c>
      <c r="AO1607" s="47">
        <v>3.0187230000000001E-3</v>
      </c>
      <c r="AP1607" s="47">
        <v>0</v>
      </c>
      <c r="AQ1607" s="47">
        <v>-1.1197758331638099</v>
      </c>
      <c r="AR1607" s="47">
        <v>-1.5780920374296099</v>
      </c>
      <c r="AS1607" s="47" t="s">
        <v>1989</v>
      </c>
      <c r="AT1607" s="28">
        <v>0</v>
      </c>
      <c r="AU1607" s="28">
        <v>0</v>
      </c>
      <c r="AV1607" s="28">
        <v>0</v>
      </c>
    </row>
    <row r="1608" spans="1:48" x14ac:dyDescent="0.25">
      <c r="A1608" s="159">
        <v>1605</v>
      </c>
      <c r="B1608" s="3" t="s">
        <v>3844</v>
      </c>
      <c r="C1608" s="3" t="s">
        <v>1</v>
      </c>
      <c r="D1608" s="28">
        <v>12900</v>
      </c>
      <c r="E1608" s="25">
        <v>27.722770000000001</v>
      </c>
      <c r="F1608" s="25">
        <v>12.173909999999999</v>
      </c>
      <c r="G1608" s="25">
        <v>43.333329999999997</v>
      </c>
      <c r="H1608" s="28">
        <v>133608860400</v>
      </c>
      <c r="I1608" s="49">
        <v>10.357279999999999</v>
      </c>
      <c r="J1608" s="49">
        <v>39.908250000000002</v>
      </c>
      <c r="K1608" s="28">
        <v>173</v>
      </c>
      <c r="L1608" s="28">
        <v>1797000</v>
      </c>
      <c r="M1608" s="49" t="s">
        <v>4501</v>
      </c>
      <c r="N1608" s="49">
        <v>2.7644172271899738</v>
      </c>
      <c r="O1608" s="49" t="s">
        <v>4501</v>
      </c>
      <c r="P1608" s="30">
        <v>5.4275237839999999</v>
      </c>
      <c r="Q1608" s="27">
        <v>-0.52449999999999997</v>
      </c>
      <c r="R1608" s="30">
        <v>6.3764829179999998</v>
      </c>
      <c r="S1608" s="27">
        <v>0.17480000000000001</v>
      </c>
      <c r="T1608" s="30">
        <v>0</v>
      </c>
      <c r="U1608" s="27" t="s">
        <v>1989</v>
      </c>
      <c r="V1608" s="30">
        <v>-9.5675524900000006</v>
      </c>
      <c r="W1608" s="32">
        <v>-0.46710000000000002</v>
      </c>
      <c r="X1608" s="30">
        <v>-3.2871240589999999</v>
      </c>
      <c r="Y1608" s="32">
        <v>-0.65639999999999998</v>
      </c>
      <c r="Z1608" s="30">
        <v>0</v>
      </c>
      <c r="AA1608" s="32" t="s">
        <v>1989</v>
      </c>
      <c r="AB1608" s="30">
        <v>-906.53698164280001</v>
      </c>
      <c r="AC1608" s="27">
        <v>-0.46639999999999998</v>
      </c>
      <c r="AD1608" s="30">
        <v>-311.4031573497</v>
      </c>
      <c r="AE1608" s="27">
        <v>-0.65600000000000003</v>
      </c>
      <c r="AF1608" s="30">
        <v>0</v>
      </c>
      <c r="AG1608" s="27" t="s">
        <v>1989</v>
      </c>
      <c r="AH1608" s="25">
        <v>-3.4309675599999999E-2</v>
      </c>
      <c r="AI1608" s="25">
        <v>-1.01461065E-2</v>
      </c>
      <c r="AJ1608" s="25">
        <v>0</v>
      </c>
      <c r="AK1608" s="25">
        <v>-0.16987046110000001</v>
      </c>
      <c r="AL1608" s="25">
        <v>-6.5778821099999996E-2</v>
      </c>
      <c r="AM1608" s="25">
        <v>0</v>
      </c>
      <c r="AN1608" s="47">
        <v>0.75922183649999997</v>
      </c>
      <c r="AO1608" s="47">
        <v>0.79769907839999998</v>
      </c>
      <c r="AP1608" s="47">
        <v>0</v>
      </c>
      <c r="AQ1608" s="47">
        <v>4.7086746809834201</v>
      </c>
      <c r="AR1608" s="47">
        <v>6.3081654270243197</v>
      </c>
      <c r="AS1608" s="47" t="s">
        <v>1989</v>
      </c>
      <c r="AT1608" s="28">
        <v>0</v>
      </c>
      <c r="AU1608" s="28">
        <v>0</v>
      </c>
      <c r="AV1608" s="28">
        <v>0</v>
      </c>
    </row>
    <row r="1609" spans="1:48" x14ac:dyDescent="0.25">
      <c r="A1609" s="159">
        <v>1606</v>
      </c>
      <c r="B1609" s="3" t="s">
        <v>4577</v>
      </c>
      <c r="C1609" s="3" t="s">
        <v>1</v>
      </c>
      <c r="D1609" s="28" t="s">
        <v>4501</v>
      </c>
      <c r="E1609" s="25" t="s">
        <v>4501</v>
      </c>
      <c r="F1609" s="25" t="s">
        <v>4501</v>
      </c>
      <c r="G1609" s="25" t="s">
        <v>4501</v>
      </c>
      <c r="H1609" s="28" t="s">
        <v>4501</v>
      </c>
      <c r="I1609" s="49">
        <v>1404.606</v>
      </c>
      <c r="J1609" s="49">
        <v>100</v>
      </c>
      <c r="K1609" s="28">
        <v>0</v>
      </c>
      <c r="L1609" s="28" t="s">
        <v>4501</v>
      </c>
      <c r="M1609" s="49" t="s">
        <v>4501</v>
      </c>
      <c r="N1609" s="49" t="s">
        <v>4501</v>
      </c>
      <c r="O1609" s="49" t="s">
        <v>4501</v>
      </c>
      <c r="P1609" s="30">
        <v>13572.688206862</v>
      </c>
      <c r="Q1609" s="27">
        <v>-7.3599999999999999E-2</v>
      </c>
      <c r="R1609" s="30">
        <v>12386.082489476999</v>
      </c>
      <c r="S1609" s="27">
        <v>-8.7400000000000005E-2</v>
      </c>
      <c r="T1609" s="30">
        <v>9062.9988069579995</v>
      </c>
      <c r="U1609" s="27">
        <v>-8.1600000000000006E-2</v>
      </c>
      <c r="V1609" s="30">
        <v>748.334559345</v>
      </c>
      <c r="W1609" s="32">
        <v>0.92459999999999998</v>
      </c>
      <c r="X1609" s="30">
        <v>295.60314900100002</v>
      </c>
      <c r="Y1609" s="32">
        <v>-0.60499999999999998</v>
      </c>
      <c r="Z1609" s="30">
        <v>322.77022744099997</v>
      </c>
      <c r="AA1609" s="32">
        <v>-3.9003999999999999</v>
      </c>
      <c r="AB1609" s="30">
        <v>508.76576948259998</v>
      </c>
      <c r="AC1609" s="27">
        <v>0.31630000000000003</v>
      </c>
      <c r="AD1609" s="30">
        <v>46.543006457899999</v>
      </c>
      <c r="AE1609" s="27">
        <v>-0.90900000000000003</v>
      </c>
      <c r="AF1609" s="30">
        <v>0</v>
      </c>
      <c r="AG1609" s="27" t="s">
        <v>1989</v>
      </c>
      <c r="AH1609" s="25">
        <v>2.0748379300000001E-2</v>
      </c>
      <c r="AI1609" s="25">
        <v>1.9909007000000001E-3</v>
      </c>
      <c r="AJ1609" s="25">
        <v>0</v>
      </c>
      <c r="AK1609" s="25">
        <v>8.8451774299999994E-2</v>
      </c>
      <c r="AL1609" s="25">
        <v>6.3463937999999999E-3</v>
      </c>
      <c r="AM1609" s="25">
        <v>0</v>
      </c>
      <c r="AN1609" s="47">
        <v>5.9622021300000001E-2</v>
      </c>
      <c r="AO1609" s="47">
        <v>0.1136437101</v>
      </c>
      <c r="AP1609" s="47">
        <v>0</v>
      </c>
      <c r="AQ1609" s="47">
        <v>2.53103783350039</v>
      </c>
      <c r="AR1609" s="47">
        <v>1.8879369254937699</v>
      </c>
      <c r="AS1609" s="47">
        <v>2.0646215136127002</v>
      </c>
      <c r="AT1609" s="28">
        <v>0</v>
      </c>
      <c r="AU1609" s="28">
        <v>0</v>
      </c>
      <c r="AV1609" s="28">
        <v>0</v>
      </c>
    </row>
    <row r="1610" spans="1:48" x14ac:dyDescent="0.25">
      <c r="A1610" s="159">
        <v>1607</v>
      </c>
      <c r="B1610" s="3" t="s">
        <v>3829</v>
      </c>
      <c r="C1610" s="3" t="s">
        <v>1</v>
      </c>
      <c r="D1610" s="28">
        <v>4900</v>
      </c>
      <c r="E1610" s="25">
        <v>-12.5</v>
      </c>
      <c r="F1610" s="25">
        <v>-15.517239999999999</v>
      </c>
      <c r="G1610" s="25">
        <v>0</v>
      </c>
      <c r="H1610" s="28">
        <v>69394436999.999985</v>
      </c>
      <c r="I1610" s="49">
        <v>14.162129999999999</v>
      </c>
      <c r="J1610" s="49">
        <v>42.998539999999998</v>
      </c>
      <c r="K1610" s="28">
        <v>1330</v>
      </c>
      <c r="L1610" s="28">
        <v>6980500</v>
      </c>
      <c r="M1610" s="49">
        <v>5.4748603351955305</v>
      </c>
      <c r="N1610" s="49">
        <v>0.39891778883122808</v>
      </c>
      <c r="O1610" s="49">
        <v>0.28472409999999998</v>
      </c>
      <c r="P1610" s="30">
        <v>3277.4838209610002</v>
      </c>
      <c r="Q1610" s="27">
        <v>-0.26269999999999999</v>
      </c>
      <c r="R1610" s="30">
        <v>1892.993957589</v>
      </c>
      <c r="S1610" s="27">
        <v>-0.4224</v>
      </c>
      <c r="T1610" s="30">
        <v>1563.722774569</v>
      </c>
      <c r="U1610" s="27">
        <v>-0.37019999999999997</v>
      </c>
      <c r="V1610" s="30">
        <v>15.825375466000001</v>
      </c>
      <c r="W1610" s="32">
        <v>0.17560000000000001</v>
      </c>
      <c r="X1610" s="30">
        <v>15.373666362</v>
      </c>
      <c r="Y1610" s="32">
        <v>-2.8500000000000001E-2</v>
      </c>
      <c r="Z1610" s="30">
        <v>12.030265397000001</v>
      </c>
      <c r="AA1610" s="32">
        <v>-0.25380000000000003</v>
      </c>
      <c r="AB1610" s="30">
        <v>937.60579631619999</v>
      </c>
      <c r="AC1610" s="27">
        <v>9.9400000000000002E-2</v>
      </c>
      <c r="AD1610" s="30">
        <v>905.82244617799995</v>
      </c>
      <c r="AE1610" s="27">
        <v>-3.4000000000000002E-2</v>
      </c>
      <c r="AF1610" s="30">
        <v>849.46723388359999</v>
      </c>
      <c r="AG1610" s="27">
        <v>0.75</v>
      </c>
      <c r="AH1610" s="25">
        <v>5.77379991E-2</v>
      </c>
      <c r="AI1610" s="25">
        <v>5.5891410900000001E-2</v>
      </c>
      <c r="AJ1610" s="25">
        <v>4.3609314199999999E-2</v>
      </c>
      <c r="AK1610" s="25">
        <v>9.3643509400000005E-2</v>
      </c>
      <c r="AL1610" s="25">
        <v>8.9076243499999999E-2</v>
      </c>
      <c r="AM1610" s="25">
        <v>7.02216591E-2</v>
      </c>
      <c r="AN1610" s="47">
        <v>6.2458955999999998E-3</v>
      </c>
      <c r="AO1610" s="47">
        <v>8.4685426000000001E-3</v>
      </c>
      <c r="AP1610" s="47">
        <v>9.6836400999999999E-3</v>
      </c>
      <c r="AQ1610" s="47">
        <v>0.63318324038087903</v>
      </c>
      <c r="AR1610" s="47">
        <v>0.55491181810899004</v>
      </c>
      <c r="AS1610" s="47">
        <v>0.61024451848774897</v>
      </c>
      <c r="AT1610" s="28">
        <v>700</v>
      </c>
      <c r="AU1610" s="28">
        <v>0</v>
      </c>
      <c r="AV1610" s="28">
        <v>0</v>
      </c>
    </row>
    <row r="1611" spans="1:48" x14ac:dyDescent="0.25">
      <c r="A1611" s="159">
        <v>1608</v>
      </c>
      <c r="B1611" s="3" t="s">
        <v>4972</v>
      </c>
      <c r="C1611" s="3" t="s">
        <v>1</v>
      </c>
      <c r="D1611" s="28" t="s">
        <v>4501</v>
      </c>
      <c r="E1611" s="25" t="s">
        <v>4501</v>
      </c>
      <c r="F1611" s="25" t="s">
        <v>4501</v>
      </c>
      <c r="G1611" s="25" t="s">
        <v>4501</v>
      </c>
      <c r="H1611" s="28" t="s">
        <v>4501</v>
      </c>
      <c r="I1611" s="49">
        <v>5.7266899999999996</v>
      </c>
      <c r="J1611" s="49">
        <v>12.824999999999999</v>
      </c>
      <c r="K1611" s="28" t="s">
        <v>4501</v>
      </c>
      <c r="L1611" s="28" t="s">
        <v>4501</v>
      </c>
      <c r="M1611" s="49" t="s">
        <v>4501</v>
      </c>
      <c r="N1611" s="49" t="s">
        <v>4501</v>
      </c>
      <c r="O1611" s="49" t="s">
        <v>4501</v>
      </c>
      <c r="P1611" s="30">
        <v>0</v>
      </c>
      <c r="Q1611" s="27" t="s">
        <v>1989</v>
      </c>
      <c r="R1611" s="30">
        <v>0</v>
      </c>
      <c r="S1611" s="27" t="s">
        <v>1989</v>
      </c>
      <c r="T1611" s="30">
        <v>0</v>
      </c>
      <c r="U1611" s="27" t="s">
        <v>1989</v>
      </c>
      <c r="V1611" s="30">
        <v>-0.39878440300000001</v>
      </c>
      <c r="W1611" s="32">
        <v>-0.83850000000000002</v>
      </c>
      <c r="X1611" s="30">
        <v>0</v>
      </c>
      <c r="Y1611" s="32">
        <v>-1</v>
      </c>
      <c r="Z1611" s="30">
        <v>0</v>
      </c>
      <c r="AA1611" s="32" t="s">
        <v>1989</v>
      </c>
      <c r="AB1611" s="30">
        <v>-95.369618408400001</v>
      </c>
      <c r="AC1611" s="27">
        <v>-0.77629999999999999</v>
      </c>
      <c r="AD1611" s="30">
        <v>0</v>
      </c>
      <c r="AE1611" s="27">
        <v>-1</v>
      </c>
      <c r="AF1611" s="30">
        <v>0</v>
      </c>
      <c r="AG1611" s="27" t="s">
        <v>1989</v>
      </c>
      <c r="AH1611" s="25">
        <v>-1.00274613E-2</v>
      </c>
      <c r="AI1611" s="25">
        <v>0</v>
      </c>
      <c r="AJ1611" s="25">
        <v>0</v>
      </c>
      <c r="AK1611" s="25">
        <v>-1.12294124E-2</v>
      </c>
      <c r="AL1611" s="25">
        <v>0</v>
      </c>
      <c r="AM1611" s="25">
        <v>0</v>
      </c>
      <c r="AN1611" s="47">
        <v>0</v>
      </c>
      <c r="AO1611" s="47">
        <v>0</v>
      </c>
      <c r="AP1611" s="47">
        <v>0</v>
      </c>
      <c r="AQ1611" s="47">
        <v>0.11920734049364801</v>
      </c>
      <c r="AR1611" s="47" t="s">
        <v>1989</v>
      </c>
      <c r="AS1611" s="47" t="s">
        <v>1989</v>
      </c>
      <c r="AT1611" s="28">
        <v>0</v>
      </c>
      <c r="AU1611" s="28">
        <v>0</v>
      </c>
      <c r="AV1611" s="28">
        <v>0</v>
      </c>
    </row>
    <row r="1612" spans="1:48" x14ac:dyDescent="0.25">
      <c r="A1612" s="159">
        <v>1609</v>
      </c>
      <c r="B1612" s="3" t="s">
        <v>2620</v>
      </c>
      <c r="C1612" s="3" t="s">
        <v>1</v>
      </c>
      <c r="D1612" s="28">
        <v>11000</v>
      </c>
      <c r="E1612" s="25">
        <v>-9.8360660000000006</v>
      </c>
      <c r="F1612" s="25">
        <v>-15.38462</v>
      </c>
      <c r="G1612" s="25">
        <v>-29.936309999999999</v>
      </c>
      <c r="H1612" s="28">
        <v>2607000000000</v>
      </c>
      <c r="I1612" s="49">
        <v>237</v>
      </c>
      <c r="J1612" s="49">
        <v>35</v>
      </c>
      <c r="K1612" s="28">
        <v>58455</v>
      </c>
      <c r="L1612" s="28">
        <v>412614000</v>
      </c>
      <c r="M1612" s="49">
        <v>14.925373134328359</v>
      </c>
      <c r="N1612" s="49">
        <v>1.044621936639784</v>
      </c>
      <c r="O1612" s="49">
        <v>0.92100070000000001</v>
      </c>
      <c r="P1612" s="30">
        <v>6848.4046808100002</v>
      </c>
      <c r="Q1612" s="27">
        <v>0.1186</v>
      </c>
      <c r="R1612" s="30">
        <v>6048.683975119</v>
      </c>
      <c r="S1612" s="27">
        <v>-0.1168</v>
      </c>
      <c r="T1612" s="30">
        <v>5868.2358356510003</v>
      </c>
      <c r="U1612" s="27">
        <v>-7.1999999999999995E-2</v>
      </c>
      <c r="V1612" s="30">
        <v>243.016347827</v>
      </c>
      <c r="W1612" s="32">
        <v>-0.63280000000000003</v>
      </c>
      <c r="X1612" s="30">
        <v>206.31823511499999</v>
      </c>
      <c r="Y1612" s="32">
        <v>-0.151</v>
      </c>
      <c r="Z1612" s="30">
        <v>224.12794856599999</v>
      </c>
      <c r="AA1612" s="32">
        <v>-4.1000000000000002E-2</v>
      </c>
      <c r="AB1612" s="30">
        <v>896.88355695780001</v>
      </c>
      <c r="AC1612" s="27">
        <v>-0.66869999999999996</v>
      </c>
      <c r="AD1612" s="30">
        <v>772.09109655270004</v>
      </c>
      <c r="AE1612" s="27">
        <v>-0.13900000000000001</v>
      </c>
      <c r="AF1612" s="30">
        <v>866.92873940929996</v>
      </c>
      <c r="AG1612" s="27">
        <v>0.97</v>
      </c>
      <c r="AH1612" s="25">
        <v>3.4530533299999999E-2</v>
      </c>
      <c r="AI1612" s="25">
        <v>3.1606287900000002E-2</v>
      </c>
      <c r="AJ1612" s="25">
        <v>3.55055471E-2</v>
      </c>
      <c r="AK1612" s="25">
        <v>8.9919616800000005E-2</v>
      </c>
      <c r="AL1612" s="25">
        <v>7.23502491E-2</v>
      </c>
      <c r="AM1612" s="25">
        <v>7.6682009800000006E-2</v>
      </c>
      <c r="AN1612" s="47">
        <v>8.7403295399999997E-2</v>
      </c>
      <c r="AO1612" s="47">
        <v>8.5867184999999999E-2</v>
      </c>
      <c r="AP1612" s="47">
        <v>8.5061417200000003E-2</v>
      </c>
      <c r="AQ1612" s="47">
        <v>1.4398473508611001</v>
      </c>
      <c r="AR1612" s="47">
        <v>1.1471469995590799</v>
      </c>
      <c r="AS1612" s="47">
        <v>1.15971914625619</v>
      </c>
      <c r="AT1612" s="28">
        <v>0</v>
      </c>
      <c r="AU1612" s="28">
        <v>300</v>
      </c>
      <c r="AV1612" s="28">
        <v>0</v>
      </c>
    </row>
    <row r="1613" spans="1:48" x14ac:dyDescent="0.25">
      <c r="A1613" s="159">
        <v>1610</v>
      </c>
      <c r="B1613" s="3" t="s">
        <v>3847</v>
      </c>
      <c r="C1613" s="3" t="s">
        <v>1</v>
      </c>
      <c r="D1613" s="28">
        <v>5000</v>
      </c>
      <c r="E1613" s="25">
        <v>0</v>
      </c>
      <c r="F1613" s="25">
        <v>-12.2807</v>
      </c>
      <c r="G1613" s="25">
        <v>0</v>
      </c>
      <c r="H1613" s="28">
        <v>97144565000</v>
      </c>
      <c r="I1613" s="49">
        <v>19.428909999999998</v>
      </c>
      <c r="J1613" s="49">
        <v>99.920739999999995</v>
      </c>
      <c r="K1613" s="28">
        <v>3825</v>
      </c>
      <c r="L1613" s="28">
        <v>18967000</v>
      </c>
      <c r="M1613" s="49">
        <v>2.4485798237022527</v>
      </c>
      <c r="N1613" s="49">
        <v>0.60485730172591423</v>
      </c>
      <c r="O1613" s="49">
        <v>0.60503269999999998</v>
      </c>
      <c r="P1613" s="30">
        <v>213.97155537899999</v>
      </c>
      <c r="Q1613" s="27">
        <v>-9.35E-2</v>
      </c>
      <c r="R1613" s="30">
        <v>201.84842478499999</v>
      </c>
      <c r="S1613" s="27">
        <v>-5.67E-2</v>
      </c>
      <c r="T1613" s="30">
        <v>152.087621294</v>
      </c>
      <c r="U1613" s="27">
        <v>-0.35899999999999999</v>
      </c>
      <c r="V1613" s="30">
        <v>60.271136061</v>
      </c>
      <c r="W1613" s="32">
        <v>1.0860000000000001</v>
      </c>
      <c r="X1613" s="30">
        <v>39.683336826999998</v>
      </c>
      <c r="Y1613" s="32">
        <v>-0.34160000000000001</v>
      </c>
      <c r="Z1613" s="30">
        <v>-13.142753594</v>
      </c>
      <c r="AA1613" s="32">
        <v>-1.5691999999999999</v>
      </c>
      <c r="AB1613" s="30">
        <v>3101.8189749988001</v>
      </c>
      <c r="AC1613" s="27">
        <v>1.0865</v>
      </c>
      <c r="AD1613" s="30">
        <v>1966.8218737713</v>
      </c>
      <c r="AE1613" s="27">
        <v>-0.36599999999999999</v>
      </c>
      <c r="AF1613" s="30">
        <v>-676.60076891589995</v>
      </c>
      <c r="AG1613" s="27">
        <v>-0.56999999999999995</v>
      </c>
      <c r="AH1613" s="25">
        <v>0.13404310480000001</v>
      </c>
      <c r="AI1613" s="25">
        <v>9.36899437E-2</v>
      </c>
      <c r="AJ1613" s="25">
        <v>-3.2380064899999998E-2</v>
      </c>
      <c r="AK1613" s="25">
        <v>0.61171444990000001</v>
      </c>
      <c r="AL1613" s="25">
        <v>0.27450105879999998</v>
      </c>
      <c r="AM1613" s="25">
        <v>-7.6384579899999999E-2</v>
      </c>
      <c r="AN1613" s="47">
        <v>4.5999668600000002E-2</v>
      </c>
      <c r="AO1613" s="47">
        <v>6.0511872199999997E-2</v>
      </c>
      <c r="AP1613" s="47">
        <v>5.3505749999999998E-2</v>
      </c>
      <c r="AQ1613" s="47">
        <v>2.5443189593139102</v>
      </c>
      <c r="AR1613" s="47">
        <v>1.43905895831942</v>
      </c>
      <c r="AS1613" s="47">
        <v>1.3590002073262799</v>
      </c>
      <c r="AT1613" s="28">
        <v>0</v>
      </c>
      <c r="AU1613" s="28">
        <v>0</v>
      </c>
      <c r="AV1613" s="28">
        <v>0</v>
      </c>
    </row>
    <row r="1614" spans="1:48" x14ac:dyDescent="0.25">
      <c r="A1614" s="159">
        <v>1611</v>
      </c>
      <c r="B1614" s="3" t="s">
        <v>4286</v>
      </c>
      <c r="C1614" s="3" t="s">
        <v>1</v>
      </c>
      <c r="D1614" s="28">
        <v>13700</v>
      </c>
      <c r="E1614" s="25">
        <v>-4.8611110000000002</v>
      </c>
      <c r="F1614" s="25">
        <v>-11.038959999999999</v>
      </c>
      <c r="G1614" s="25">
        <v>47.31183</v>
      </c>
      <c r="H1614" s="28">
        <v>54800000000000</v>
      </c>
      <c r="I1614" s="49">
        <v>4000</v>
      </c>
      <c r="J1614" s="49">
        <v>99.987039999999993</v>
      </c>
      <c r="K1614" s="28">
        <v>407185.2</v>
      </c>
      <c r="L1614" s="28">
        <v>5556521000</v>
      </c>
      <c r="M1614" s="49">
        <v>21.112459210979225</v>
      </c>
      <c r="N1614" s="49">
        <v>1.2040291757060873</v>
      </c>
      <c r="O1614" s="49" t="s">
        <v>4501</v>
      </c>
      <c r="P1614" s="30">
        <v>0</v>
      </c>
      <c r="Q1614" s="27">
        <v>-1</v>
      </c>
      <c r="R1614" s="30">
        <v>19729.22762252</v>
      </c>
      <c r="S1614" s="27" t="s">
        <v>1989</v>
      </c>
      <c r="T1614" s="30">
        <v>20282.229729472001</v>
      </c>
      <c r="U1614" s="27" t="s">
        <v>1989</v>
      </c>
      <c r="V1614" s="30">
        <v>0</v>
      </c>
      <c r="W1614" s="32">
        <v>-1</v>
      </c>
      <c r="X1614" s="30">
        <v>3333.6644273279999</v>
      </c>
      <c r="Y1614" s="32" t="s">
        <v>1989</v>
      </c>
      <c r="Z1614" s="30">
        <v>3441.4938367619998</v>
      </c>
      <c r="AA1614" s="32" t="s">
        <v>1989</v>
      </c>
      <c r="AB1614" s="30">
        <v>0</v>
      </c>
      <c r="AC1614" s="27">
        <v>-1</v>
      </c>
      <c r="AD1614" s="30">
        <v>647.22593124299999</v>
      </c>
      <c r="AE1614" s="27" t="s">
        <v>1989</v>
      </c>
      <c r="AF1614" s="30">
        <v>698.56983156980004</v>
      </c>
      <c r="AG1614" s="27" t="s">
        <v>1989</v>
      </c>
      <c r="AH1614" s="25">
        <v>0</v>
      </c>
      <c r="AI1614" s="25">
        <v>3.3575010500000002E-2</v>
      </c>
      <c r="AJ1614" s="25">
        <v>3.6641865400000001E-2</v>
      </c>
      <c r="AK1614" s="25">
        <v>0</v>
      </c>
      <c r="AL1614" s="25">
        <v>5.2364587099999998E-2</v>
      </c>
      <c r="AM1614" s="25">
        <v>5.6478049099999997E-2</v>
      </c>
      <c r="AN1614" s="47">
        <v>0</v>
      </c>
      <c r="AO1614" s="47">
        <v>0.22900928609999999</v>
      </c>
      <c r="AP1614" s="47">
        <v>0.20656811389999999</v>
      </c>
      <c r="AQ1614" s="47" t="s">
        <v>1989</v>
      </c>
      <c r="AR1614" s="47">
        <v>0.559629803438212</v>
      </c>
      <c r="AS1614" s="47">
        <v>0.54135299786007596</v>
      </c>
      <c r="AT1614" s="28">
        <v>0</v>
      </c>
      <c r="AU1614" s="28">
        <v>250</v>
      </c>
      <c r="AV1614" s="28">
        <v>0</v>
      </c>
    </row>
    <row r="1615" spans="1:48" x14ac:dyDescent="0.25">
      <c r="A1615" s="159">
        <v>1612</v>
      </c>
      <c r="B1615" s="3" t="s">
        <v>3692</v>
      </c>
      <c r="C1615" s="3" t="s">
        <v>1</v>
      </c>
      <c r="D1615" s="28">
        <v>6500</v>
      </c>
      <c r="E1615" s="25">
        <v>-1.5151520000000001</v>
      </c>
      <c r="F1615" s="25">
        <v>-10.9589</v>
      </c>
      <c r="G1615" s="25">
        <v>-26.966290000000001</v>
      </c>
      <c r="H1615" s="28">
        <v>4407000000000</v>
      </c>
      <c r="I1615" s="49">
        <v>678</v>
      </c>
      <c r="J1615" s="49">
        <v>99.996170000000006</v>
      </c>
      <c r="K1615" s="28">
        <v>3740</v>
      </c>
      <c r="L1615" s="28">
        <v>24629500</v>
      </c>
      <c r="M1615" s="49">
        <v>9.0655509065550905</v>
      </c>
      <c r="N1615" s="49">
        <v>0.54156059805748435</v>
      </c>
      <c r="O1615" s="49">
        <v>0.57423480000000005</v>
      </c>
      <c r="P1615" s="30">
        <v>20103.794055696999</v>
      </c>
      <c r="Q1615" s="27">
        <v>0.1116</v>
      </c>
      <c r="R1615" s="30">
        <v>24951.850742801002</v>
      </c>
      <c r="S1615" s="27">
        <v>0.2412</v>
      </c>
      <c r="T1615" s="30">
        <v>25100.661286277002</v>
      </c>
      <c r="U1615" s="27">
        <v>0.1042</v>
      </c>
      <c r="V1615" s="30">
        <v>778.06765737800004</v>
      </c>
      <c r="W1615" s="32">
        <v>-6.7799999999999999E-2</v>
      </c>
      <c r="X1615" s="30">
        <v>566.45773682900005</v>
      </c>
      <c r="Y1615" s="32">
        <v>-0.27200000000000002</v>
      </c>
      <c r="Z1615" s="30">
        <v>430.99774692800003</v>
      </c>
      <c r="AA1615" s="32">
        <v>-0.66139999999999999</v>
      </c>
      <c r="AB1615" s="30">
        <v>1005.1917942153</v>
      </c>
      <c r="AC1615" s="27">
        <v>-0.1002</v>
      </c>
      <c r="AD1615" s="30">
        <v>716.79911435400004</v>
      </c>
      <c r="AE1615" s="27">
        <v>-0.28699999999999998</v>
      </c>
      <c r="AF1615" s="30">
        <v>484.17933510770001</v>
      </c>
      <c r="AG1615" s="27">
        <v>0.28000000000000003</v>
      </c>
      <c r="AH1615" s="25">
        <v>4.6584228399999997E-2</v>
      </c>
      <c r="AI1615" s="25">
        <v>3.3016122699999997E-2</v>
      </c>
      <c r="AJ1615" s="25">
        <v>2.16514394E-2</v>
      </c>
      <c r="AK1615" s="25">
        <v>8.5427679100000001E-2</v>
      </c>
      <c r="AL1615" s="25">
        <v>5.6988657800000002E-2</v>
      </c>
      <c r="AM1615" s="25">
        <v>3.6681226999999997E-2</v>
      </c>
      <c r="AN1615" s="47">
        <v>6.8213415700000002E-2</v>
      </c>
      <c r="AO1615" s="47">
        <v>4.66695965E-2</v>
      </c>
      <c r="AP1615" s="47">
        <v>4.7679728400000003E-2</v>
      </c>
      <c r="AQ1615" s="47">
        <v>0.73621117752231402</v>
      </c>
      <c r="AR1615" s="47">
        <v>0.71635979924276705</v>
      </c>
      <c r="AS1615" s="47">
        <v>0.69417036506155805</v>
      </c>
      <c r="AT1615" s="28">
        <v>0</v>
      </c>
      <c r="AU1615" s="28">
        <v>0</v>
      </c>
      <c r="AV1615" s="28">
        <v>0</v>
      </c>
    </row>
    <row r="1616" spans="1:48" x14ac:dyDescent="0.25">
      <c r="A1616" s="159">
        <v>1613</v>
      </c>
      <c r="B1616" s="3" t="s">
        <v>4451</v>
      </c>
      <c r="C1616" s="3" t="s">
        <v>1</v>
      </c>
      <c r="D1616" s="28" t="s">
        <v>4501</v>
      </c>
      <c r="E1616" s="25" t="s">
        <v>4501</v>
      </c>
      <c r="F1616" s="25" t="s">
        <v>4501</v>
      </c>
      <c r="G1616" s="25" t="s">
        <v>4501</v>
      </c>
      <c r="H1616" s="28" t="s">
        <v>4501</v>
      </c>
      <c r="I1616" s="49">
        <v>8.25</v>
      </c>
      <c r="J1616" s="49">
        <v>91.875770000000003</v>
      </c>
      <c r="K1616" s="28" t="s">
        <v>4501</v>
      </c>
      <c r="L1616" s="28" t="s">
        <v>4501</v>
      </c>
      <c r="M1616" s="49" t="s">
        <v>4501</v>
      </c>
      <c r="N1616" s="49" t="s">
        <v>4501</v>
      </c>
      <c r="O1616" s="49" t="s">
        <v>4501</v>
      </c>
      <c r="P1616" s="30">
        <v>177.171361956</v>
      </c>
      <c r="Q1616" s="27">
        <v>-0.32740000000000002</v>
      </c>
      <c r="R1616" s="30">
        <v>154.49659737900001</v>
      </c>
      <c r="S1616" s="27">
        <v>-0.128</v>
      </c>
      <c r="T1616" s="30">
        <v>0</v>
      </c>
      <c r="U1616" s="27" t="s">
        <v>1989</v>
      </c>
      <c r="V1616" s="30">
        <v>-42.455073523999999</v>
      </c>
      <c r="W1616" s="32">
        <v>0.40539999999999998</v>
      </c>
      <c r="X1616" s="30">
        <v>-15.905240690999999</v>
      </c>
      <c r="Y1616" s="32">
        <v>-0.62539999999999996</v>
      </c>
      <c r="Z1616" s="30">
        <v>0</v>
      </c>
      <c r="AA1616" s="32" t="s">
        <v>1989</v>
      </c>
      <c r="AB1616" s="30">
        <v>-5146.0695180605999</v>
      </c>
      <c r="AC1616" s="27">
        <v>0.40539999999999998</v>
      </c>
      <c r="AD1616" s="30">
        <v>-1927.9079625454999</v>
      </c>
      <c r="AE1616" s="27">
        <v>-0.625</v>
      </c>
      <c r="AF1616" s="30">
        <v>0</v>
      </c>
      <c r="AG1616" s="27" t="s">
        <v>1989</v>
      </c>
      <c r="AH1616" s="25">
        <v>-0.21841452929999999</v>
      </c>
      <c r="AI1616" s="25">
        <v>-9.2228135000000003E-2</v>
      </c>
      <c r="AJ1616" s="25">
        <v>0</v>
      </c>
      <c r="AK1616" s="25">
        <v>0.72528763380000005</v>
      </c>
      <c r="AL1616" s="25">
        <v>0.18094814100000001</v>
      </c>
      <c r="AM1616" s="25">
        <v>0</v>
      </c>
      <c r="AN1616" s="47">
        <v>0.27647003440000001</v>
      </c>
      <c r="AO1616" s="47">
        <v>0.1824671202</v>
      </c>
      <c r="AP1616" s="47">
        <v>0</v>
      </c>
      <c r="AQ1616" s="47">
        <v>-3.0881001608291201</v>
      </c>
      <c r="AR1616" s="47">
        <v>-2.8569575493784498</v>
      </c>
      <c r="AS1616" s="47" t="s">
        <v>1989</v>
      </c>
      <c r="AT1616" s="28">
        <v>0</v>
      </c>
      <c r="AU1616" s="28">
        <v>0</v>
      </c>
      <c r="AV1616" s="28">
        <v>0</v>
      </c>
    </row>
    <row r="1617" spans="1:48" x14ac:dyDescent="0.25">
      <c r="A1617" s="159">
        <v>1614</v>
      </c>
      <c r="B1617" s="3" t="s">
        <v>3850</v>
      </c>
      <c r="C1617" s="3" t="s">
        <v>1</v>
      </c>
      <c r="D1617" s="28">
        <v>55500</v>
      </c>
      <c r="E1617" s="25">
        <v>-2.6315789999999999</v>
      </c>
      <c r="F1617" s="25">
        <v>-14.61538</v>
      </c>
      <c r="G1617" s="25">
        <v>4525</v>
      </c>
      <c r="H1617" s="28">
        <v>67984614000</v>
      </c>
      <c r="I1617" s="49">
        <v>1.2249399999999999</v>
      </c>
      <c r="J1617" s="49">
        <v>48.536259999999999</v>
      </c>
      <c r="K1617" s="28">
        <v>165</v>
      </c>
      <c r="L1617" s="28">
        <v>9919000</v>
      </c>
      <c r="M1617" s="49">
        <v>5.4534735187186794</v>
      </c>
      <c r="N1617" s="49">
        <v>1.9699288123097647</v>
      </c>
      <c r="O1617" s="49" t="s">
        <v>4501</v>
      </c>
      <c r="P1617" s="30">
        <v>147.913831397</v>
      </c>
      <c r="Q1617" s="27">
        <v>0.18540000000000001</v>
      </c>
      <c r="R1617" s="30">
        <v>164.81020416199999</v>
      </c>
      <c r="S1617" s="27">
        <v>0.1142</v>
      </c>
      <c r="T1617" s="30">
        <v>0</v>
      </c>
      <c r="U1617" s="27" t="s">
        <v>1989</v>
      </c>
      <c r="V1617" s="30">
        <v>8.7969513960000008</v>
      </c>
      <c r="W1617" s="32">
        <v>0.45090000000000002</v>
      </c>
      <c r="X1617" s="30">
        <v>12.465880357</v>
      </c>
      <c r="Y1617" s="32">
        <v>0.41710000000000003</v>
      </c>
      <c r="Z1617" s="30">
        <v>0</v>
      </c>
      <c r="AA1617" s="32" t="s">
        <v>1989</v>
      </c>
      <c r="AB1617" s="30">
        <v>5561.0127091108998</v>
      </c>
      <c r="AC1617" s="27">
        <v>0.40660000000000002</v>
      </c>
      <c r="AD1617" s="30">
        <v>7708.3928109601002</v>
      </c>
      <c r="AE1617" s="27">
        <v>0.38600000000000001</v>
      </c>
      <c r="AF1617" s="30">
        <v>0</v>
      </c>
      <c r="AG1617" s="27" t="s">
        <v>1989</v>
      </c>
      <c r="AH1617" s="25">
        <v>0.20473984419999999</v>
      </c>
      <c r="AI1617" s="25">
        <v>0.2417779712</v>
      </c>
      <c r="AJ1617" s="25">
        <v>0</v>
      </c>
      <c r="AK1617" s="25">
        <v>0.3289770098</v>
      </c>
      <c r="AL1617" s="25">
        <v>0.39546183569999999</v>
      </c>
      <c r="AM1617" s="25">
        <v>0</v>
      </c>
      <c r="AN1617" s="47">
        <v>0.16806578950000001</v>
      </c>
      <c r="AO1617" s="47">
        <v>0.18316442420000001</v>
      </c>
      <c r="AP1617" s="47">
        <v>0</v>
      </c>
      <c r="AQ1617" s="47">
        <v>0.57583752828830104</v>
      </c>
      <c r="AR1617" s="47">
        <v>0.68508486336836305</v>
      </c>
      <c r="AS1617" s="47" t="s">
        <v>1989</v>
      </c>
      <c r="AT1617" s="28">
        <v>3500</v>
      </c>
      <c r="AU1617" s="28">
        <v>5000</v>
      </c>
      <c r="AV1617" s="28">
        <v>0</v>
      </c>
    </row>
    <row r="1618" spans="1:48" x14ac:dyDescent="0.25">
      <c r="A1618" s="159">
        <v>1615</v>
      </c>
      <c r="B1618" s="3" t="s">
        <v>3853</v>
      </c>
      <c r="C1618" s="3" t="s">
        <v>1</v>
      </c>
      <c r="D1618" s="28">
        <v>10600</v>
      </c>
      <c r="E1618" s="25">
        <v>0.95238100000000003</v>
      </c>
      <c r="F1618" s="25">
        <v>-25.35211</v>
      </c>
      <c r="G1618" s="25">
        <v>-35.757579999999997</v>
      </c>
      <c r="H1618" s="28">
        <v>1291080000000</v>
      </c>
      <c r="I1618" s="49">
        <v>121.8</v>
      </c>
      <c r="J1618" s="49">
        <v>12.657719999999999</v>
      </c>
      <c r="K1618" s="28">
        <v>3640</v>
      </c>
      <c r="L1618" s="28">
        <v>38419500</v>
      </c>
      <c r="M1618" s="49">
        <v>4.7342563644484148</v>
      </c>
      <c r="N1618" s="49">
        <v>0.64399288514023634</v>
      </c>
      <c r="O1618" s="49">
        <v>0.40010309999999999</v>
      </c>
      <c r="P1618" s="30">
        <v>4389.1760681109999</v>
      </c>
      <c r="Q1618" s="27">
        <v>-0.2122</v>
      </c>
      <c r="R1618" s="30">
        <v>4359.0847734589997</v>
      </c>
      <c r="S1618" s="27">
        <v>-6.8999999999999999E-3</v>
      </c>
      <c r="T1618" s="30">
        <v>3508.1307516040001</v>
      </c>
      <c r="U1618" s="27">
        <v>-0.23230000000000001</v>
      </c>
      <c r="V1618" s="30">
        <v>298.83192688100002</v>
      </c>
      <c r="W1618" s="32">
        <v>-0.13650000000000001</v>
      </c>
      <c r="X1618" s="30">
        <v>260.11629291700001</v>
      </c>
      <c r="Y1618" s="32">
        <v>-0.12959999999999999</v>
      </c>
      <c r="Z1618" s="30">
        <v>235.18855862500001</v>
      </c>
      <c r="AA1618" s="32">
        <v>-0.19089999999999999</v>
      </c>
      <c r="AB1618" s="30">
        <v>2570.4812179228002</v>
      </c>
      <c r="AC1618" s="27">
        <v>4.24E-2</v>
      </c>
      <c r="AD1618" s="30">
        <v>2295.7819900082</v>
      </c>
      <c r="AE1618" s="27">
        <v>-0.107</v>
      </c>
      <c r="AF1618" s="30">
        <v>2002.4112853038</v>
      </c>
      <c r="AG1618" s="27">
        <v>0.78</v>
      </c>
      <c r="AH1618" s="25">
        <v>0.1086766009</v>
      </c>
      <c r="AI1618" s="25">
        <v>9.2507703900000002E-2</v>
      </c>
      <c r="AJ1618" s="25">
        <v>8.0282171499999999E-2</v>
      </c>
      <c r="AK1618" s="25">
        <v>0.16964834640000001</v>
      </c>
      <c r="AL1618" s="25">
        <v>0.13987993500000001</v>
      </c>
      <c r="AM1618" s="25">
        <v>0.11542854330000001</v>
      </c>
      <c r="AN1618" s="47">
        <v>3.5820869200000001E-2</v>
      </c>
      <c r="AO1618" s="47">
        <v>1.7101645799999999E-2</v>
      </c>
      <c r="AP1618" s="47">
        <v>7.7441002000000004E-3</v>
      </c>
      <c r="AQ1618" s="47">
        <v>0.554361353001674</v>
      </c>
      <c r="AR1618" s="47">
        <v>0.47167698838483402</v>
      </c>
      <c r="AS1618" s="47">
        <v>0.43778551480257699</v>
      </c>
      <c r="AT1618" s="28">
        <v>1300</v>
      </c>
      <c r="AU1618" s="28">
        <v>0</v>
      </c>
      <c r="AV1618" s="28">
        <v>0</v>
      </c>
    </row>
    <row r="1619" spans="1:48" x14ac:dyDescent="0.25">
      <c r="A1619" s="159">
        <v>1616</v>
      </c>
      <c r="B1619" s="3" t="s">
        <v>3857</v>
      </c>
      <c r="C1619" s="3" t="s">
        <v>1</v>
      </c>
      <c r="D1619" s="28">
        <v>600</v>
      </c>
      <c r="E1619" s="25">
        <v>-25</v>
      </c>
      <c r="F1619" s="25">
        <v>-40</v>
      </c>
      <c r="G1619" s="25">
        <v>-14.28571</v>
      </c>
      <c r="H1619" s="28">
        <v>3375000000</v>
      </c>
      <c r="I1619" s="49">
        <v>5.625</v>
      </c>
      <c r="J1619" s="49">
        <v>93.716089999999994</v>
      </c>
      <c r="K1619" s="28">
        <v>9260</v>
      </c>
      <c r="L1619" s="28">
        <v>6706500</v>
      </c>
      <c r="M1619" s="49" t="s">
        <v>4501</v>
      </c>
      <c r="N1619" s="49">
        <v>1.7028926123551091</v>
      </c>
      <c r="O1619" s="49">
        <v>0.4629704</v>
      </c>
      <c r="P1619" s="30">
        <v>21.789672307</v>
      </c>
      <c r="Q1619" s="27">
        <v>0.1681</v>
      </c>
      <c r="R1619" s="30">
        <v>26.01148242</v>
      </c>
      <c r="S1619" s="27">
        <v>0.1938</v>
      </c>
      <c r="T1619" s="30">
        <v>0</v>
      </c>
      <c r="U1619" s="27" t="s">
        <v>1989</v>
      </c>
      <c r="V1619" s="30">
        <v>-15.169187996</v>
      </c>
      <c r="W1619" s="32">
        <v>0.94059999999999999</v>
      </c>
      <c r="X1619" s="30">
        <v>-5.6714724160000003</v>
      </c>
      <c r="Y1619" s="32">
        <v>-0.62609999999999999</v>
      </c>
      <c r="Z1619" s="30">
        <v>0</v>
      </c>
      <c r="AA1619" s="32" t="s">
        <v>1989</v>
      </c>
      <c r="AB1619" s="30">
        <v>-2696.7445326222</v>
      </c>
      <c r="AC1619" s="27">
        <v>0.94059999999999999</v>
      </c>
      <c r="AD1619" s="30">
        <v>-1008.2617628444</v>
      </c>
      <c r="AE1619" s="27">
        <v>-0.626</v>
      </c>
      <c r="AF1619" s="30">
        <v>0</v>
      </c>
      <c r="AG1619" s="27" t="s">
        <v>1989</v>
      </c>
      <c r="AH1619" s="25">
        <v>-0.2050100004</v>
      </c>
      <c r="AI1619" s="25">
        <v>-8.6119240999999999E-2</v>
      </c>
      <c r="AJ1619" s="25">
        <v>0</v>
      </c>
      <c r="AK1619" s="25">
        <v>-0.99106762839999996</v>
      </c>
      <c r="AL1619" s="25">
        <v>-1.1689860323000001</v>
      </c>
      <c r="AM1619" s="25">
        <v>0</v>
      </c>
      <c r="AN1619" s="47">
        <v>-4.37108384E-2</v>
      </c>
      <c r="AO1619" s="47">
        <v>4.7471959299999998E-2</v>
      </c>
      <c r="AP1619" s="47">
        <v>0</v>
      </c>
      <c r="AQ1619" s="47">
        <v>7.6477665822514496</v>
      </c>
      <c r="AR1619" s="47">
        <v>31.7661671712623</v>
      </c>
      <c r="AS1619" s="47" t="s">
        <v>1989</v>
      </c>
      <c r="AT1619" s="28">
        <v>0</v>
      </c>
      <c r="AU1619" s="28">
        <v>0</v>
      </c>
      <c r="AV1619" s="28">
        <v>0</v>
      </c>
    </row>
    <row r="1620" spans="1:48" x14ac:dyDescent="0.25">
      <c r="A1620" s="159">
        <v>1617</v>
      </c>
      <c r="B1620" s="3" t="s">
        <v>3861</v>
      </c>
      <c r="C1620" s="3" t="s">
        <v>1</v>
      </c>
      <c r="D1620" s="28" t="s">
        <v>4501</v>
      </c>
      <c r="E1620" s="25" t="s">
        <v>4501</v>
      </c>
      <c r="F1620" s="25" t="s">
        <v>4501</v>
      </c>
      <c r="G1620" s="25" t="s">
        <v>4501</v>
      </c>
      <c r="H1620" s="28" t="s">
        <v>4501</v>
      </c>
      <c r="I1620" s="49">
        <v>4.16</v>
      </c>
      <c r="J1620" s="49">
        <v>95.445920000000001</v>
      </c>
      <c r="K1620" s="28" t="s">
        <v>4501</v>
      </c>
      <c r="L1620" s="28" t="s">
        <v>4501</v>
      </c>
      <c r="M1620" s="49" t="s">
        <v>4501</v>
      </c>
      <c r="N1620" s="49" t="s">
        <v>4501</v>
      </c>
      <c r="O1620" s="49" t="s">
        <v>4501</v>
      </c>
      <c r="P1620" s="30">
        <v>47.540182780000002</v>
      </c>
      <c r="Q1620" s="27">
        <v>-0.45889999999999997</v>
      </c>
      <c r="R1620" s="30">
        <v>56.384570756999999</v>
      </c>
      <c r="S1620" s="27">
        <v>0.186</v>
      </c>
      <c r="T1620" s="30">
        <v>0</v>
      </c>
      <c r="U1620" s="27" t="s">
        <v>1989</v>
      </c>
      <c r="V1620" s="30">
        <v>2.609421948</v>
      </c>
      <c r="W1620" s="32">
        <v>-0.88770000000000004</v>
      </c>
      <c r="X1620" s="30">
        <v>2.3253011190000001</v>
      </c>
      <c r="Y1620" s="32">
        <v>-0.1089</v>
      </c>
      <c r="Z1620" s="30">
        <v>0</v>
      </c>
      <c r="AA1620" s="32" t="s">
        <v>1989</v>
      </c>
      <c r="AB1620" s="30">
        <v>815.44435874999999</v>
      </c>
      <c r="AC1620" s="27">
        <v>-0.88490000000000002</v>
      </c>
      <c r="AD1620" s="30">
        <v>558.96661514419998</v>
      </c>
      <c r="AE1620" s="27">
        <v>-0.315</v>
      </c>
      <c r="AF1620" s="30">
        <v>0</v>
      </c>
      <c r="AG1620" s="27" t="s">
        <v>1989</v>
      </c>
      <c r="AH1620" s="25">
        <v>3.4344038899999998E-2</v>
      </c>
      <c r="AI1620" s="25">
        <v>2.61762694E-2</v>
      </c>
      <c r="AJ1620" s="25">
        <v>0</v>
      </c>
      <c r="AK1620" s="25">
        <v>4.6486103399999999E-2</v>
      </c>
      <c r="AL1620" s="25">
        <v>3.9954837E-2</v>
      </c>
      <c r="AM1620" s="25">
        <v>0</v>
      </c>
      <c r="AN1620" s="47">
        <v>0.16716183230000001</v>
      </c>
      <c r="AO1620" s="47">
        <v>0.14082780710000001</v>
      </c>
      <c r="AP1620" s="47">
        <v>0</v>
      </c>
      <c r="AQ1620" s="47">
        <v>0.21684276651848899</v>
      </c>
      <c r="AR1620" s="47">
        <v>0.82378468373681801</v>
      </c>
      <c r="AS1620" s="47" t="s">
        <v>1989</v>
      </c>
      <c r="AT1620" s="28">
        <v>0</v>
      </c>
      <c r="AU1620" s="28">
        <v>0</v>
      </c>
      <c r="AV1620" s="28">
        <v>0</v>
      </c>
    </row>
    <row r="1621" spans="1:48" x14ac:dyDescent="0.25">
      <c r="A1621" s="159">
        <v>1618</v>
      </c>
      <c r="B1621" s="3" t="s">
        <v>3855</v>
      </c>
      <c r="C1621" s="3" t="s">
        <v>1</v>
      </c>
      <c r="D1621" s="28" t="s">
        <v>4501</v>
      </c>
      <c r="E1621" s="25" t="s">
        <v>4501</v>
      </c>
      <c r="F1621" s="25" t="s">
        <v>4501</v>
      </c>
      <c r="G1621" s="25" t="s">
        <v>4501</v>
      </c>
      <c r="H1621" s="28" t="s">
        <v>4501</v>
      </c>
      <c r="I1621" s="49">
        <v>15.076179999999999</v>
      </c>
      <c r="J1621" s="49">
        <v>10.966620000000001</v>
      </c>
      <c r="K1621" s="28">
        <v>0</v>
      </c>
      <c r="L1621" s="28" t="s">
        <v>4501</v>
      </c>
      <c r="M1621" s="49" t="s">
        <v>4501</v>
      </c>
      <c r="N1621" s="49" t="s">
        <v>4501</v>
      </c>
      <c r="O1621" s="49" t="s">
        <v>4501</v>
      </c>
      <c r="P1621" s="30">
        <v>108.048850845</v>
      </c>
      <c r="Q1621" s="27">
        <v>-0.22819999999999999</v>
      </c>
      <c r="R1621" s="30">
        <v>81.500471121999993</v>
      </c>
      <c r="S1621" s="27">
        <v>-0.2457</v>
      </c>
      <c r="T1621" s="30">
        <v>82.206037871000007</v>
      </c>
      <c r="U1621" s="27">
        <v>-0.1837</v>
      </c>
      <c r="V1621" s="30">
        <v>-7.8968749300000001</v>
      </c>
      <c r="W1621" s="32">
        <v>-1.377</v>
      </c>
      <c r="X1621" s="30">
        <v>-44.216090143999999</v>
      </c>
      <c r="Y1621" s="32">
        <v>4.5991999999999997</v>
      </c>
      <c r="Z1621" s="30">
        <v>-44.987212925999998</v>
      </c>
      <c r="AA1621" s="32">
        <v>1.0851999999999999</v>
      </c>
      <c r="AB1621" s="30">
        <v>-523.79823678109994</v>
      </c>
      <c r="AC1621" s="27">
        <v>-1.3788</v>
      </c>
      <c r="AD1621" s="30">
        <v>-2932.8449874262001</v>
      </c>
      <c r="AE1621" s="27">
        <v>4.5990000000000002</v>
      </c>
      <c r="AF1621" s="30">
        <v>-2983.9934172967</v>
      </c>
      <c r="AG1621" s="27">
        <v>2.09</v>
      </c>
      <c r="AH1621" s="25">
        <v>-1.68536052E-2</v>
      </c>
      <c r="AI1621" s="25">
        <v>-9.9625206100000002E-2</v>
      </c>
      <c r="AJ1621" s="25">
        <v>-0.10572771039999999</v>
      </c>
      <c r="AK1621" s="25">
        <v>-5.3057910899999998E-2</v>
      </c>
      <c r="AL1621" s="25">
        <v>-0.36259919800000001</v>
      </c>
      <c r="AM1621" s="25">
        <v>-0.4684740912</v>
      </c>
      <c r="AN1621" s="47">
        <v>8.3275525700000005E-2</v>
      </c>
      <c r="AO1621" s="47">
        <v>-0.242504148</v>
      </c>
      <c r="AP1621" s="47">
        <v>-0.27784154960000002</v>
      </c>
      <c r="AQ1621" s="47">
        <v>2.1769867470464201</v>
      </c>
      <c r="AR1621" s="47">
        <v>3.3116193429622598</v>
      </c>
      <c r="AS1621" s="47">
        <v>3.4309489846684098</v>
      </c>
      <c r="AT1621" s="28">
        <v>0</v>
      </c>
      <c r="AU1621" s="28">
        <v>0</v>
      </c>
      <c r="AV1621" s="28">
        <v>0</v>
      </c>
    </row>
    <row r="1622" spans="1:48" x14ac:dyDescent="0.25">
      <c r="A1622" s="159">
        <v>1619</v>
      </c>
      <c r="B1622" s="3" t="s">
        <v>3976</v>
      </c>
      <c r="C1622" s="3" t="s">
        <v>1</v>
      </c>
      <c r="D1622" s="28" t="s">
        <v>4501</v>
      </c>
      <c r="E1622" s="25" t="s">
        <v>4501</v>
      </c>
      <c r="F1622" s="25" t="s">
        <v>4501</v>
      </c>
      <c r="G1622" s="25" t="s">
        <v>4501</v>
      </c>
      <c r="H1622" s="28" t="s">
        <v>4501</v>
      </c>
      <c r="I1622" s="49">
        <v>11.16868</v>
      </c>
      <c r="J1622" s="49">
        <v>100</v>
      </c>
      <c r="K1622" s="28" t="s">
        <v>4501</v>
      </c>
      <c r="L1622" s="28" t="s">
        <v>4501</v>
      </c>
      <c r="M1622" s="49" t="s">
        <v>4501</v>
      </c>
      <c r="N1622" s="49" t="s">
        <v>4501</v>
      </c>
      <c r="O1622" s="49" t="s">
        <v>4501</v>
      </c>
      <c r="P1622" s="30">
        <v>123.101541201</v>
      </c>
      <c r="Q1622" s="27">
        <v>0.20039999999999999</v>
      </c>
      <c r="R1622" s="30">
        <v>138.94402246799999</v>
      </c>
      <c r="S1622" s="27">
        <v>0.12870000000000001</v>
      </c>
      <c r="T1622" s="30">
        <v>0</v>
      </c>
      <c r="U1622" s="27" t="s">
        <v>1989</v>
      </c>
      <c r="V1622" s="30">
        <v>5.0988411659999997</v>
      </c>
      <c r="W1622" s="32">
        <v>2.6787999999999998</v>
      </c>
      <c r="X1622" s="30">
        <v>5.2302083120000002</v>
      </c>
      <c r="Y1622" s="32">
        <v>2.58E-2</v>
      </c>
      <c r="Z1622" s="30">
        <v>0</v>
      </c>
      <c r="AA1622" s="32" t="s">
        <v>1989</v>
      </c>
      <c r="AB1622" s="30">
        <v>244.59329001930001</v>
      </c>
      <c r="AC1622" s="27">
        <v>0.97099999999999997</v>
      </c>
      <c r="AD1622" s="30">
        <v>468.29259905110001</v>
      </c>
      <c r="AE1622" s="27">
        <v>0.91500000000000004</v>
      </c>
      <c r="AF1622" s="30">
        <v>0</v>
      </c>
      <c r="AG1622" s="27" t="s">
        <v>1989</v>
      </c>
      <c r="AH1622" s="25">
        <v>2.38758827E-2</v>
      </c>
      <c r="AI1622" s="25">
        <v>2.3637898099999999E-2</v>
      </c>
      <c r="AJ1622" s="25">
        <v>0</v>
      </c>
      <c r="AK1622" s="25">
        <v>4.1613478000000002E-2</v>
      </c>
      <c r="AL1622" s="25">
        <v>4.4307516399999997E-2</v>
      </c>
      <c r="AM1622" s="25">
        <v>0</v>
      </c>
      <c r="AN1622" s="47">
        <v>0.16898089999999999</v>
      </c>
      <c r="AO1622" s="47">
        <v>0.20786292449999999</v>
      </c>
      <c r="AP1622" s="47">
        <v>0</v>
      </c>
      <c r="AQ1622" s="47">
        <v>0.81539741670727495</v>
      </c>
      <c r="AR1622" s="47">
        <v>0.93334106040135101</v>
      </c>
      <c r="AS1622" s="47" t="s">
        <v>1989</v>
      </c>
      <c r="AT1622" s="28">
        <v>0</v>
      </c>
      <c r="AU1622" s="28">
        <v>0</v>
      </c>
      <c r="AV1622" s="28">
        <v>0</v>
      </c>
    </row>
    <row r="1623" spans="1:48" x14ac:dyDescent="0.25">
      <c r="A1623" s="159">
        <v>1620</v>
      </c>
      <c r="B1623" s="3" t="s">
        <v>3183</v>
      </c>
      <c r="C1623" s="3" t="s">
        <v>1</v>
      </c>
      <c r="D1623" s="28" t="s">
        <v>4501</v>
      </c>
      <c r="E1623" s="25" t="s">
        <v>4501</v>
      </c>
      <c r="F1623" s="25" t="s">
        <v>4501</v>
      </c>
      <c r="G1623" s="25" t="s">
        <v>4501</v>
      </c>
      <c r="H1623" s="28" t="s">
        <v>4501</v>
      </c>
      <c r="I1623" s="49">
        <v>10.962999999999999</v>
      </c>
      <c r="J1623" s="49">
        <v>100</v>
      </c>
      <c r="K1623" s="28" t="s">
        <v>4501</v>
      </c>
      <c r="L1623" s="28" t="s">
        <v>4501</v>
      </c>
      <c r="M1623" s="49" t="s">
        <v>4501</v>
      </c>
      <c r="N1623" s="49" t="s">
        <v>4501</v>
      </c>
      <c r="O1623" s="49" t="s">
        <v>4501</v>
      </c>
      <c r="P1623" s="30">
        <v>67.122590936999998</v>
      </c>
      <c r="Q1623" s="27">
        <v>-9.35E-2</v>
      </c>
      <c r="R1623" s="30">
        <v>70.535020696000004</v>
      </c>
      <c r="S1623" s="27">
        <v>5.0799999999999998E-2</v>
      </c>
      <c r="T1623" s="30">
        <v>0</v>
      </c>
      <c r="U1623" s="27" t="s">
        <v>1989</v>
      </c>
      <c r="V1623" s="30">
        <v>1.367306726</v>
      </c>
      <c r="W1623" s="32">
        <v>2.4899999999999999E-2</v>
      </c>
      <c r="X1623" s="30">
        <v>1.7995891470000001</v>
      </c>
      <c r="Y1623" s="32">
        <v>0.31619999999999998</v>
      </c>
      <c r="Z1623" s="30">
        <v>0</v>
      </c>
      <c r="AA1623" s="32" t="s">
        <v>1989</v>
      </c>
      <c r="AB1623" s="30">
        <v>122.4440008209</v>
      </c>
      <c r="AC1623" s="27">
        <v>6.1999999999999998E-3</v>
      </c>
      <c r="AD1623" s="30">
        <v>164.1511581684</v>
      </c>
      <c r="AE1623" s="27">
        <v>0.34100000000000003</v>
      </c>
      <c r="AF1623" s="30">
        <v>0</v>
      </c>
      <c r="AG1623" s="27" t="s">
        <v>1989</v>
      </c>
      <c r="AH1623" s="25">
        <v>6.4817295999999996E-3</v>
      </c>
      <c r="AI1623" s="25">
        <v>8.5387255000000002E-3</v>
      </c>
      <c r="AJ1623" s="25">
        <v>0</v>
      </c>
      <c r="AK1623" s="25">
        <v>1.07216941E-2</v>
      </c>
      <c r="AL1623" s="25">
        <v>1.3938449699999999E-2</v>
      </c>
      <c r="AM1623" s="25">
        <v>0</v>
      </c>
      <c r="AN1623" s="47">
        <v>0.28700562670000002</v>
      </c>
      <c r="AO1623" s="47">
        <v>0.26735825390000001</v>
      </c>
      <c r="AP1623" s="47">
        <v>0</v>
      </c>
      <c r="AQ1623" s="47">
        <v>0.62650192616134304</v>
      </c>
      <c r="AR1623" s="47">
        <v>0.63817786042428004</v>
      </c>
      <c r="AS1623" s="47" t="s">
        <v>1989</v>
      </c>
      <c r="AT1623" s="28">
        <v>0</v>
      </c>
      <c r="AU1623" s="28">
        <v>0</v>
      </c>
      <c r="AV1623" s="28">
        <v>0</v>
      </c>
    </row>
    <row r="1624" spans="1:48" x14ac:dyDescent="0.25">
      <c r="A1624" s="159">
        <v>1621</v>
      </c>
      <c r="B1624" s="3" t="s">
        <v>3863</v>
      </c>
      <c r="C1624" s="3" t="s">
        <v>1</v>
      </c>
      <c r="D1624" s="28">
        <v>16500</v>
      </c>
      <c r="E1624" s="25">
        <v>-7.8212289999999998</v>
      </c>
      <c r="F1624" s="25">
        <v>-0.60240959999999999</v>
      </c>
      <c r="G1624" s="25">
        <v>68.367350000000002</v>
      </c>
      <c r="H1624" s="28">
        <v>59393070000</v>
      </c>
      <c r="I1624" s="49">
        <v>3.59958</v>
      </c>
      <c r="J1624" s="49">
        <v>46.846629999999998</v>
      </c>
      <c r="K1624" s="28">
        <v>5</v>
      </c>
      <c r="L1624" s="28">
        <v>82500</v>
      </c>
      <c r="M1624" s="49">
        <v>7.1645679548415107</v>
      </c>
      <c r="N1624" s="49">
        <v>0.68098253649763618</v>
      </c>
      <c r="O1624" s="49" t="s">
        <v>4501</v>
      </c>
      <c r="P1624" s="30">
        <v>102.371615355</v>
      </c>
      <c r="Q1624" s="27">
        <v>4.41E-2</v>
      </c>
      <c r="R1624" s="30">
        <v>132.081385617</v>
      </c>
      <c r="S1624" s="27">
        <v>0.29020000000000001</v>
      </c>
      <c r="T1624" s="30">
        <v>104.901180896</v>
      </c>
      <c r="U1624" s="27">
        <v>-7.7700000000000005E-2</v>
      </c>
      <c r="V1624" s="30">
        <v>5.8079032340000003</v>
      </c>
      <c r="W1624" s="32">
        <v>-0.65859999999999996</v>
      </c>
      <c r="X1624" s="30">
        <v>8.2882157289999991</v>
      </c>
      <c r="Y1624" s="32">
        <v>0.42709999999999998</v>
      </c>
      <c r="Z1624" s="30">
        <v>7.0855732570000001</v>
      </c>
      <c r="AA1624" s="32">
        <v>3.2399999999999998E-2</v>
      </c>
      <c r="AB1624" s="30">
        <v>1050.5614543919</v>
      </c>
      <c r="AC1624" s="27">
        <v>-0.70389999999999997</v>
      </c>
      <c r="AD1624" s="30">
        <v>1563.8963434622999</v>
      </c>
      <c r="AE1624" s="27">
        <v>0.48899999999999999</v>
      </c>
      <c r="AF1624" s="30">
        <v>0</v>
      </c>
      <c r="AG1624" s="27" t="s">
        <v>1989</v>
      </c>
      <c r="AH1624" s="25">
        <v>5.5511476900000002E-2</v>
      </c>
      <c r="AI1624" s="25">
        <v>7.5612678099999997E-2</v>
      </c>
      <c r="AJ1624" s="25">
        <v>0</v>
      </c>
      <c r="AK1624" s="25">
        <v>6.7655644400000006E-2</v>
      </c>
      <c r="AL1624" s="25">
        <v>9.6400861000000004E-2</v>
      </c>
      <c r="AM1624" s="25">
        <v>0</v>
      </c>
      <c r="AN1624" s="47">
        <v>0.24159906240000001</v>
      </c>
      <c r="AO1624" s="47">
        <v>0.25983834620000001</v>
      </c>
      <c r="AP1624" s="47">
        <v>0</v>
      </c>
      <c r="AQ1624" s="47">
        <v>0.260439644660585</v>
      </c>
      <c r="AR1624" s="47">
        <v>0.28900799267147798</v>
      </c>
      <c r="AS1624" s="47">
        <v>0.30659647052386801</v>
      </c>
      <c r="AT1624" s="28">
        <v>1000</v>
      </c>
      <c r="AU1624" s="28">
        <v>1500</v>
      </c>
      <c r="AV1624" s="28">
        <v>0</v>
      </c>
    </row>
    <row r="1625" spans="1:48" x14ac:dyDescent="0.25">
      <c r="A1625" s="159">
        <v>1622</v>
      </c>
      <c r="B1625" s="3" t="s">
        <v>3865</v>
      </c>
      <c r="C1625" s="3" t="s">
        <v>1</v>
      </c>
      <c r="D1625" s="6">
        <v>9800</v>
      </c>
      <c r="E1625" s="168">
        <v>-13.27434</v>
      </c>
      <c r="F1625" s="168">
        <v>-35.526319999999998</v>
      </c>
      <c r="G1625" s="168">
        <v>92.156859999999995</v>
      </c>
      <c r="H1625" s="6">
        <v>253769706400</v>
      </c>
      <c r="I1625" s="151">
        <v>25.894869999999997</v>
      </c>
      <c r="J1625" s="151">
        <v>44.392519999999998</v>
      </c>
      <c r="K1625" s="6">
        <v>37396.85</v>
      </c>
      <c r="L1625" s="6">
        <v>407502000</v>
      </c>
      <c r="M1625" s="151">
        <v>130.66666666666666</v>
      </c>
      <c r="N1625" s="151">
        <v>0.9764058647290963</v>
      </c>
      <c r="O1625" s="151">
        <v>0.77313860000000001</v>
      </c>
      <c r="P1625" s="169">
        <v>31.251251208999999</v>
      </c>
      <c r="Q1625" s="165">
        <v>3.7443</v>
      </c>
      <c r="R1625" s="169">
        <v>7.0380690599999998</v>
      </c>
      <c r="S1625" s="165">
        <v>-0.77480000000000004</v>
      </c>
      <c r="T1625" s="169">
        <v>10.038442809999999</v>
      </c>
      <c r="U1625" s="165">
        <v>-0.67879999999999996</v>
      </c>
      <c r="V1625" s="169">
        <v>3.2537417560000002</v>
      </c>
      <c r="W1625" s="170">
        <v>-1.7786</v>
      </c>
      <c r="X1625" s="169">
        <v>1.948404298</v>
      </c>
      <c r="Y1625" s="170">
        <v>-0.4012</v>
      </c>
      <c r="Z1625" s="169">
        <v>4.9165110480000003</v>
      </c>
      <c r="AA1625" s="170">
        <v>1.0153000000000001</v>
      </c>
      <c r="AB1625" s="169">
        <v>125.6519923562</v>
      </c>
      <c r="AC1625" s="165">
        <v>-1.7786</v>
      </c>
      <c r="AD1625" s="169">
        <v>75.242874302399997</v>
      </c>
      <c r="AE1625" s="165">
        <v>-0.40100000000000002</v>
      </c>
      <c r="AF1625" s="169">
        <v>189.8643023784</v>
      </c>
      <c r="AG1625" s="165">
        <v>2.02</v>
      </c>
      <c r="AH1625" s="168">
        <v>8.1936317000000005E-3</v>
      </c>
      <c r="AI1625" s="168">
        <v>4.6071399000000004E-3</v>
      </c>
      <c r="AJ1625" s="168">
        <v>9.2776752000000001E-3</v>
      </c>
      <c r="AK1625" s="168">
        <v>1.26937348E-2</v>
      </c>
      <c r="AL1625" s="168">
        <v>7.5248981E-3</v>
      </c>
      <c r="AM1625" s="168">
        <v>1.8837158600000001E-2</v>
      </c>
      <c r="AN1625" s="167">
        <v>0.12547619309999999</v>
      </c>
      <c r="AO1625" s="167">
        <v>0.31226161359999999</v>
      </c>
      <c r="AP1625" s="167">
        <v>0.39547735569999998</v>
      </c>
      <c r="AQ1625" s="167">
        <v>0.55051313495670995</v>
      </c>
      <c r="AR1625" s="167">
        <v>0.71549068543620098</v>
      </c>
      <c r="AS1625" s="167">
        <v>1.03037487879499</v>
      </c>
      <c r="AT1625" s="6">
        <v>0</v>
      </c>
      <c r="AU1625" s="6">
        <v>0</v>
      </c>
      <c r="AV1625" s="6">
        <v>0</v>
      </c>
    </row>
    <row r="1626" spans="1:48" x14ac:dyDescent="0.25">
      <c r="A1626" s="159">
        <v>1623</v>
      </c>
      <c r="B1626" s="3" t="s">
        <v>4590</v>
      </c>
      <c r="C1626" s="3" t="s">
        <v>1</v>
      </c>
      <c r="D1626" s="28">
        <v>7000</v>
      </c>
      <c r="E1626" s="25">
        <v>-9.0909089999999999</v>
      </c>
      <c r="F1626" s="25">
        <v>-12.5</v>
      </c>
      <c r="G1626" s="25">
        <v>-60</v>
      </c>
      <c r="H1626" s="28">
        <v>62560750000.000008</v>
      </c>
      <c r="I1626" s="49">
        <v>8.9372499999999988</v>
      </c>
      <c r="J1626" s="49">
        <v>100</v>
      </c>
      <c r="K1626" s="28">
        <v>50</v>
      </c>
      <c r="L1626" s="28">
        <v>350000</v>
      </c>
      <c r="M1626" s="49">
        <v>12.589928057553957</v>
      </c>
      <c r="N1626" s="49">
        <v>0.65685917932246152</v>
      </c>
      <c r="O1626" s="49" t="s">
        <v>4501</v>
      </c>
      <c r="P1626" s="30">
        <v>119.37452207</v>
      </c>
      <c r="Q1626" s="27">
        <v>0.70489999999999997</v>
      </c>
      <c r="R1626" s="30">
        <v>100.491460449</v>
      </c>
      <c r="S1626" s="27">
        <v>-0.15820000000000001</v>
      </c>
      <c r="T1626" s="30">
        <v>0</v>
      </c>
      <c r="U1626" s="27" t="s">
        <v>1989</v>
      </c>
      <c r="V1626" s="30">
        <v>6.4570573849999997</v>
      </c>
      <c r="W1626" s="32">
        <v>6.7799999999999999E-2</v>
      </c>
      <c r="X1626" s="30">
        <v>4.9692214870000004</v>
      </c>
      <c r="Y1626" s="32">
        <v>-0.23039999999999999</v>
      </c>
      <c r="Z1626" s="30">
        <v>0</v>
      </c>
      <c r="AA1626" s="32" t="s">
        <v>1989</v>
      </c>
      <c r="AB1626" s="30">
        <v>722.48816862010005</v>
      </c>
      <c r="AC1626" s="27">
        <v>6.7799999999999999E-2</v>
      </c>
      <c r="AD1626" s="30">
        <v>556.01236252759998</v>
      </c>
      <c r="AE1626" s="27">
        <v>-0.23</v>
      </c>
      <c r="AF1626" s="30">
        <v>0</v>
      </c>
      <c r="AG1626" s="27" t="s">
        <v>1989</v>
      </c>
      <c r="AH1626" s="25">
        <v>5.0203074200000003E-2</v>
      </c>
      <c r="AI1626" s="25">
        <v>3.62988084E-2</v>
      </c>
      <c r="AJ1626" s="25">
        <v>0</v>
      </c>
      <c r="AK1626" s="25">
        <v>6.6895204900000005E-2</v>
      </c>
      <c r="AL1626" s="25">
        <v>5.1770179899999998E-2</v>
      </c>
      <c r="AM1626" s="25">
        <v>0</v>
      </c>
      <c r="AN1626" s="47">
        <v>0.1109434289</v>
      </c>
      <c r="AO1626" s="47">
        <v>0.1173470046</v>
      </c>
      <c r="AP1626" s="47">
        <v>0</v>
      </c>
      <c r="AQ1626" s="47">
        <v>0.41756700037474698</v>
      </c>
      <c r="AR1626" s="47">
        <v>0.43501336202937402</v>
      </c>
      <c r="AS1626" s="47" t="s">
        <v>1989</v>
      </c>
      <c r="AT1626" s="28">
        <v>0</v>
      </c>
      <c r="AU1626" s="28">
        <v>500</v>
      </c>
      <c r="AV1626" s="28">
        <v>0</v>
      </c>
    </row>
    <row r="1627" spans="1:48" x14ac:dyDescent="0.25">
      <c r="A1627" s="159">
        <v>1624</v>
      </c>
      <c r="B1627" s="3" t="s">
        <v>3867</v>
      </c>
      <c r="C1627" s="3" t="s">
        <v>1</v>
      </c>
      <c r="D1627" s="28" t="s">
        <v>4501</v>
      </c>
      <c r="E1627" s="25" t="s">
        <v>4501</v>
      </c>
      <c r="F1627" s="25" t="s">
        <v>4501</v>
      </c>
      <c r="G1627" s="25" t="s">
        <v>4501</v>
      </c>
      <c r="H1627" s="28" t="s">
        <v>4501</v>
      </c>
      <c r="I1627" s="49">
        <v>11.043999999999999</v>
      </c>
      <c r="J1627" s="49">
        <v>92.782110000000003</v>
      </c>
      <c r="K1627" s="28">
        <v>0</v>
      </c>
      <c r="L1627" s="28" t="s">
        <v>4501</v>
      </c>
      <c r="M1627" s="49" t="s">
        <v>4501</v>
      </c>
      <c r="N1627" s="49" t="s">
        <v>4501</v>
      </c>
      <c r="O1627" s="49" t="s">
        <v>4501</v>
      </c>
      <c r="P1627" s="30">
        <v>69.424975348999993</v>
      </c>
      <c r="Q1627" s="27">
        <v>4.5600000000000002E-2</v>
      </c>
      <c r="R1627" s="30">
        <v>110.97208777900001</v>
      </c>
      <c r="S1627" s="27">
        <v>0.59840000000000004</v>
      </c>
      <c r="T1627" s="30">
        <v>0</v>
      </c>
      <c r="U1627" s="27" t="s">
        <v>1989</v>
      </c>
      <c r="V1627" s="30">
        <v>-50.327941688999999</v>
      </c>
      <c r="W1627" s="32">
        <v>0.25369999999999998</v>
      </c>
      <c r="X1627" s="30">
        <v>-54.216871589999997</v>
      </c>
      <c r="Y1627" s="32">
        <v>7.7299999999999994E-2</v>
      </c>
      <c r="Z1627" s="30">
        <v>0</v>
      </c>
      <c r="AA1627" s="32" t="s">
        <v>1989</v>
      </c>
      <c r="AB1627" s="30">
        <v>-4557.0392691958996</v>
      </c>
      <c r="AC1627" s="27">
        <v>0.25369999999999998</v>
      </c>
      <c r="AD1627" s="30">
        <v>-4909.1698288664002</v>
      </c>
      <c r="AE1627" s="27">
        <v>7.6999999999999999E-2</v>
      </c>
      <c r="AF1627" s="30">
        <v>0</v>
      </c>
      <c r="AG1627" s="27" t="s">
        <v>1989</v>
      </c>
      <c r="AH1627" s="25">
        <v>-0.1922128219</v>
      </c>
      <c r="AI1627" s="25">
        <v>-0.21542371029999999</v>
      </c>
      <c r="AJ1627" s="25">
        <v>0</v>
      </c>
      <c r="AK1627" s="25">
        <v>0.18156067479999999</v>
      </c>
      <c r="AL1627" s="25">
        <v>0.16455850150000001</v>
      </c>
      <c r="AM1627" s="25">
        <v>0</v>
      </c>
      <c r="AN1627" s="47">
        <v>-0.22039016480000001</v>
      </c>
      <c r="AO1627" s="47">
        <v>-3.89294289E-2</v>
      </c>
      <c r="AP1627" s="47">
        <v>0</v>
      </c>
      <c r="AQ1627" s="47">
        <v>-1.80640810038289</v>
      </c>
      <c r="AR1627" s="47">
        <v>-1.72782368654534</v>
      </c>
      <c r="AS1627" s="47" t="s">
        <v>1989</v>
      </c>
      <c r="AT1627" s="28">
        <v>0</v>
      </c>
      <c r="AU1627" s="28">
        <v>0</v>
      </c>
      <c r="AV1627" s="28">
        <v>0</v>
      </c>
    </row>
    <row r="1628" spans="1:48" x14ac:dyDescent="0.25">
      <c r="A1628" s="159">
        <v>1625</v>
      </c>
      <c r="B1628" s="3" t="s">
        <v>3871</v>
      </c>
      <c r="C1628" s="3" t="s">
        <v>1</v>
      </c>
      <c r="D1628" s="28" t="s">
        <v>4501</v>
      </c>
      <c r="E1628" s="25" t="s">
        <v>4501</v>
      </c>
      <c r="F1628" s="25" t="s">
        <v>4501</v>
      </c>
      <c r="G1628" s="25" t="s">
        <v>4501</v>
      </c>
      <c r="H1628" s="28" t="s">
        <v>4501</v>
      </c>
      <c r="I1628" s="49">
        <v>32.915799999999997</v>
      </c>
      <c r="J1628" s="49">
        <v>64.223659999999995</v>
      </c>
      <c r="K1628" s="28" t="s">
        <v>4501</v>
      </c>
      <c r="L1628" s="28" t="s">
        <v>4501</v>
      </c>
      <c r="M1628" s="49" t="s">
        <v>4501</v>
      </c>
      <c r="N1628" s="49" t="s">
        <v>4501</v>
      </c>
      <c r="O1628" s="49" t="s">
        <v>4501</v>
      </c>
      <c r="P1628" s="30">
        <v>0</v>
      </c>
      <c r="Q1628" s="27" t="s">
        <v>1989</v>
      </c>
      <c r="R1628" s="30">
        <v>0</v>
      </c>
      <c r="S1628" s="27" t="s">
        <v>1989</v>
      </c>
      <c r="T1628" s="30">
        <v>0</v>
      </c>
      <c r="U1628" s="27" t="s">
        <v>1989</v>
      </c>
      <c r="V1628" s="30">
        <v>0</v>
      </c>
      <c r="W1628" s="32" t="s">
        <v>1989</v>
      </c>
      <c r="X1628" s="30">
        <v>0</v>
      </c>
      <c r="Y1628" s="32" t="s">
        <v>1989</v>
      </c>
      <c r="Z1628" s="30">
        <v>0</v>
      </c>
      <c r="AA1628" s="32" t="s">
        <v>1989</v>
      </c>
      <c r="AB1628" s="30">
        <v>0</v>
      </c>
      <c r="AC1628" s="27" t="s">
        <v>1989</v>
      </c>
      <c r="AD1628" s="30">
        <v>0</v>
      </c>
      <c r="AE1628" s="27" t="s">
        <v>1989</v>
      </c>
      <c r="AF1628" s="30">
        <v>0</v>
      </c>
      <c r="AG1628" s="27" t="s">
        <v>1989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47">
        <v>0</v>
      </c>
      <c r="AO1628" s="47">
        <v>0</v>
      </c>
      <c r="AP1628" s="47">
        <v>0</v>
      </c>
      <c r="AQ1628" s="47" t="s">
        <v>1989</v>
      </c>
      <c r="AR1628" s="47" t="s">
        <v>1989</v>
      </c>
      <c r="AS1628" s="47" t="s">
        <v>1989</v>
      </c>
      <c r="AT1628" s="28">
        <v>0</v>
      </c>
      <c r="AU1628" s="28">
        <v>0</v>
      </c>
      <c r="AV1628" s="28">
        <v>0</v>
      </c>
    </row>
    <row r="1629" spans="1:48" x14ac:dyDescent="0.25">
      <c r="A1629" s="159">
        <v>1626</v>
      </c>
      <c r="B1629" s="3" t="s">
        <v>3873</v>
      </c>
      <c r="C1629" s="3" t="s">
        <v>1</v>
      </c>
      <c r="D1629" s="28">
        <v>500</v>
      </c>
      <c r="E1629" s="25">
        <v>0</v>
      </c>
      <c r="F1629" s="25">
        <v>0</v>
      </c>
      <c r="G1629" s="25">
        <v>-28.571429999999999</v>
      </c>
      <c r="H1629" s="28">
        <v>30499668500</v>
      </c>
      <c r="I1629" s="49">
        <v>60.999339999999997</v>
      </c>
      <c r="J1629" s="49">
        <v>35.256279999999997</v>
      </c>
      <c r="K1629" s="28">
        <v>880.25</v>
      </c>
      <c r="L1629" s="28">
        <v>393000</v>
      </c>
      <c r="M1629" s="49" t="s">
        <v>4501</v>
      </c>
      <c r="N1629" s="49" t="s">
        <v>4501</v>
      </c>
      <c r="O1629" s="49" t="s">
        <v>4501</v>
      </c>
      <c r="P1629" s="30">
        <v>602.37151314799996</v>
      </c>
      <c r="Q1629" s="27">
        <v>-1.4E-3</v>
      </c>
      <c r="R1629" s="30">
        <v>542.94817925500001</v>
      </c>
      <c r="S1629" s="27">
        <v>-9.8599999999999993E-2</v>
      </c>
      <c r="T1629" s="30">
        <v>488.53744702300003</v>
      </c>
      <c r="U1629" s="27">
        <v>-0.27200000000000002</v>
      </c>
      <c r="V1629" s="30">
        <v>-233.42711677</v>
      </c>
      <c r="W1629" s="32">
        <v>-0.11119999999999999</v>
      </c>
      <c r="X1629" s="30">
        <v>-255.29965679700001</v>
      </c>
      <c r="Y1629" s="32">
        <v>9.3700000000000006E-2</v>
      </c>
      <c r="Z1629" s="30">
        <v>-272.41415736200003</v>
      </c>
      <c r="AA1629" s="32">
        <v>0.2893</v>
      </c>
      <c r="AB1629" s="30">
        <v>-3826.7156374175001</v>
      </c>
      <c r="AC1629" s="27">
        <v>-0.1404</v>
      </c>
      <c r="AD1629" s="30">
        <v>-4185.2857646141001</v>
      </c>
      <c r="AE1629" s="27">
        <v>9.4E-2</v>
      </c>
      <c r="AF1629" s="30">
        <v>-4465.8543971059999</v>
      </c>
      <c r="AG1629" s="27">
        <v>1.27</v>
      </c>
      <c r="AH1629" s="25">
        <v>-0.15230979489999999</v>
      </c>
      <c r="AI1629" s="25">
        <v>-0.2115040044</v>
      </c>
      <c r="AJ1629" s="25">
        <v>-0.23282138829999999</v>
      </c>
      <c r="AK1629" s="25">
        <v>0.3411990452</v>
      </c>
      <c r="AL1629" s="25">
        <v>0.2482330677</v>
      </c>
      <c r="AM1629" s="25">
        <v>0</v>
      </c>
      <c r="AN1629" s="47">
        <v>-0.2065939621</v>
      </c>
      <c r="AO1629" s="47">
        <v>-8.6083546900000002E-2</v>
      </c>
      <c r="AP1629" s="47">
        <v>-9.6534329899999993E-2</v>
      </c>
      <c r="AQ1629" s="47">
        <v>-2.4710551945877</v>
      </c>
      <c r="AR1629" s="47">
        <v>-1.9419661125908101</v>
      </c>
      <c r="AS1629" s="47">
        <v>-2.0623740349931299</v>
      </c>
      <c r="AT1629" s="28">
        <v>0</v>
      </c>
      <c r="AU1629" s="28">
        <v>0</v>
      </c>
      <c r="AV1629" s="28">
        <v>0</v>
      </c>
    </row>
    <row r="1630" spans="1:48" x14ac:dyDescent="0.25">
      <c r="A1630" s="159">
        <v>1627</v>
      </c>
      <c r="B1630" s="3" t="s">
        <v>3875</v>
      </c>
      <c r="C1630" s="3" t="s">
        <v>1</v>
      </c>
      <c r="D1630" s="28" t="s">
        <v>4501</v>
      </c>
      <c r="E1630" s="25" t="s">
        <v>4501</v>
      </c>
      <c r="F1630" s="25" t="s">
        <v>4501</v>
      </c>
      <c r="G1630" s="25" t="s">
        <v>4501</v>
      </c>
      <c r="H1630" s="28" t="s">
        <v>4501</v>
      </c>
      <c r="I1630" s="49">
        <v>2</v>
      </c>
      <c r="J1630" s="49">
        <v>45.432549999999999</v>
      </c>
      <c r="K1630" s="28">
        <v>0</v>
      </c>
      <c r="L1630" s="28" t="s">
        <v>4501</v>
      </c>
      <c r="M1630" s="49" t="s">
        <v>4501</v>
      </c>
      <c r="N1630" s="49" t="s">
        <v>4501</v>
      </c>
      <c r="O1630" s="49" t="s">
        <v>4501</v>
      </c>
      <c r="P1630" s="30">
        <v>27.741240360999999</v>
      </c>
      <c r="Q1630" s="27">
        <v>-0.45519999999999999</v>
      </c>
      <c r="R1630" s="30">
        <v>33.812756456999999</v>
      </c>
      <c r="S1630" s="27">
        <v>0.21890000000000001</v>
      </c>
      <c r="T1630" s="30">
        <v>0</v>
      </c>
      <c r="U1630" s="27" t="s">
        <v>1989</v>
      </c>
      <c r="V1630" s="30">
        <v>2.164414845</v>
      </c>
      <c r="W1630" s="32">
        <v>-1.514</v>
      </c>
      <c r="X1630" s="30">
        <v>2.5797010060000001</v>
      </c>
      <c r="Y1630" s="32">
        <v>0.19189999999999999</v>
      </c>
      <c r="Z1630" s="30">
        <v>0</v>
      </c>
      <c r="AA1630" s="32" t="s">
        <v>1989</v>
      </c>
      <c r="AB1630" s="30">
        <v>1082.2074224999999</v>
      </c>
      <c r="AC1630" s="27">
        <v>-1.514</v>
      </c>
      <c r="AD1630" s="30">
        <v>1180.9797435</v>
      </c>
      <c r="AE1630" s="27">
        <v>9.0999999999999998E-2</v>
      </c>
      <c r="AF1630" s="30">
        <v>0</v>
      </c>
      <c r="AG1630" s="27" t="s">
        <v>1989</v>
      </c>
      <c r="AH1630" s="25">
        <v>3.8923425800000001E-2</v>
      </c>
      <c r="AI1630" s="25">
        <v>4.8107737800000001E-2</v>
      </c>
      <c r="AJ1630" s="25">
        <v>0</v>
      </c>
      <c r="AK1630" s="25">
        <v>6.8509083499999998E-2</v>
      </c>
      <c r="AL1630" s="25">
        <v>7.5316942400000003E-2</v>
      </c>
      <c r="AM1630" s="25">
        <v>0</v>
      </c>
      <c r="AN1630" s="47">
        <v>0.2175600224</v>
      </c>
      <c r="AO1630" s="47">
        <v>0.24234293500000001</v>
      </c>
      <c r="AP1630" s="47">
        <v>0</v>
      </c>
      <c r="AQ1630" s="47">
        <v>0.65362198305062902</v>
      </c>
      <c r="AR1630" s="47">
        <v>0.48546866612052397</v>
      </c>
      <c r="AS1630" s="47" t="s">
        <v>1989</v>
      </c>
      <c r="AT1630" s="28">
        <v>0</v>
      </c>
      <c r="AU1630" s="28">
        <v>400</v>
      </c>
      <c r="AV1630" s="28">
        <v>0</v>
      </c>
    </row>
    <row r="1631" spans="1:48" x14ac:dyDescent="0.25">
      <c r="A1631" s="159">
        <v>1628</v>
      </c>
      <c r="B1631" s="3" t="s">
        <v>3877</v>
      </c>
      <c r="C1631" s="3" t="s">
        <v>1</v>
      </c>
      <c r="D1631" s="28">
        <v>25800</v>
      </c>
      <c r="E1631" s="25">
        <v>3.2</v>
      </c>
      <c r="F1631" s="25">
        <v>3.2</v>
      </c>
      <c r="G1631" s="25">
        <v>51.764710000000001</v>
      </c>
      <c r="H1631" s="28">
        <v>194776867800</v>
      </c>
      <c r="I1631" s="49">
        <v>7.5494899999999996</v>
      </c>
      <c r="J1631" s="49">
        <v>21.655349999999999</v>
      </c>
      <c r="K1631" s="28">
        <v>1439.35</v>
      </c>
      <c r="L1631" s="28">
        <v>33882500</v>
      </c>
      <c r="M1631" s="49" t="s">
        <v>4501</v>
      </c>
      <c r="N1631" s="49">
        <v>2.4496424234655132</v>
      </c>
      <c r="O1631" s="49" t="s">
        <v>4501</v>
      </c>
      <c r="P1631" s="30">
        <v>165.66041721400001</v>
      </c>
      <c r="Q1631" s="27">
        <v>8.8999999999999996E-2</v>
      </c>
      <c r="R1631" s="30">
        <v>86.131456674999995</v>
      </c>
      <c r="S1631" s="27">
        <v>-0.48010000000000003</v>
      </c>
      <c r="T1631" s="30">
        <v>0</v>
      </c>
      <c r="U1631" s="27" t="s">
        <v>1989</v>
      </c>
      <c r="V1631" s="30">
        <v>8.9464097690000006</v>
      </c>
      <c r="W1631" s="32">
        <v>5.3737000000000004</v>
      </c>
      <c r="X1631" s="30">
        <v>-7.4395276999999996E-2</v>
      </c>
      <c r="Y1631" s="32">
        <v>-1.0083</v>
      </c>
      <c r="Z1631" s="30">
        <v>0</v>
      </c>
      <c r="AA1631" s="32" t="s">
        <v>1989</v>
      </c>
      <c r="AB1631" s="30">
        <v>1475.9684737800001</v>
      </c>
      <c r="AC1631" s="27">
        <v>6.1275000000000004</v>
      </c>
      <c r="AD1631" s="30">
        <v>-9.8543434252999997</v>
      </c>
      <c r="AE1631" s="27">
        <v>-1.0069999999999999</v>
      </c>
      <c r="AF1631" s="30">
        <v>0</v>
      </c>
      <c r="AG1631" s="27" t="s">
        <v>1989</v>
      </c>
      <c r="AH1631" s="25">
        <v>7.7091715599999999E-2</v>
      </c>
      <c r="AI1631" s="25">
        <v>-6.8912159999999999E-4</v>
      </c>
      <c r="AJ1631" s="25">
        <v>0</v>
      </c>
      <c r="AK1631" s="25">
        <v>0.106596738</v>
      </c>
      <c r="AL1631" s="25">
        <v>-8.8973769999999995E-4</v>
      </c>
      <c r="AM1631" s="25">
        <v>0</v>
      </c>
      <c r="AN1631" s="47">
        <v>9.70892374E-2</v>
      </c>
      <c r="AO1631" s="47">
        <v>7.3646074800000003E-2</v>
      </c>
      <c r="AP1631" s="47">
        <v>0</v>
      </c>
      <c r="AQ1631" s="47">
        <v>0.31336229692342799</v>
      </c>
      <c r="AR1631" s="47">
        <v>0.26657950870394498</v>
      </c>
      <c r="AS1631" s="47" t="s">
        <v>1989</v>
      </c>
      <c r="AT1631" s="28">
        <v>1400</v>
      </c>
      <c r="AU1631" s="28">
        <v>0</v>
      </c>
      <c r="AV1631" s="28">
        <v>0</v>
      </c>
    </row>
    <row r="1632" spans="1:48" x14ac:dyDescent="0.25">
      <c r="A1632" s="159">
        <v>1629</v>
      </c>
      <c r="B1632" s="3" t="s">
        <v>3879</v>
      </c>
      <c r="C1632" s="3" t="s">
        <v>1</v>
      </c>
      <c r="D1632" s="28">
        <v>5500</v>
      </c>
      <c r="E1632" s="25">
        <v>-5.1724139999999998</v>
      </c>
      <c r="F1632" s="25">
        <v>-17.910450000000001</v>
      </c>
      <c r="G1632" s="25">
        <v>-12.698410000000001</v>
      </c>
      <c r="H1632" s="28">
        <v>44000000000</v>
      </c>
      <c r="I1632" s="49">
        <v>8</v>
      </c>
      <c r="J1632" s="49">
        <v>44.18</v>
      </c>
      <c r="K1632" s="28">
        <v>267.5</v>
      </c>
      <c r="L1632" s="28">
        <v>1516500</v>
      </c>
      <c r="M1632" s="49">
        <v>3.3475349969567865</v>
      </c>
      <c r="N1632" s="49">
        <v>0.64408924424360781</v>
      </c>
      <c r="O1632" s="49" t="s">
        <v>4501</v>
      </c>
      <c r="P1632" s="30">
        <v>323.58251757599999</v>
      </c>
      <c r="Q1632" s="27">
        <v>-3.7400000000000003E-2</v>
      </c>
      <c r="R1632" s="30">
        <v>373.31019567599998</v>
      </c>
      <c r="S1632" s="27">
        <v>0.1537</v>
      </c>
      <c r="T1632" s="30">
        <v>334.30576326300002</v>
      </c>
      <c r="U1632" s="27">
        <v>-1.4999999999999999E-2</v>
      </c>
      <c r="V1632" s="30">
        <v>7.9045680420000002</v>
      </c>
      <c r="W1632" s="32">
        <v>-0.48959999999999998</v>
      </c>
      <c r="X1632" s="30">
        <v>13.142338748</v>
      </c>
      <c r="Y1632" s="32">
        <v>0.66259999999999997</v>
      </c>
      <c r="Z1632" s="30">
        <v>12.457487112999999</v>
      </c>
      <c r="AA1632" s="32">
        <v>0.80859999999999999</v>
      </c>
      <c r="AB1632" s="30">
        <v>988.07100524999998</v>
      </c>
      <c r="AC1632" s="27">
        <v>-0.48959999999999998</v>
      </c>
      <c r="AD1632" s="30">
        <v>1642.7923435</v>
      </c>
      <c r="AE1632" s="27">
        <v>0.66300000000000003</v>
      </c>
      <c r="AF1632" s="30">
        <v>1557.1858891249999</v>
      </c>
      <c r="AG1632" s="27">
        <v>1.81</v>
      </c>
      <c r="AH1632" s="25">
        <v>4.31347651E-2</v>
      </c>
      <c r="AI1632" s="25">
        <v>6.4732368600000006E-2</v>
      </c>
      <c r="AJ1632" s="25">
        <v>5.6623361900000002E-2</v>
      </c>
      <c r="AK1632" s="25">
        <v>0.15432915</v>
      </c>
      <c r="AL1632" s="25">
        <v>0.2128577834</v>
      </c>
      <c r="AM1632" s="25">
        <v>0.18072176670000001</v>
      </c>
      <c r="AN1632" s="47">
        <v>0.1086177029</v>
      </c>
      <c r="AO1632" s="47">
        <v>0.1199722933</v>
      </c>
      <c r="AP1632" s="47">
        <v>0.13007264709999999</v>
      </c>
      <c r="AQ1632" s="47">
        <v>2.3810600781770699</v>
      </c>
      <c r="AR1632" s="47">
        <v>2.2133388811150398</v>
      </c>
      <c r="AS1632" s="47">
        <v>2.1916467098166801</v>
      </c>
      <c r="AT1632" s="28">
        <v>0</v>
      </c>
      <c r="AU1632" s="28">
        <v>0</v>
      </c>
      <c r="AV1632" s="28">
        <v>0</v>
      </c>
    </row>
    <row r="1633" spans="1:48" x14ac:dyDescent="0.25">
      <c r="A1633" s="159">
        <v>1630</v>
      </c>
      <c r="B1633" s="3" t="s">
        <v>4975</v>
      </c>
      <c r="C1633" s="3" t="s">
        <v>1</v>
      </c>
      <c r="D1633" s="28" t="s">
        <v>4664</v>
      </c>
      <c r="E1633" s="25" t="s">
        <v>4664</v>
      </c>
      <c r="F1633" s="25" t="s">
        <v>4664</v>
      </c>
      <c r="G1633" s="25" t="s">
        <v>4664</v>
      </c>
      <c r="H1633" s="28" t="s">
        <v>4664</v>
      </c>
      <c r="I1633" s="49" t="s">
        <v>4664</v>
      </c>
      <c r="J1633" s="49" t="s">
        <v>4664</v>
      </c>
      <c r="K1633" s="28" t="s">
        <v>4664</v>
      </c>
      <c r="L1633" s="28" t="s">
        <v>4664</v>
      </c>
      <c r="M1633" s="49" t="s">
        <v>4664</v>
      </c>
      <c r="N1633" s="49" t="s">
        <v>4664</v>
      </c>
      <c r="O1633" s="49" t="s">
        <v>4664</v>
      </c>
      <c r="P1633" s="30">
        <v>0</v>
      </c>
      <c r="Q1633" s="27" t="s">
        <v>1989</v>
      </c>
      <c r="R1633" s="30">
        <v>0</v>
      </c>
      <c r="S1633" s="27" t="s">
        <v>1989</v>
      </c>
      <c r="T1633" s="30">
        <v>0</v>
      </c>
      <c r="U1633" s="27" t="s">
        <v>1989</v>
      </c>
      <c r="V1633" s="30">
        <v>0</v>
      </c>
      <c r="W1633" s="32" t="s">
        <v>1989</v>
      </c>
      <c r="X1633" s="30">
        <v>0</v>
      </c>
      <c r="Y1633" s="32" t="s">
        <v>1989</v>
      </c>
      <c r="Z1633" s="30">
        <v>0</v>
      </c>
      <c r="AA1633" s="32" t="s">
        <v>1989</v>
      </c>
      <c r="AB1633" s="30">
        <v>0</v>
      </c>
      <c r="AC1633" s="27" t="s">
        <v>1989</v>
      </c>
      <c r="AD1633" s="30">
        <v>0</v>
      </c>
      <c r="AE1633" s="27" t="s">
        <v>1989</v>
      </c>
      <c r="AF1633" s="30">
        <v>0</v>
      </c>
      <c r="AG1633" s="27" t="s">
        <v>1989</v>
      </c>
      <c r="AH1633" s="25">
        <v>0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47">
        <v>0</v>
      </c>
      <c r="AO1633" s="47">
        <v>0</v>
      </c>
      <c r="AP1633" s="47">
        <v>0</v>
      </c>
      <c r="AQ1633" s="47" t="s">
        <v>1989</v>
      </c>
      <c r="AR1633" s="47" t="s">
        <v>1989</v>
      </c>
      <c r="AS1633" s="47" t="s">
        <v>1989</v>
      </c>
      <c r="AT1633" s="28">
        <v>0</v>
      </c>
      <c r="AU1633" s="28">
        <v>0</v>
      </c>
      <c r="AV1633" s="28">
        <v>0</v>
      </c>
    </row>
    <row r="1634" spans="1:48" x14ac:dyDescent="0.25">
      <c r="A1634" s="159">
        <v>1631</v>
      </c>
      <c r="B1634" s="3" t="s">
        <v>4373</v>
      </c>
      <c r="C1634" s="3" t="s">
        <v>1</v>
      </c>
      <c r="D1634" s="28">
        <v>4400</v>
      </c>
      <c r="E1634" s="25">
        <v>29.411760000000001</v>
      </c>
      <c r="F1634" s="25">
        <v>-4.3478260000000004</v>
      </c>
      <c r="G1634" s="25">
        <v>-25.423729999999999</v>
      </c>
      <c r="H1634" s="28">
        <v>68640000000</v>
      </c>
      <c r="I1634" s="49">
        <v>15.6</v>
      </c>
      <c r="J1634" s="49">
        <v>72.763589999999994</v>
      </c>
      <c r="K1634" s="28">
        <v>167</v>
      </c>
      <c r="L1634" s="28">
        <v>672500</v>
      </c>
      <c r="M1634" s="49">
        <v>27.160493827160494</v>
      </c>
      <c r="N1634" s="49">
        <v>0.40074897457180997</v>
      </c>
      <c r="O1634" s="49" t="s">
        <v>4501</v>
      </c>
      <c r="P1634" s="30">
        <v>600.70121607999999</v>
      </c>
      <c r="Q1634" s="27">
        <v>-0.26490000000000002</v>
      </c>
      <c r="R1634" s="30">
        <v>710.42721441799995</v>
      </c>
      <c r="S1634" s="27">
        <v>0.1827</v>
      </c>
      <c r="T1634" s="30">
        <v>653.29866261300003</v>
      </c>
      <c r="U1634" s="27">
        <v>1.9084000000000001</v>
      </c>
      <c r="V1634" s="30">
        <v>4.9716610279999998</v>
      </c>
      <c r="W1634" s="32">
        <v>-0.59730000000000005</v>
      </c>
      <c r="X1634" s="30">
        <v>2.5311351549999999</v>
      </c>
      <c r="Y1634" s="32">
        <v>-0.4909</v>
      </c>
      <c r="Z1634" s="30">
        <v>11.961818354</v>
      </c>
      <c r="AA1634" s="32">
        <v>-2.7313999999999998</v>
      </c>
      <c r="AB1634" s="30">
        <v>292.78350794869999</v>
      </c>
      <c r="AC1634" s="27">
        <v>-0.63009999999999999</v>
      </c>
      <c r="AD1634" s="30">
        <v>162.2522535256</v>
      </c>
      <c r="AE1634" s="27">
        <v>-0.44600000000000001</v>
      </c>
      <c r="AF1634" s="30">
        <v>0</v>
      </c>
      <c r="AG1634" s="27" t="s">
        <v>1989</v>
      </c>
      <c r="AH1634" s="25">
        <v>1.3175569599999999E-2</v>
      </c>
      <c r="AI1634" s="25">
        <v>6.7277602999999998E-3</v>
      </c>
      <c r="AJ1634" s="25">
        <v>0</v>
      </c>
      <c r="AK1634" s="25">
        <v>2.9316527200000001E-2</v>
      </c>
      <c r="AL1634" s="25">
        <v>1.4754411800000001E-2</v>
      </c>
      <c r="AM1634" s="25">
        <v>0</v>
      </c>
      <c r="AN1634" s="47">
        <v>6.8499307400000001E-2</v>
      </c>
      <c r="AO1634" s="47">
        <v>6.02086498E-2</v>
      </c>
      <c r="AP1634" s="47">
        <v>0</v>
      </c>
      <c r="AQ1634" s="47">
        <v>1.1839144129380601</v>
      </c>
      <c r="AR1634" s="47">
        <v>1.2022434993376301</v>
      </c>
      <c r="AS1634" s="47">
        <v>1.2860873958864301</v>
      </c>
      <c r="AT1634" s="28">
        <v>200</v>
      </c>
      <c r="AU1634" s="28">
        <v>150</v>
      </c>
      <c r="AV1634" s="28">
        <v>0</v>
      </c>
    </row>
    <row r="1635" spans="1:48" x14ac:dyDescent="0.25">
      <c r="A1635" s="159">
        <v>1632</v>
      </c>
      <c r="B1635" s="3" t="s">
        <v>3776</v>
      </c>
      <c r="C1635" s="3" t="s">
        <v>1</v>
      </c>
      <c r="D1635" s="28">
        <v>51400</v>
      </c>
      <c r="E1635" s="25">
        <v>-3.0188679999999999</v>
      </c>
      <c r="F1635" s="25">
        <v>-3.0188679999999999</v>
      </c>
      <c r="G1635" s="25">
        <v>-3.9252340000000001</v>
      </c>
      <c r="H1635" s="28">
        <v>2266740000000</v>
      </c>
      <c r="I1635" s="49">
        <v>44.1</v>
      </c>
      <c r="J1635" s="49">
        <v>53.368259999999999</v>
      </c>
      <c r="K1635" s="28">
        <v>4755.1000000000004</v>
      </c>
      <c r="L1635" s="28">
        <v>246024500</v>
      </c>
      <c r="M1635" s="49">
        <v>6.4241969753780781</v>
      </c>
      <c r="N1635" s="49">
        <v>1.4425298604190779</v>
      </c>
      <c r="O1635" s="49">
        <v>0.52707859999999995</v>
      </c>
      <c r="P1635" s="30">
        <v>8458.1660312629992</v>
      </c>
      <c r="Q1635" s="27">
        <v>0.1232</v>
      </c>
      <c r="R1635" s="30">
        <v>9719.6460807080002</v>
      </c>
      <c r="S1635" s="27">
        <v>0.14910000000000001</v>
      </c>
      <c r="T1635" s="30">
        <v>8999.2512787920004</v>
      </c>
      <c r="U1635" s="27">
        <v>-3.3500000000000002E-2</v>
      </c>
      <c r="V1635" s="30">
        <v>396.19686132200002</v>
      </c>
      <c r="W1635" s="32">
        <v>-4.4999999999999997E-3</v>
      </c>
      <c r="X1635" s="30">
        <v>477.37186140400001</v>
      </c>
      <c r="Y1635" s="32">
        <v>0.2049</v>
      </c>
      <c r="Z1635" s="30">
        <v>444.80541635200001</v>
      </c>
      <c r="AA1635" s="32">
        <v>2.1399999999999999E-2</v>
      </c>
      <c r="AB1635" s="30">
        <v>7232.8215747618997</v>
      </c>
      <c r="AC1635" s="27">
        <v>-5.1200000000000002E-2</v>
      </c>
      <c r="AD1635" s="30">
        <v>8740.4450172789002</v>
      </c>
      <c r="AE1635" s="27">
        <v>0.20799999999999999</v>
      </c>
      <c r="AF1635" s="30">
        <v>9625.4474903401006</v>
      </c>
      <c r="AG1635" s="27">
        <v>1.02</v>
      </c>
      <c r="AH1635" s="25">
        <v>9.36079041E-2</v>
      </c>
      <c r="AI1635" s="25">
        <v>0.10122554659999999</v>
      </c>
      <c r="AJ1635" s="25">
        <v>8.8176529700000006E-2</v>
      </c>
      <c r="AK1635" s="25">
        <v>0.27341789160000002</v>
      </c>
      <c r="AL1635" s="25">
        <v>0.29025944739999998</v>
      </c>
      <c r="AM1635" s="25">
        <v>0.24388248230000001</v>
      </c>
      <c r="AN1635" s="47">
        <v>0.1168514521</v>
      </c>
      <c r="AO1635" s="47">
        <v>0.12042517129999999</v>
      </c>
      <c r="AP1635" s="47">
        <v>0.1266080684</v>
      </c>
      <c r="AQ1635" s="47">
        <v>1.9273429454317601</v>
      </c>
      <c r="AR1635" s="47">
        <v>1.8153821246667501</v>
      </c>
      <c r="AS1635" s="47">
        <v>1.7658435081325801</v>
      </c>
      <c r="AT1635" s="28">
        <v>3500</v>
      </c>
      <c r="AU1635" s="28">
        <v>3500</v>
      </c>
      <c r="AV1635" s="28">
        <v>0</v>
      </c>
    </row>
    <row r="1636" spans="1:48" x14ac:dyDescent="0.25">
      <c r="A1636" s="159">
        <v>1633</v>
      </c>
      <c r="B1636" s="3" t="s">
        <v>4528</v>
      </c>
      <c r="C1636" s="3" t="s">
        <v>1</v>
      </c>
      <c r="D1636" s="28">
        <v>26500</v>
      </c>
      <c r="E1636" s="25">
        <v>-16.403790000000001</v>
      </c>
      <c r="F1636" s="25">
        <v>-26.5928</v>
      </c>
      <c r="G1636" s="25">
        <v>64.596270000000004</v>
      </c>
      <c r="H1636" s="28">
        <v>80660996800000</v>
      </c>
      <c r="I1636" s="49">
        <v>3043.8109999999997</v>
      </c>
      <c r="J1636" s="49">
        <v>99.998509999999996</v>
      </c>
      <c r="K1636" s="28">
        <v>271257.59999999998</v>
      </c>
      <c r="L1636" s="28">
        <v>7909465000</v>
      </c>
      <c r="M1636" s="49" t="s">
        <v>4501</v>
      </c>
      <c r="N1636" s="49">
        <v>2.9980227183862866</v>
      </c>
      <c r="O1636" s="49" t="s">
        <v>4501</v>
      </c>
      <c r="P1636" s="30">
        <v>19033.614020929999</v>
      </c>
      <c r="Q1636" s="27">
        <v>0.24110000000000001</v>
      </c>
      <c r="R1636" s="30">
        <v>16887.842017440002</v>
      </c>
      <c r="S1636" s="27">
        <v>-0.11269999999999999</v>
      </c>
      <c r="T1636" s="30">
        <v>16730.333651965</v>
      </c>
      <c r="U1636" s="27">
        <v>-8.6900000000000005E-2</v>
      </c>
      <c r="V1636" s="30">
        <v>-481.05801198</v>
      </c>
      <c r="W1636" s="32">
        <v>-0.85960000000000003</v>
      </c>
      <c r="X1636" s="30">
        <v>-1070.92409606</v>
      </c>
      <c r="Y1636" s="32">
        <v>1.2262</v>
      </c>
      <c r="Z1636" s="30">
        <v>315.84736247000001</v>
      </c>
      <c r="AA1636" s="32">
        <v>-1.2626999999999999</v>
      </c>
      <c r="AB1636" s="30">
        <v>-147.68739521000001</v>
      </c>
      <c r="AC1636" s="27">
        <v>-0.86919999999999997</v>
      </c>
      <c r="AD1636" s="30">
        <v>-354.81274869679999</v>
      </c>
      <c r="AE1636" s="27">
        <v>1.4019999999999999</v>
      </c>
      <c r="AF1636" s="30">
        <v>118.5459776818</v>
      </c>
      <c r="AG1636" s="27">
        <v>-0.28999999999999998</v>
      </c>
      <c r="AH1636" s="25">
        <v>-6.7059896999999997E-3</v>
      </c>
      <c r="AI1636" s="25">
        <v>-1.9682149600000001E-2</v>
      </c>
      <c r="AJ1636" s="25">
        <v>5.7883548999999998E-3</v>
      </c>
      <c r="AK1636" s="25">
        <v>-1.7989736100000001E-2</v>
      </c>
      <c r="AL1636" s="25">
        <v>-5.0117770300000003E-2</v>
      </c>
      <c r="AM1636" s="25">
        <v>1.3683621999999999E-2</v>
      </c>
      <c r="AN1636" s="47">
        <v>0.23566446120000001</v>
      </c>
      <c r="AO1636" s="47">
        <v>0.3149689946</v>
      </c>
      <c r="AP1636" s="47">
        <v>0.33762488280000003</v>
      </c>
      <c r="AQ1636" s="47">
        <v>1.8153239011007001</v>
      </c>
      <c r="AR1636" s="47">
        <v>1.3448607357201301</v>
      </c>
      <c r="AS1636" s="47">
        <v>1.3639915302538601</v>
      </c>
      <c r="AT1636" s="28">
        <v>0</v>
      </c>
      <c r="AU1636" s="28">
        <v>0</v>
      </c>
      <c r="AV1636" s="28">
        <v>0</v>
      </c>
    </row>
    <row r="1637" spans="1:48" x14ac:dyDescent="0.25">
      <c r="A1637" s="159">
        <v>1634</v>
      </c>
      <c r="B1637" s="3" t="s">
        <v>3883</v>
      </c>
      <c r="C1637" s="3" t="s">
        <v>1</v>
      </c>
      <c r="D1637" s="28" t="s">
        <v>4501</v>
      </c>
      <c r="E1637" s="25" t="s">
        <v>4501</v>
      </c>
      <c r="F1637" s="25" t="s">
        <v>4501</v>
      </c>
      <c r="G1637" s="25" t="s">
        <v>4501</v>
      </c>
      <c r="H1637" s="28" t="s">
        <v>4501</v>
      </c>
      <c r="I1637" s="49">
        <v>5.1357099999999996</v>
      </c>
      <c r="J1637" s="49">
        <v>26.011479999999999</v>
      </c>
      <c r="K1637" s="28" t="s">
        <v>4501</v>
      </c>
      <c r="L1637" s="28" t="s">
        <v>4501</v>
      </c>
      <c r="M1637" s="49" t="s">
        <v>4501</v>
      </c>
      <c r="N1637" s="49" t="s">
        <v>4501</v>
      </c>
      <c r="O1637" s="49" t="s">
        <v>4501</v>
      </c>
      <c r="P1637" s="30">
        <v>56.724608947999997</v>
      </c>
      <c r="Q1637" s="27">
        <v>-7.5300000000000006E-2</v>
      </c>
      <c r="R1637" s="30">
        <v>30.914687957000002</v>
      </c>
      <c r="S1637" s="27">
        <v>-0.45500000000000002</v>
      </c>
      <c r="T1637" s="30">
        <v>0</v>
      </c>
      <c r="U1637" s="27" t="s">
        <v>1989</v>
      </c>
      <c r="V1637" s="30">
        <v>-49.202606449000001</v>
      </c>
      <c r="W1637" s="32">
        <v>-5.4800000000000001E-2</v>
      </c>
      <c r="X1637" s="30">
        <v>-16.608617013</v>
      </c>
      <c r="Y1637" s="32">
        <v>-0.66239999999999999</v>
      </c>
      <c r="Z1637" s="30">
        <v>0</v>
      </c>
      <c r="AA1637" s="32" t="s">
        <v>1989</v>
      </c>
      <c r="AB1637" s="30">
        <v>-11496.5726954974</v>
      </c>
      <c r="AC1637" s="27">
        <v>-5.4800000000000001E-2</v>
      </c>
      <c r="AD1637" s="30">
        <v>-3880.7328847415001</v>
      </c>
      <c r="AE1637" s="27">
        <v>-0.66200000000000003</v>
      </c>
      <c r="AF1637" s="30">
        <v>0</v>
      </c>
      <c r="AG1637" s="27" t="s">
        <v>1989</v>
      </c>
      <c r="AH1637" s="25">
        <v>-0.83008319470000003</v>
      </c>
      <c r="AI1637" s="25">
        <v>-0.62575854090000005</v>
      </c>
      <c r="AJ1637" s="25">
        <v>0</v>
      </c>
      <c r="AK1637" s="25">
        <v>0.22209770719999999</v>
      </c>
      <c r="AL1637" s="25">
        <v>6.5274803399999998E-2</v>
      </c>
      <c r="AM1637" s="25">
        <v>0</v>
      </c>
      <c r="AN1637" s="47">
        <v>8.4871984999999997E-2</v>
      </c>
      <c r="AO1637" s="47">
        <v>0.1066327138</v>
      </c>
      <c r="AP1637" s="47">
        <v>0</v>
      </c>
      <c r="AQ1637" s="47">
        <v>-1.13678755302608</v>
      </c>
      <c r="AR1637" s="47">
        <v>-1.07389138312572</v>
      </c>
      <c r="AS1637" s="47" t="s">
        <v>1989</v>
      </c>
      <c r="AT1637" s="28">
        <v>0</v>
      </c>
      <c r="AU1637" s="28">
        <v>0</v>
      </c>
      <c r="AV1637" s="28">
        <v>0</v>
      </c>
    </row>
    <row r="1638" spans="1:48" x14ac:dyDescent="0.25">
      <c r="A1638" s="159">
        <v>1635</v>
      </c>
      <c r="B1638" s="3" t="s">
        <v>4976</v>
      </c>
      <c r="C1638" s="3" t="s">
        <v>1</v>
      </c>
      <c r="D1638" s="28">
        <v>26500</v>
      </c>
      <c r="E1638" s="25">
        <v>-13.114750000000001</v>
      </c>
      <c r="F1638" s="25">
        <v>-28.37838</v>
      </c>
      <c r="G1638" s="25" t="s">
        <v>4501</v>
      </c>
      <c r="H1638" s="28">
        <v>110237482500</v>
      </c>
      <c r="I1638" s="49">
        <v>4.1598999999999995</v>
      </c>
      <c r="J1638" s="49">
        <v>100</v>
      </c>
      <c r="K1638" s="28">
        <v>2978.1</v>
      </c>
      <c r="L1638" s="28">
        <v>87020500</v>
      </c>
      <c r="M1638" s="49">
        <v>6.1656584457887389</v>
      </c>
      <c r="N1638" s="49">
        <v>1.1699094884695602</v>
      </c>
      <c r="O1638" s="49" t="s">
        <v>4501</v>
      </c>
      <c r="P1638" s="30">
        <v>90.502767188999997</v>
      </c>
      <c r="Q1638" s="27">
        <v>0.11650000000000001</v>
      </c>
      <c r="R1638" s="30">
        <v>91.886425634000005</v>
      </c>
      <c r="S1638" s="27">
        <v>1.5299999999999999E-2</v>
      </c>
      <c r="T1638" s="30">
        <v>0</v>
      </c>
      <c r="U1638" s="27" t="s">
        <v>1989</v>
      </c>
      <c r="V1638" s="30">
        <v>18.032713959999999</v>
      </c>
      <c r="W1638" s="32">
        <v>1.12E-2</v>
      </c>
      <c r="X1638" s="30">
        <v>17.880166018000001</v>
      </c>
      <c r="Y1638" s="32">
        <v>-8.5000000000000006E-3</v>
      </c>
      <c r="Z1638" s="30">
        <v>0</v>
      </c>
      <c r="AA1638" s="32" t="s">
        <v>1989</v>
      </c>
      <c r="AB1638" s="30">
        <v>4334.8860034063</v>
      </c>
      <c r="AC1638" s="27">
        <v>-0.22220000000000001</v>
      </c>
      <c r="AD1638" s="30">
        <v>3653.4827393894998</v>
      </c>
      <c r="AE1638" s="27">
        <v>-0.157</v>
      </c>
      <c r="AF1638" s="30">
        <v>0</v>
      </c>
      <c r="AG1638" s="27" t="s">
        <v>1989</v>
      </c>
      <c r="AH1638" s="25">
        <v>0.1855833274</v>
      </c>
      <c r="AI1638" s="25">
        <v>0.162847721</v>
      </c>
      <c r="AJ1638" s="25">
        <v>0</v>
      </c>
      <c r="AK1638" s="25">
        <v>0.2158362298</v>
      </c>
      <c r="AL1638" s="25">
        <v>0.2001624544</v>
      </c>
      <c r="AM1638" s="25">
        <v>0</v>
      </c>
      <c r="AN1638" s="47">
        <v>0.3328984063</v>
      </c>
      <c r="AO1638" s="47">
        <v>0.32072313699999999</v>
      </c>
      <c r="AP1638" s="47">
        <v>0</v>
      </c>
      <c r="AQ1638" s="47">
        <v>0.175847536065738</v>
      </c>
      <c r="AR1638" s="47">
        <v>0.27688862629559402</v>
      </c>
      <c r="AS1638" s="47" t="s">
        <v>1989</v>
      </c>
      <c r="AT1638" s="28">
        <v>1500</v>
      </c>
      <c r="AU1638" s="28">
        <v>0</v>
      </c>
      <c r="AV1638" s="28">
        <v>0</v>
      </c>
    </row>
    <row r="1639" spans="1:48" x14ac:dyDescent="0.25">
      <c r="A1639" s="159">
        <v>1636</v>
      </c>
      <c r="B1639" s="3" t="s">
        <v>3885</v>
      </c>
      <c r="C1639" s="3" t="s">
        <v>1</v>
      </c>
      <c r="D1639" s="28" t="s">
        <v>4501</v>
      </c>
      <c r="E1639" s="25" t="s">
        <v>4501</v>
      </c>
      <c r="F1639" s="25" t="s">
        <v>4501</v>
      </c>
      <c r="G1639" s="25" t="s">
        <v>4501</v>
      </c>
      <c r="H1639" s="28" t="s">
        <v>4501</v>
      </c>
      <c r="I1639" s="49">
        <v>3.2797899999999998</v>
      </c>
      <c r="J1639" s="49">
        <v>4.6430309999999997</v>
      </c>
      <c r="K1639" s="28" t="s">
        <v>4501</v>
      </c>
      <c r="L1639" s="28" t="s">
        <v>4501</v>
      </c>
      <c r="M1639" s="49" t="s">
        <v>4501</v>
      </c>
      <c r="N1639" s="49" t="s">
        <v>4501</v>
      </c>
      <c r="O1639" s="49" t="s">
        <v>4501</v>
      </c>
      <c r="P1639" s="30">
        <v>300.574699646</v>
      </c>
      <c r="Q1639" s="27">
        <v>-4.0500000000000001E-2</v>
      </c>
      <c r="R1639" s="30">
        <v>306.57141486900002</v>
      </c>
      <c r="S1639" s="27">
        <v>0.02</v>
      </c>
      <c r="T1639" s="30">
        <v>0</v>
      </c>
      <c r="U1639" s="27" t="s">
        <v>1989</v>
      </c>
      <c r="V1639" s="30">
        <v>3.8792240910000002</v>
      </c>
      <c r="W1639" s="32">
        <v>0.1143</v>
      </c>
      <c r="X1639" s="30">
        <v>4.050097515</v>
      </c>
      <c r="Y1639" s="32">
        <v>4.3999999999999997E-2</v>
      </c>
      <c r="Z1639" s="30">
        <v>0</v>
      </c>
      <c r="AA1639" s="32" t="s">
        <v>1989</v>
      </c>
      <c r="AB1639" s="30">
        <v>635.06141782559996</v>
      </c>
      <c r="AC1639" s="27">
        <v>-0.1721</v>
      </c>
      <c r="AD1639" s="30">
        <v>838.12168710440005</v>
      </c>
      <c r="AE1639" s="27">
        <v>0.32</v>
      </c>
      <c r="AF1639" s="30">
        <v>0</v>
      </c>
      <c r="AG1639" s="27" t="s">
        <v>1989</v>
      </c>
      <c r="AH1639" s="25">
        <v>2.38972057E-2</v>
      </c>
      <c r="AI1639" s="25">
        <v>3.1171419499999999E-2</v>
      </c>
      <c r="AJ1639" s="25">
        <v>0</v>
      </c>
      <c r="AK1639" s="25">
        <v>0.1024648884</v>
      </c>
      <c r="AL1639" s="25">
        <v>0.1055525239</v>
      </c>
      <c r="AM1639" s="25">
        <v>0</v>
      </c>
      <c r="AN1639" s="47">
        <v>0.15116865860000001</v>
      </c>
      <c r="AO1639" s="47">
        <v>0.13982970159999999</v>
      </c>
      <c r="AP1639" s="47">
        <v>0</v>
      </c>
      <c r="AQ1639" s="47">
        <v>2.8523655926055702</v>
      </c>
      <c r="AR1639" s="47">
        <v>1.9220969962165899</v>
      </c>
      <c r="AS1639" s="47" t="s">
        <v>1989</v>
      </c>
      <c r="AT1639" s="28">
        <v>0</v>
      </c>
      <c r="AU1639" s="28">
        <v>0</v>
      </c>
      <c r="AV1639" s="28">
        <v>0</v>
      </c>
    </row>
    <row r="1640" spans="1:48" x14ac:dyDescent="0.25">
      <c r="A1640" s="159">
        <v>1637</v>
      </c>
      <c r="B1640" s="3" t="s">
        <v>4979</v>
      </c>
      <c r="C1640" s="3" t="s">
        <v>1</v>
      </c>
      <c r="D1640" s="28">
        <v>122000</v>
      </c>
      <c r="E1640" s="25">
        <v>0</v>
      </c>
      <c r="F1640" s="25">
        <v>-10.94891</v>
      </c>
      <c r="G1640" s="25">
        <v>40.707999999999998</v>
      </c>
      <c r="H1640" s="28">
        <v>7137728584000</v>
      </c>
      <c r="I1640" s="49">
        <v>58.505969999999998</v>
      </c>
      <c r="J1640" s="49">
        <v>94.711879999999994</v>
      </c>
      <c r="K1640" s="28">
        <v>38019.1</v>
      </c>
      <c r="L1640" s="28">
        <v>3717479000</v>
      </c>
      <c r="M1640" s="49">
        <v>27.752252252252248</v>
      </c>
      <c r="N1640" s="49">
        <v>10.49247596888986</v>
      </c>
      <c r="O1640" s="49" t="s">
        <v>4501</v>
      </c>
      <c r="P1640" s="30">
        <v>4031.7447796249999</v>
      </c>
      <c r="Q1640" s="27">
        <v>0.37669999999999998</v>
      </c>
      <c r="R1640" s="30">
        <v>4922.4166853420002</v>
      </c>
      <c r="S1640" s="27">
        <v>0.22090000000000001</v>
      </c>
      <c r="T1640" s="30">
        <v>6036.592733296</v>
      </c>
      <c r="U1640" s="27">
        <v>0.4904</v>
      </c>
      <c r="V1640" s="30">
        <v>170.055645142</v>
      </c>
      <c r="W1640" s="32">
        <v>0.45689999999999997</v>
      </c>
      <c r="X1640" s="30">
        <v>279.03164082199999</v>
      </c>
      <c r="Y1640" s="32">
        <v>0.64080000000000004</v>
      </c>
      <c r="Z1640" s="30">
        <v>327.51608478000003</v>
      </c>
      <c r="AA1640" s="32">
        <v>0.52939999999999998</v>
      </c>
      <c r="AB1640" s="30">
        <v>5729.1986841035005</v>
      </c>
      <c r="AC1640" s="27">
        <v>0.12330000000000001</v>
      </c>
      <c r="AD1640" s="30">
        <v>6743.6983797794001</v>
      </c>
      <c r="AE1640" s="27">
        <v>0.17699999999999999</v>
      </c>
      <c r="AF1640" s="30">
        <v>5597.9940779379003</v>
      </c>
      <c r="AG1640" s="27">
        <v>0.98</v>
      </c>
      <c r="AH1640" s="25">
        <v>0.1202693673</v>
      </c>
      <c r="AI1640" s="25">
        <v>0.1217040148</v>
      </c>
      <c r="AJ1640" s="25">
        <v>0.1151105674</v>
      </c>
      <c r="AK1640" s="25">
        <v>0.39780095850000002</v>
      </c>
      <c r="AL1640" s="25">
        <v>0.47708055729999999</v>
      </c>
      <c r="AM1640" s="25">
        <v>0.46896601529999998</v>
      </c>
      <c r="AN1640" s="47">
        <v>8.5580282300000005E-2</v>
      </c>
      <c r="AO1640" s="47">
        <v>0.1110410657</v>
      </c>
      <c r="AP1640" s="47">
        <v>0.1070504878</v>
      </c>
      <c r="AQ1640" s="47">
        <v>2.5778769996606399</v>
      </c>
      <c r="AR1640" s="47">
        <v>3.1661731101853299</v>
      </c>
      <c r="AS1640" s="47">
        <v>3.07404833542574</v>
      </c>
      <c r="AT1640" s="28">
        <v>1500</v>
      </c>
      <c r="AU1640" s="28">
        <v>1500</v>
      </c>
      <c r="AV1640" s="28">
        <v>0</v>
      </c>
    </row>
    <row r="1641" spans="1:48" x14ac:dyDescent="0.25">
      <c r="A1641" s="159">
        <v>1638</v>
      </c>
      <c r="B1641" s="3" t="s">
        <v>4320</v>
      </c>
      <c r="C1641" s="3" t="s">
        <v>1</v>
      </c>
      <c r="D1641" s="28">
        <v>14500</v>
      </c>
      <c r="E1641" s="25">
        <v>0</v>
      </c>
      <c r="F1641" s="25">
        <v>0</v>
      </c>
      <c r="G1641" s="25">
        <v>-3.3333330000000001</v>
      </c>
      <c r="H1641" s="28">
        <v>72500000000</v>
      </c>
      <c r="I1641" s="49">
        <v>5</v>
      </c>
      <c r="J1641" s="49">
        <v>100</v>
      </c>
      <c r="K1641" s="28">
        <v>240</v>
      </c>
      <c r="L1641" s="28">
        <v>3480000</v>
      </c>
      <c r="M1641" s="49" t="s">
        <v>4501</v>
      </c>
      <c r="N1641" s="49" t="s">
        <v>4501</v>
      </c>
      <c r="O1641" s="49" t="s">
        <v>4501</v>
      </c>
      <c r="P1641" s="30">
        <v>0</v>
      </c>
      <c r="Q1641" s="27" t="s">
        <v>1989</v>
      </c>
      <c r="R1641" s="30">
        <v>0</v>
      </c>
      <c r="S1641" s="27" t="s">
        <v>1989</v>
      </c>
      <c r="T1641" s="30">
        <v>0</v>
      </c>
      <c r="U1641" s="27" t="s">
        <v>1989</v>
      </c>
      <c r="V1641" s="30">
        <v>0</v>
      </c>
      <c r="W1641" s="32" t="s">
        <v>1989</v>
      </c>
      <c r="X1641" s="30">
        <v>0</v>
      </c>
      <c r="Y1641" s="32" t="s">
        <v>1989</v>
      </c>
      <c r="Z1641" s="30">
        <v>0</v>
      </c>
      <c r="AA1641" s="32" t="s">
        <v>1989</v>
      </c>
      <c r="AB1641" s="30">
        <v>0</v>
      </c>
      <c r="AC1641" s="27" t="s">
        <v>1989</v>
      </c>
      <c r="AD1641" s="30">
        <v>0</v>
      </c>
      <c r="AE1641" s="27" t="s">
        <v>1989</v>
      </c>
      <c r="AF1641" s="30">
        <v>0</v>
      </c>
      <c r="AG1641" s="27" t="s">
        <v>1989</v>
      </c>
      <c r="AH1641" s="25">
        <v>0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47">
        <v>0</v>
      </c>
      <c r="AO1641" s="47">
        <v>0</v>
      </c>
      <c r="AP1641" s="47">
        <v>0</v>
      </c>
      <c r="AQ1641" s="47" t="s">
        <v>1989</v>
      </c>
      <c r="AR1641" s="47" t="s">
        <v>1989</v>
      </c>
      <c r="AS1641" s="47" t="s">
        <v>1989</v>
      </c>
      <c r="AT1641" s="28">
        <v>0</v>
      </c>
      <c r="AU1641" s="28">
        <v>0</v>
      </c>
      <c r="AV1641" s="28">
        <v>0</v>
      </c>
    </row>
    <row r="1642" spans="1:48" x14ac:dyDescent="0.25">
      <c r="A1642" s="159">
        <v>1639</v>
      </c>
      <c r="B1642" s="3" t="s">
        <v>4982</v>
      </c>
      <c r="C1642" s="3" t="s">
        <v>1</v>
      </c>
      <c r="D1642" s="28">
        <v>15300</v>
      </c>
      <c r="E1642" s="25">
        <v>2</v>
      </c>
      <c r="F1642" s="25">
        <v>0</v>
      </c>
      <c r="G1642" s="25" t="s">
        <v>4501</v>
      </c>
      <c r="H1642" s="28">
        <v>6411004531200</v>
      </c>
      <c r="I1642" s="49">
        <v>419.01990000000001</v>
      </c>
      <c r="J1642" s="49">
        <v>100</v>
      </c>
      <c r="K1642" s="28">
        <v>29999</v>
      </c>
      <c r="L1642" s="28">
        <v>451160000</v>
      </c>
      <c r="M1642" s="49">
        <v>15.773195876288661</v>
      </c>
      <c r="N1642" s="49">
        <v>1.3934377074541027</v>
      </c>
      <c r="O1642" s="49" t="s">
        <v>4501</v>
      </c>
      <c r="P1642" s="30">
        <v>0</v>
      </c>
      <c r="Q1642" s="27" t="s">
        <v>1989</v>
      </c>
      <c r="R1642" s="30">
        <v>0</v>
      </c>
      <c r="S1642" s="27" t="s">
        <v>1989</v>
      </c>
      <c r="T1642" s="30">
        <v>0</v>
      </c>
      <c r="U1642" s="27" t="s">
        <v>1989</v>
      </c>
      <c r="V1642" s="30">
        <v>262.45499999999998</v>
      </c>
      <c r="W1642" s="32">
        <v>2.9089999999999998</v>
      </c>
      <c r="X1642" s="30">
        <v>321.98399999999998</v>
      </c>
      <c r="Y1642" s="32">
        <v>0.2268</v>
      </c>
      <c r="Z1642" s="30">
        <v>324.61399999999998</v>
      </c>
      <c r="AA1642" s="32">
        <v>-0.1075</v>
      </c>
      <c r="AB1642" s="30">
        <v>807.80240073870004</v>
      </c>
      <c r="AC1642" s="27">
        <v>2.9089999999999998</v>
      </c>
      <c r="AD1642" s="30">
        <v>784.46181661640003</v>
      </c>
      <c r="AE1642" s="27">
        <v>-2.9000000000000001E-2</v>
      </c>
      <c r="AF1642" s="30">
        <v>1017.5669174319</v>
      </c>
      <c r="AG1642" s="27">
        <v>0.91</v>
      </c>
      <c r="AH1642" s="25">
        <v>6.7096711E-3</v>
      </c>
      <c r="AI1642" s="25">
        <v>6.9091142000000001E-3</v>
      </c>
      <c r="AJ1642" s="25">
        <v>6.2726739999999998E-3</v>
      </c>
      <c r="AK1642" s="25">
        <v>8.2067261399999994E-2</v>
      </c>
      <c r="AL1642" s="25">
        <v>8.21801276E-2</v>
      </c>
      <c r="AM1642" s="25">
        <v>7.4368699499999996E-2</v>
      </c>
      <c r="AN1642" s="47">
        <v>0.210150957</v>
      </c>
      <c r="AO1642" s="47">
        <v>0.35492839300000001</v>
      </c>
      <c r="AP1642" s="47">
        <v>0.30126502440000003</v>
      </c>
      <c r="AQ1642" s="47">
        <v>11.4752512183584</v>
      </c>
      <c r="AR1642" s="47">
        <v>10.4654007961338</v>
      </c>
      <c r="AS1642" s="47">
        <v>10.855980319491</v>
      </c>
      <c r="AT1642" s="28">
        <v>0</v>
      </c>
      <c r="AU1642" s="28">
        <v>0</v>
      </c>
      <c r="AV1642" s="28">
        <v>0</v>
      </c>
    </row>
    <row r="1643" spans="1:48" x14ac:dyDescent="0.25">
      <c r="A1643" s="159">
        <v>1640</v>
      </c>
      <c r="B1643" s="3" t="s">
        <v>2545</v>
      </c>
      <c r="C1643" s="3" t="s">
        <v>1</v>
      </c>
      <c r="D1643" s="28" t="s">
        <v>4501</v>
      </c>
      <c r="E1643" s="25" t="s">
        <v>4501</v>
      </c>
      <c r="F1643" s="25" t="s">
        <v>4501</v>
      </c>
      <c r="G1643" s="25" t="s">
        <v>4501</v>
      </c>
      <c r="H1643" s="28" t="s">
        <v>4501</v>
      </c>
      <c r="I1643" s="49">
        <v>2.5000499999999999</v>
      </c>
      <c r="J1643" s="49">
        <v>35.457160000000002</v>
      </c>
      <c r="K1643" s="28">
        <v>0</v>
      </c>
      <c r="L1643" s="28" t="s">
        <v>4501</v>
      </c>
      <c r="M1643" s="49" t="s">
        <v>4501</v>
      </c>
      <c r="N1643" s="49" t="s">
        <v>4501</v>
      </c>
      <c r="O1643" s="49" t="s">
        <v>4501</v>
      </c>
      <c r="P1643" s="30">
        <v>1535.503048755</v>
      </c>
      <c r="Q1643" s="27">
        <v>0.23710000000000001</v>
      </c>
      <c r="R1643" s="30">
        <v>1690.2306291039999</v>
      </c>
      <c r="S1643" s="27">
        <v>0.1008</v>
      </c>
      <c r="T1643" s="30">
        <v>764.478502553</v>
      </c>
      <c r="U1643" s="27">
        <v>-0.59209999999999996</v>
      </c>
      <c r="V1643" s="30">
        <v>10.125324618</v>
      </c>
      <c r="W1643" s="32">
        <v>1.5900000000000001E-2</v>
      </c>
      <c r="X1643" s="30">
        <v>10.280904858</v>
      </c>
      <c r="Y1643" s="32">
        <v>1.54E-2</v>
      </c>
      <c r="Z1643" s="30">
        <v>6.3399441400000001</v>
      </c>
      <c r="AA1643" s="32">
        <v>-0.42320000000000002</v>
      </c>
      <c r="AB1643" s="30">
        <v>2287.6806975524</v>
      </c>
      <c r="AC1643" s="27">
        <v>6.1000000000000004E-3</v>
      </c>
      <c r="AD1643" s="30">
        <v>2329.6783504049999</v>
      </c>
      <c r="AE1643" s="27">
        <v>1.7999999999999999E-2</v>
      </c>
      <c r="AF1643" s="30">
        <v>0</v>
      </c>
      <c r="AG1643" s="27">
        <v>0</v>
      </c>
      <c r="AH1643" s="25">
        <v>1.3499679299999999E-2</v>
      </c>
      <c r="AI1643" s="25">
        <v>1.4016360699999999E-2</v>
      </c>
      <c r="AJ1643" s="25">
        <v>0</v>
      </c>
      <c r="AK1643" s="25">
        <v>0.18604326530000001</v>
      </c>
      <c r="AL1643" s="25">
        <v>0.18198197460000001</v>
      </c>
      <c r="AM1643" s="25">
        <v>0</v>
      </c>
      <c r="AN1643" s="47">
        <v>0.14619046620000001</v>
      </c>
      <c r="AO1643" s="47">
        <v>0.1233310034</v>
      </c>
      <c r="AP1643" s="47">
        <v>0</v>
      </c>
      <c r="AQ1643" s="47">
        <v>14.5586740260072</v>
      </c>
      <c r="AR1643" s="47">
        <v>9.5016532072856492</v>
      </c>
      <c r="AS1643" s="47">
        <v>10.0744453492901</v>
      </c>
      <c r="AT1643" s="28">
        <v>1400</v>
      </c>
      <c r="AU1643" s="28">
        <v>1400</v>
      </c>
      <c r="AV1643" s="28">
        <v>0</v>
      </c>
    </row>
    <row r="1644" spans="1:48" x14ac:dyDescent="0.25">
      <c r="A1644" s="159">
        <v>1641</v>
      </c>
      <c r="B1644" s="3" t="s">
        <v>4985</v>
      </c>
      <c r="C1644" s="3" t="s">
        <v>1</v>
      </c>
      <c r="D1644" s="28" t="s">
        <v>4501</v>
      </c>
      <c r="E1644" s="25" t="s">
        <v>4501</v>
      </c>
      <c r="F1644" s="25" t="s">
        <v>4501</v>
      </c>
      <c r="G1644" s="25" t="s">
        <v>4501</v>
      </c>
      <c r="H1644" s="28" t="s">
        <v>4501</v>
      </c>
      <c r="I1644" s="49">
        <v>45.74588</v>
      </c>
      <c r="J1644" s="49">
        <v>100</v>
      </c>
      <c r="K1644" s="28" t="s">
        <v>4501</v>
      </c>
      <c r="L1644" s="28" t="s">
        <v>4501</v>
      </c>
      <c r="M1644" s="49" t="s">
        <v>4501</v>
      </c>
      <c r="N1644" s="49" t="s">
        <v>4501</v>
      </c>
      <c r="O1644" s="49" t="s">
        <v>4501</v>
      </c>
      <c r="P1644" s="30">
        <v>0</v>
      </c>
      <c r="Q1644" s="27">
        <v>-1</v>
      </c>
      <c r="R1644" s="30">
        <v>2324.5480317850001</v>
      </c>
      <c r="S1644" s="27" t="s">
        <v>1989</v>
      </c>
      <c r="T1644" s="30">
        <v>2245.26556609</v>
      </c>
      <c r="U1644" s="27" t="s">
        <v>1989</v>
      </c>
      <c r="V1644" s="30">
        <v>0</v>
      </c>
      <c r="W1644" s="32">
        <v>-1</v>
      </c>
      <c r="X1644" s="30">
        <v>62.637298141000002</v>
      </c>
      <c r="Y1644" s="32" t="s">
        <v>1989</v>
      </c>
      <c r="Z1644" s="30">
        <v>55.450778288000002</v>
      </c>
      <c r="AA1644" s="32" t="s">
        <v>1989</v>
      </c>
      <c r="AB1644" s="30">
        <v>0</v>
      </c>
      <c r="AC1644" s="27">
        <v>-1</v>
      </c>
      <c r="AD1644" s="30">
        <v>943.87134652309999</v>
      </c>
      <c r="AE1644" s="27" t="s">
        <v>1989</v>
      </c>
      <c r="AF1644" s="30">
        <v>904.70656799749997</v>
      </c>
      <c r="AG1644" s="27" t="s">
        <v>1989</v>
      </c>
      <c r="AH1644" s="25">
        <v>0</v>
      </c>
      <c r="AI1644" s="25">
        <v>1.7860681900000001E-2</v>
      </c>
      <c r="AJ1644" s="25">
        <v>1.69047893E-2</v>
      </c>
      <c r="AK1644" s="25">
        <v>0</v>
      </c>
      <c r="AL1644" s="25">
        <v>6.9481733800000001E-2</v>
      </c>
      <c r="AM1644" s="25">
        <v>6.7404893699999996E-2</v>
      </c>
      <c r="AN1644" s="47">
        <v>0</v>
      </c>
      <c r="AO1644" s="47">
        <v>0.2874719221</v>
      </c>
      <c r="AP1644" s="47">
        <v>0.27350067779999998</v>
      </c>
      <c r="AQ1644" s="47" t="s">
        <v>1989</v>
      </c>
      <c r="AR1644" s="47">
        <v>2.8902061147512299</v>
      </c>
      <c r="AS1644" s="47">
        <v>2.9873252731977802</v>
      </c>
      <c r="AT1644" s="28">
        <v>0</v>
      </c>
      <c r="AU1644" s="28">
        <v>0</v>
      </c>
      <c r="AV1644" s="28">
        <v>0</v>
      </c>
    </row>
    <row r="1645" spans="1:48" x14ac:dyDescent="0.25">
      <c r="A1645" s="159">
        <v>1642</v>
      </c>
      <c r="B1645" s="3" t="s">
        <v>3887</v>
      </c>
      <c r="C1645" s="3" t="s">
        <v>1</v>
      </c>
      <c r="D1645" s="28" t="s">
        <v>4501</v>
      </c>
      <c r="E1645" s="25" t="s">
        <v>4501</v>
      </c>
      <c r="F1645" s="25" t="s">
        <v>4501</v>
      </c>
      <c r="G1645" s="25" t="s">
        <v>4501</v>
      </c>
      <c r="H1645" s="28" t="s">
        <v>4501</v>
      </c>
      <c r="I1645" s="49">
        <v>20.97232</v>
      </c>
      <c r="J1645" s="49">
        <v>4.0927990000000003</v>
      </c>
      <c r="K1645" s="28">
        <v>0</v>
      </c>
      <c r="L1645" s="28" t="s">
        <v>4501</v>
      </c>
      <c r="M1645" s="49" t="s">
        <v>4501</v>
      </c>
      <c r="N1645" s="49" t="s">
        <v>4501</v>
      </c>
      <c r="O1645" s="49" t="s">
        <v>4501</v>
      </c>
      <c r="P1645" s="30">
        <v>280.82128397000002</v>
      </c>
      <c r="Q1645" s="27">
        <v>-0.34310000000000002</v>
      </c>
      <c r="R1645" s="30">
        <v>343.96500443600002</v>
      </c>
      <c r="S1645" s="27">
        <v>0.22489999999999999</v>
      </c>
      <c r="T1645" s="30">
        <v>307.82690759899998</v>
      </c>
      <c r="U1645" s="27">
        <v>-3.7000000000000002E-3</v>
      </c>
      <c r="V1645" s="30">
        <v>17.644193882</v>
      </c>
      <c r="W1645" s="32">
        <v>-0.63900000000000001</v>
      </c>
      <c r="X1645" s="30">
        <v>6.0902125500000004</v>
      </c>
      <c r="Y1645" s="32">
        <v>-0.65480000000000005</v>
      </c>
      <c r="Z1645" s="30">
        <v>12.148279448</v>
      </c>
      <c r="AA1645" s="32">
        <v>-2.6297999999999999</v>
      </c>
      <c r="AB1645" s="30">
        <v>799.24316378720005</v>
      </c>
      <c r="AC1645" s="27">
        <v>-0.63900000000000001</v>
      </c>
      <c r="AD1645" s="30">
        <v>275.87322943420003</v>
      </c>
      <c r="AE1645" s="27">
        <v>-0.65500000000000003</v>
      </c>
      <c r="AF1645" s="30">
        <v>579.25298053560005</v>
      </c>
      <c r="AG1645" s="27">
        <v>-1.63</v>
      </c>
      <c r="AH1645" s="25">
        <v>5.0605010999999998E-2</v>
      </c>
      <c r="AI1645" s="25">
        <v>1.80752946E-2</v>
      </c>
      <c r="AJ1645" s="25">
        <v>3.9575914199999999E-2</v>
      </c>
      <c r="AK1645" s="25">
        <v>6.5559443800000006E-2</v>
      </c>
      <c r="AL1645" s="25">
        <v>2.4261428500000001E-2</v>
      </c>
      <c r="AM1645" s="25">
        <v>5.0928687E-2</v>
      </c>
      <c r="AN1645" s="47">
        <v>0.1436796739</v>
      </c>
      <c r="AO1645" s="47">
        <v>0.1295819487</v>
      </c>
      <c r="AP1645" s="47">
        <v>0.15409579979999999</v>
      </c>
      <c r="AQ1645" s="47">
        <v>0.322938149442278</v>
      </c>
      <c r="AR1645" s="47">
        <v>0.36314524878030602</v>
      </c>
      <c r="AS1645" s="47">
        <v>0.28685122729054202</v>
      </c>
      <c r="AT1645" s="28">
        <v>1200</v>
      </c>
      <c r="AU1645" s="28">
        <v>400</v>
      </c>
      <c r="AV1645" s="28">
        <v>0</v>
      </c>
    </row>
    <row r="1646" spans="1:48" x14ac:dyDescent="0.25">
      <c r="A1646" s="159">
        <v>1643</v>
      </c>
      <c r="B1646" s="3" t="s">
        <v>4988</v>
      </c>
      <c r="C1646" s="3" t="s">
        <v>1</v>
      </c>
      <c r="D1646" s="28" t="s">
        <v>4664</v>
      </c>
      <c r="E1646" s="25" t="s">
        <v>4664</v>
      </c>
      <c r="F1646" s="25" t="s">
        <v>4664</v>
      </c>
      <c r="G1646" s="25" t="s">
        <v>4664</v>
      </c>
      <c r="H1646" s="28" t="s">
        <v>4664</v>
      </c>
      <c r="I1646" s="49" t="s">
        <v>4664</v>
      </c>
      <c r="J1646" s="49" t="s">
        <v>4664</v>
      </c>
      <c r="K1646" s="28" t="s">
        <v>4664</v>
      </c>
      <c r="L1646" s="28" t="s">
        <v>4664</v>
      </c>
      <c r="M1646" s="49" t="s">
        <v>4664</v>
      </c>
      <c r="N1646" s="49" t="s">
        <v>4664</v>
      </c>
      <c r="O1646" s="49" t="s">
        <v>4664</v>
      </c>
      <c r="P1646" s="30">
        <v>21.259272994</v>
      </c>
      <c r="Q1646" s="27">
        <v>-0.29730000000000001</v>
      </c>
      <c r="R1646" s="30">
        <v>0</v>
      </c>
      <c r="S1646" s="27">
        <v>-1</v>
      </c>
      <c r="T1646" s="30">
        <v>0</v>
      </c>
      <c r="U1646" s="27" t="s">
        <v>1989</v>
      </c>
      <c r="V1646" s="30">
        <v>-8.2959362999999993</v>
      </c>
      <c r="W1646" s="32">
        <v>2.0091999999999999</v>
      </c>
      <c r="X1646" s="30">
        <v>0</v>
      </c>
      <c r="Y1646" s="32">
        <v>-1</v>
      </c>
      <c r="Z1646" s="30">
        <v>0</v>
      </c>
      <c r="AA1646" s="32" t="s">
        <v>1989</v>
      </c>
      <c r="AB1646" s="30">
        <v>-8295.9362999999994</v>
      </c>
      <c r="AC1646" s="27">
        <v>2.0091999999999999</v>
      </c>
      <c r="AD1646" s="30">
        <v>0</v>
      </c>
      <c r="AE1646" s="27">
        <v>-1</v>
      </c>
      <c r="AF1646" s="30">
        <v>0</v>
      </c>
      <c r="AG1646" s="27" t="s">
        <v>1989</v>
      </c>
      <c r="AH1646" s="25">
        <v>-6.8415723799999995E-2</v>
      </c>
      <c r="AI1646" s="25">
        <v>0</v>
      </c>
      <c r="AJ1646" s="25">
        <v>0</v>
      </c>
      <c r="AK1646" s="25">
        <v>-1.6859189796</v>
      </c>
      <c r="AL1646" s="25">
        <v>0</v>
      </c>
      <c r="AM1646" s="25">
        <v>0</v>
      </c>
      <c r="AN1646" s="47">
        <v>2.6633169500000001E-2</v>
      </c>
      <c r="AO1646" s="47">
        <v>0</v>
      </c>
      <c r="AP1646" s="47">
        <v>0</v>
      </c>
      <c r="AQ1646" s="47">
        <v>141.189726008229</v>
      </c>
      <c r="AR1646" s="47" t="s">
        <v>1989</v>
      </c>
      <c r="AS1646" s="47" t="s">
        <v>1989</v>
      </c>
      <c r="AT1646" s="28">
        <v>0</v>
      </c>
      <c r="AU1646" s="28">
        <v>0</v>
      </c>
      <c r="AV1646" s="28">
        <v>0</v>
      </c>
    </row>
    <row r="1647" spans="1:48" x14ac:dyDescent="0.25">
      <c r="A1647" s="159">
        <v>1644</v>
      </c>
      <c r="B1647" s="3" t="s">
        <v>3835</v>
      </c>
      <c r="C1647" s="3" t="s">
        <v>1</v>
      </c>
      <c r="D1647" s="28">
        <v>10000</v>
      </c>
      <c r="E1647" s="25">
        <v>0</v>
      </c>
      <c r="F1647" s="25">
        <v>-24.81203</v>
      </c>
      <c r="G1647" s="25">
        <v>-0.99009899999999995</v>
      </c>
      <c r="H1647" s="28">
        <v>289000000000</v>
      </c>
      <c r="I1647" s="49">
        <v>28.9</v>
      </c>
      <c r="J1647" s="49">
        <v>11.770720000000001</v>
      </c>
      <c r="K1647" s="28">
        <v>40</v>
      </c>
      <c r="L1647" s="28">
        <v>400000</v>
      </c>
      <c r="M1647" s="49">
        <v>12.360939431396787</v>
      </c>
      <c r="N1647" s="49">
        <v>0.89857630646119369</v>
      </c>
      <c r="O1647" s="49" t="s">
        <v>4501</v>
      </c>
      <c r="P1647" s="30">
        <v>117.30086824599999</v>
      </c>
      <c r="Q1647" s="27">
        <v>0.18379999999999999</v>
      </c>
      <c r="R1647" s="30">
        <v>130.42603295500001</v>
      </c>
      <c r="S1647" s="27">
        <v>0.1119</v>
      </c>
      <c r="T1647" s="30">
        <v>140.708164912</v>
      </c>
      <c r="U1647" s="27">
        <v>0.1031</v>
      </c>
      <c r="V1647" s="30">
        <v>30.837754412999999</v>
      </c>
      <c r="W1647" s="32">
        <v>0.50480000000000003</v>
      </c>
      <c r="X1647" s="30">
        <v>31.652005997</v>
      </c>
      <c r="Y1647" s="32">
        <v>2.64E-2</v>
      </c>
      <c r="Z1647" s="30">
        <v>40.168772259999997</v>
      </c>
      <c r="AA1647" s="32">
        <v>0.4113</v>
      </c>
      <c r="AB1647" s="30">
        <v>810.71887695500004</v>
      </c>
      <c r="AC1647" s="27">
        <v>0.14330000000000001</v>
      </c>
      <c r="AD1647" s="30">
        <v>821.41884076120004</v>
      </c>
      <c r="AE1647" s="27">
        <v>1.2999999999999999E-2</v>
      </c>
      <c r="AF1647" s="30">
        <v>1389.9229155708999</v>
      </c>
      <c r="AG1647" s="27">
        <v>1.41</v>
      </c>
      <c r="AH1647" s="25">
        <v>7.5246085200000007E-2</v>
      </c>
      <c r="AI1647" s="25">
        <v>7.3878240799999995E-2</v>
      </c>
      <c r="AJ1647" s="25">
        <v>8.8168860599999996E-2</v>
      </c>
      <c r="AK1647" s="25">
        <v>0.1044108451</v>
      </c>
      <c r="AL1647" s="25">
        <v>0.1021282588</v>
      </c>
      <c r="AM1647" s="25">
        <v>0.1241449543</v>
      </c>
      <c r="AN1647" s="47">
        <v>0.5610969133</v>
      </c>
      <c r="AO1647" s="47">
        <v>0.59040761269999997</v>
      </c>
      <c r="AP1647" s="47">
        <v>0.60656280460000001</v>
      </c>
      <c r="AQ1647" s="47">
        <v>0.42186956895365402</v>
      </c>
      <c r="AR1647" s="47">
        <v>0.34577443358716597</v>
      </c>
      <c r="AS1647" s="47">
        <v>0.40803627798738901</v>
      </c>
      <c r="AT1647" s="28">
        <v>600</v>
      </c>
      <c r="AU1647" s="28">
        <v>600</v>
      </c>
      <c r="AV1647" s="28">
        <v>0</v>
      </c>
    </row>
    <row r="1648" spans="1:48" x14ac:dyDescent="0.25">
      <c r="A1648" s="159">
        <v>1645</v>
      </c>
      <c r="B1648" s="3" t="s">
        <v>3750</v>
      </c>
      <c r="C1648" s="3" t="s">
        <v>1</v>
      </c>
      <c r="D1648" s="28">
        <v>31000</v>
      </c>
      <c r="E1648" s="25">
        <v>-6.9069070000000004</v>
      </c>
      <c r="F1648" s="25">
        <v>-16.21622</v>
      </c>
      <c r="G1648" s="25">
        <v>-3.4267910000000001</v>
      </c>
      <c r="H1648" s="28">
        <v>2325000000000</v>
      </c>
      <c r="I1648" s="49">
        <v>75</v>
      </c>
      <c r="J1648" s="49">
        <v>3.5853329999999999</v>
      </c>
      <c r="K1648" s="28">
        <v>1225</v>
      </c>
      <c r="L1648" s="28">
        <v>41282500</v>
      </c>
      <c r="M1648" s="49">
        <v>10.954063604240282</v>
      </c>
      <c r="N1648" s="49">
        <v>2.3555872419272843</v>
      </c>
      <c r="O1648" s="49">
        <v>0.60940249999999996</v>
      </c>
      <c r="P1648" s="30">
        <v>413.89055268200002</v>
      </c>
      <c r="Q1648" s="27">
        <v>1.6500000000000001E-2</v>
      </c>
      <c r="R1648" s="30">
        <v>468.566783015</v>
      </c>
      <c r="S1648" s="27">
        <v>0.1321</v>
      </c>
      <c r="T1648" s="30">
        <v>516.83047457800001</v>
      </c>
      <c r="U1648" s="27">
        <v>0.20330000000000001</v>
      </c>
      <c r="V1648" s="30">
        <v>169.89202171299999</v>
      </c>
      <c r="W1648" s="32">
        <v>5.3900000000000003E-2</v>
      </c>
      <c r="X1648" s="30">
        <v>218.57734256399999</v>
      </c>
      <c r="Y1648" s="32">
        <v>0.28660000000000002</v>
      </c>
      <c r="Z1648" s="30">
        <v>248.51750697599999</v>
      </c>
      <c r="AA1648" s="32">
        <v>0.33139999999999997</v>
      </c>
      <c r="AB1648" s="30">
        <v>3397.8404342600002</v>
      </c>
      <c r="AC1648" s="27">
        <v>8.6499999999999994E-2</v>
      </c>
      <c r="AD1648" s="30">
        <v>2914.36456752</v>
      </c>
      <c r="AE1648" s="27">
        <v>-0.14199999999999999</v>
      </c>
      <c r="AF1648" s="30">
        <v>3313.5667596799999</v>
      </c>
      <c r="AG1648" s="27">
        <v>1.33</v>
      </c>
      <c r="AH1648" s="25">
        <v>0.15341909970000001</v>
      </c>
      <c r="AI1648" s="25">
        <v>0.17835267699999999</v>
      </c>
      <c r="AJ1648" s="25">
        <v>0.18849315150000001</v>
      </c>
      <c r="AK1648" s="25">
        <v>0.21003359069999999</v>
      </c>
      <c r="AL1648" s="25">
        <v>0.23767305389999999</v>
      </c>
      <c r="AM1648" s="25">
        <v>0.25337649919999999</v>
      </c>
      <c r="AN1648" s="47">
        <v>0.5429899829</v>
      </c>
      <c r="AO1648" s="47">
        <v>0.57173758159999999</v>
      </c>
      <c r="AP1648" s="47">
        <v>0.58019069030000003</v>
      </c>
      <c r="AQ1648" s="47">
        <v>0.28933202007372599</v>
      </c>
      <c r="AR1648" s="47">
        <v>0.36996516758442699</v>
      </c>
      <c r="AS1648" s="47">
        <v>0.34422124720929498</v>
      </c>
      <c r="AT1648" s="28">
        <v>1500</v>
      </c>
      <c r="AU1648" s="28">
        <v>1000</v>
      </c>
      <c r="AV1648" s="28">
        <v>1000</v>
      </c>
    </row>
    <row r="1649" spans="1:48" x14ac:dyDescent="0.25">
      <c r="A1649" s="159">
        <v>1646</v>
      </c>
      <c r="B1649" s="3" t="s">
        <v>4989</v>
      </c>
      <c r="C1649" s="3" t="s">
        <v>1</v>
      </c>
      <c r="D1649" s="28">
        <v>21900</v>
      </c>
      <c r="E1649" s="25">
        <v>0</v>
      </c>
      <c r="F1649" s="25" t="s">
        <v>4501</v>
      </c>
      <c r="G1649" s="25" t="s">
        <v>4501</v>
      </c>
      <c r="H1649" s="28">
        <v>78642900000.000015</v>
      </c>
      <c r="I1649" s="49">
        <v>3.5909999999999997</v>
      </c>
      <c r="J1649" s="49">
        <v>84.012810000000002</v>
      </c>
      <c r="K1649" s="28">
        <v>0</v>
      </c>
      <c r="L1649" s="28" t="s">
        <v>4501</v>
      </c>
      <c r="M1649" s="49">
        <v>11.742627345844504</v>
      </c>
      <c r="N1649" s="49">
        <v>1.3965927843953438</v>
      </c>
      <c r="O1649" s="49" t="s">
        <v>4501</v>
      </c>
      <c r="P1649" s="30">
        <v>182.580559859</v>
      </c>
      <c r="Q1649" s="27">
        <v>0.37259999999999999</v>
      </c>
      <c r="R1649" s="30">
        <v>227.66272672900001</v>
      </c>
      <c r="S1649" s="27">
        <v>0.24690000000000001</v>
      </c>
      <c r="T1649" s="30">
        <v>350.83922683200001</v>
      </c>
      <c r="U1649" s="27" t="s">
        <v>1989</v>
      </c>
      <c r="V1649" s="30">
        <v>4.7036878670000002</v>
      </c>
      <c r="W1649" s="32">
        <v>1.5674999999999999</v>
      </c>
      <c r="X1649" s="30">
        <v>6.6965752260000002</v>
      </c>
      <c r="Y1649" s="32">
        <v>0.42370000000000002</v>
      </c>
      <c r="Z1649" s="30">
        <v>16.494088344000001</v>
      </c>
      <c r="AA1649" s="32" t="s">
        <v>1989</v>
      </c>
      <c r="AB1649" s="30">
        <v>1306.5799630556</v>
      </c>
      <c r="AC1649" s="27">
        <v>1.5674999999999999</v>
      </c>
      <c r="AD1649" s="30">
        <v>1860.1597850000001</v>
      </c>
      <c r="AE1649" s="27">
        <v>0.42399999999999999</v>
      </c>
      <c r="AF1649" s="30">
        <v>0</v>
      </c>
      <c r="AG1649" s="27" t="s">
        <v>1989</v>
      </c>
      <c r="AH1649" s="25">
        <v>3.8774740799999999E-2</v>
      </c>
      <c r="AI1649" s="25">
        <v>4.6625248000000001E-2</v>
      </c>
      <c r="AJ1649" s="25">
        <v>0</v>
      </c>
      <c r="AK1649" s="25">
        <v>0.1022397352</v>
      </c>
      <c r="AL1649" s="25">
        <v>0.1287401289</v>
      </c>
      <c r="AM1649" s="25">
        <v>0</v>
      </c>
      <c r="AN1649" s="47">
        <v>0.2928006715</v>
      </c>
      <c r="AO1649" s="47">
        <v>0.3220508782</v>
      </c>
      <c r="AP1649" s="47">
        <v>0</v>
      </c>
      <c r="AQ1649" s="47">
        <v>1.7958058198301401</v>
      </c>
      <c r="AR1649" s="47">
        <v>1.7318126898818</v>
      </c>
      <c r="AS1649" s="47">
        <v>2.2000077935365798</v>
      </c>
      <c r="AT1649" s="28">
        <v>700</v>
      </c>
      <c r="AU1649" s="28">
        <v>1140</v>
      </c>
      <c r="AV1649" s="28">
        <v>0</v>
      </c>
    </row>
    <row r="1650" spans="1:48" x14ac:dyDescent="0.25">
      <c r="A1650" s="159">
        <v>1647</v>
      </c>
      <c r="B1650" s="3" t="s">
        <v>3891</v>
      </c>
      <c r="C1650" s="3" t="s">
        <v>1</v>
      </c>
      <c r="D1650" s="28">
        <v>52000</v>
      </c>
      <c r="E1650" s="25">
        <v>6.5573769999999998</v>
      </c>
      <c r="F1650" s="25">
        <v>8.7866110000000006</v>
      </c>
      <c r="G1650" s="25">
        <v>6.5573769999999998</v>
      </c>
      <c r="H1650" s="28">
        <v>754000000000</v>
      </c>
      <c r="I1650" s="49">
        <v>14.5</v>
      </c>
      <c r="J1650" s="49">
        <v>34.96172</v>
      </c>
      <c r="K1650" s="28">
        <v>10090</v>
      </c>
      <c r="L1650" s="28">
        <v>491123000</v>
      </c>
      <c r="M1650" s="49">
        <v>7.3043966849276583</v>
      </c>
      <c r="N1650" s="49">
        <v>1.4244378429571731</v>
      </c>
      <c r="O1650" s="49">
        <v>0.41063640000000001</v>
      </c>
      <c r="P1650" s="30">
        <v>926.80715675800002</v>
      </c>
      <c r="Q1650" s="27">
        <v>2.63E-2</v>
      </c>
      <c r="R1650" s="30">
        <v>907.83431842899995</v>
      </c>
      <c r="S1650" s="27">
        <v>-2.0500000000000001E-2</v>
      </c>
      <c r="T1650" s="30">
        <v>950.10851670900001</v>
      </c>
      <c r="U1650" s="27">
        <v>-3.5499999999999997E-2</v>
      </c>
      <c r="V1650" s="30">
        <v>121.319684666</v>
      </c>
      <c r="W1650" s="32">
        <v>0.1085</v>
      </c>
      <c r="X1650" s="30">
        <v>117.50092333400001</v>
      </c>
      <c r="Y1650" s="32">
        <v>-3.15E-2</v>
      </c>
      <c r="Z1650" s="30">
        <v>133.17799817100001</v>
      </c>
      <c r="AA1650" s="32">
        <v>1.8800000000000001E-2</v>
      </c>
      <c r="AB1650" s="30">
        <v>7509.9661178621</v>
      </c>
      <c r="AC1650" s="27">
        <v>9.9099999999999994E-2</v>
      </c>
      <c r="AD1650" s="30">
        <v>7335.1428686207</v>
      </c>
      <c r="AE1650" s="27">
        <v>-2.3E-2</v>
      </c>
      <c r="AF1650" s="30">
        <v>9184.6895290345001</v>
      </c>
      <c r="AG1650" s="27">
        <v>1.02</v>
      </c>
      <c r="AH1650" s="25">
        <v>0.13912361470000001</v>
      </c>
      <c r="AI1650" s="25">
        <v>0.1419606987</v>
      </c>
      <c r="AJ1650" s="25">
        <v>0.1613556381</v>
      </c>
      <c r="AK1650" s="25">
        <v>0.23419730429999999</v>
      </c>
      <c r="AL1650" s="25">
        <v>0.21933279</v>
      </c>
      <c r="AM1650" s="25">
        <v>0.23928373680000001</v>
      </c>
      <c r="AN1650" s="47">
        <v>0.17587525840000001</v>
      </c>
      <c r="AO1650" s="47">
        <v>0.17482328480000001</v>
      </c>
      <c r="AP1650" s="47">
        <v>0.18930591699999999</v>
      </c>
      <c r="AQ1650" s="47">
        <v>0.51728264469560803</v>
      </c>
      <c r="AR1650" s="47">
        <v>0.57343641972985104</v>
      </c>
      <c r="AS1650" s="47">
        <v>0.48295863529190802</v>
      </c>
      <c r="AT1650" s="28">
        <v>5000</v>
      </c>
      <c r="AU1650" s="28">
        <v>4000</v>
      </c>
      <c r="AV1650" s="28">
        <v>2000</v>
      </c>
    </row>
    <row r="1651" spans="1:48" x14ac:dyDescent="0.25">
      <c r="A1651" s="159">
        <v>1648</v>
      </c>
      <c r="B1651" s="3" t="s">
        <v>3893</v>
      </c>
      <c r="C1651" s="3" t="s">
        <v>1</v>
      </c>
      <c r="D1651" s="28">
        <v>3500</v>
      </c>
      <c r="E1651" s="25">
        <v>-10.256410000000001</v>
      </c>
      <c r="F1651" s="25">
        <v>-22.22222</v>
      </c>
      <c r="G1651" s="25">
        <v>-5.405405</v>
      </c>
      <c r="H1651" s="28">
        <v>35000000000</v>
      </c>
      <c r="I1651" s="49">
        <v>10</v>
      </c>
      <c r="J1651" s="49">
        <v>6.90639</v>
      </c>
      <c r="K1651" s="28">
        <v>1547.5</v>
      </c>
      <c r="L1651" s="28">
        <v>3698000</v>
      </c>
      <c r="M1651" s="49">
        <v>1.7232890201870998</v>
      </c>
      <c r="N1651" s="49">
        <v>5.8211362890035785</v>
      </c>
      <c r="O1651" s="49" t="s">
        <v>4501</v>
      </c>
      <c r="P1651" s="30">
        <v>503.926069617</v>
      </c>
      <c r="Q1651" s="27">
        <v>-0.17799999999999999</v>
      </c>
      <c r="R1651" s="30">
        <v>633.03106274300001</v>
      </c>
      <c r="S1651" s="27">
        <v>0.25619999999999998</v>
      </c>
      <c r="T1651" s="30">
        <v>0</v>
      </c>
      <c r="U1651" s="27" t="s">
        <v>1989</v>
      </c>
      <c r="V1651" s="30">
        <v>7.5624784959999998</v>
      </c>
      <c r="W1651" s="32">
        <v>-0.42</v>
      </c>
      <c r="X1651" s="30">
        <v>20.313054272999999</v>
      </c>
      <c r="Y1651" s="32">
        <v>1.6859999999999999</v>
      </c>
      <c r="Z1651" s="30">
        <v>0</v>
      </c>
      <c r="AA1651" s="32" t="s">
        <v>1989</v>
      </c>
      <c r="AB1651" s="30">
        <v>756.2478496</v>
      </c>
      <c r="AC1651" s="27">
        <v>-0.42</v>
      </c>
      <c r="AD1651" s="30">
        <v>2031.3054273</v>
      </c>
      <c r="AE1651" s="27">
        <v>1.6859999999999999</v>
      </c>
      <c r="AF1651" s="30">
        <v>0</v>
      </c>
      <c r="AG1651" s="27" t="s">
        <v>1989</v>
      </c>
      <c r="AH1651" s="25">
        <v>9.0026910399999993E-2</v>
      </c>
      <c r="AI1651" s="25">
        <v>0.23697890199999999</v>
      </c>
      <c r="AJ1651" s="25">
        <v>0</v>
      </c>
      <c r="AK1651" s="25">
        <v>-0.41823885030000002</v>
      </c>
      <c r="AL1651" s="25">
        <v>-4.9018516638999996</v>
      </c>
      <c r="AM1651" s="25">
        <v>0</v>
      </c>
      <c r="AN1651" s="47">
        <v>5.3041670700000002E-2</v>
      </c>
      <c r="AO1651" s="47">
        <v>7.1084516900000005E-2</v>
      </c>
      <c r="AP1651" s="47">
        <v>0</v>
      </c>
      <c r="AQ1651" s="47">
        <v>-7.1276983475729896</v>
      </c>
      <c r="AR1651" s="47">
        <v>12.938194926189899</v>
      </c>
      <c r="AS1651" s="47" t="s">
        <v>1989</v>
      </c>
      <c r="AT1651" s="28">
        <v>0</v>
      </c>
      <c r="AU1651" s="28">
        <v>0</v>
      </c>
      <c r="AV1651" s="28">
        <v>0</v>
      </c>
    </row>
    <row r="1652" spans="1:48" x14ac:dyDescent="0.25">
      <c r="A1652" s="159">
        <v>1649</v>
      </c>
      <c r="B1652" s="3" t="s">
        <v>4430</v>
      </c>
      <c r="C1652" s="3" t="s">
        <v>1</v>
      </c>
      <c r="D1652" s="28">
        <v>18000</v>
      </c>
      <c r="E1652" s="25">
        <v>-34.545450000000002</v>
      </c>
      <c r="F1652" s="25">
        <v>2.8571430000000002</v>
      </c>
      <c r="G1652" s="25">
        <v>2.8571430000000002</v>
      </c>
      <c r="H1652" s="28">
        <v>90000000000</v>
      </c>
      <c r="I1652" s="49">
        <v>5</v>
      </c>
      <c r="J1652" s="49">
        <v>100</v>
      </c>
      <c r="K1652" s="28">
        <v>2815</v>
      </c>
      <c r="L1652" s="28">
        <v>50084000</v>
      </c>
      <c r="M1652" s="49">
        <v>6.1855670103092786</v>
      </c>
      <c r="N1652" s="49">
        <v>0.60914009354396925</v>
      </c>
      <c r="O1652" s="49" t="s">
        <v>4501</v>
      </c>
      <c r="P1652" s="30">
        <v>582.94341363000001</v>
      </c>
      <c r="Q1652" s="27">
        <v>8.7900000000000006E-2</v>
      </c>
      <c r="R1652" s="30">
        <v>616.229514849</v>
      </c>
      <c r="S1652" s="27">
        <v>5.7099999999999998E-2</v>
      </c>
      <c r="T1652" s="30">
        <v>0</v>
      </c>
      <c r="U1652" s="27" t="s">
        <v>1989</v>
      </c>
      <c r="V1652" s="30">
        <v>21.579943239999999</v>
      </c>
      <c r="W1652" s="32">
        <v>6.2899999999999998E-2</v>
      </c>
      <c r="X1652" s="30">
        <v>17.117270821999998</v>
      </c>
      <c r="Y1652" s="32">
        <v>-0.20680000000000001</v>
      </c>
      <c r="Z1652" s="30">
        <v>0</v>
      </c>
      <c r="AA1652" s="32" t="s">
        <v>1989</v>
      </c>
      <c r="AB1652" s="30">
        <v>4315.9886479999996</v>
      </c>
      <c r="AC1652" s="27">
        <v>6.2899999999999998E-2</v>
      </c>
      <c r="AD1652" s="30">
        <v>3423.4541644000001</v>
      </c>
      <c r="AE1652" s="27">
        <v>-0.20699999999999999</v>
      </c>
      <c r="AF1652" s="30">
        <v>0</v>
      </c>
      <c r="AG1652" s="27" t="s">
        <v>1989</v>
      </c>
      <c r="AH1652" s="25">
        <v>3.7555151600000003E-2</v>
      </c>
      <c r="AI1652" s="25">
        <v>3.33592588E-2</v>
      </c>
      <c r="AJ1652" s="25">
        <v>0</v>
      </c>
      <c r="AK1652" s="25">
        <v>0.1552995237</v>
      </c>
      <c r="AL1652" s="25">
        <v>0.11727650539999999</v>
      </c>
      <c r="AM1652" s="25">
        <v>0</v>
      </c>
      <c r="AN1652" s="47">
        <v>0.1084218482</v>
      </c>
      <c r="AO1652" s="47">
        <v>9.27386075E-2</v>
      </c>
      <c r="AP1652" s="47">
        <v>0</v>
      </c>
      <c r="AQ1652" s="47">
        <v>3.2170418225713999</v>
      </c>
      <c r="AR1652" s="47">
        <v>1.8311030279110201</v>
      </c>
      <c r="AS1652" s="47" t="s">
        <v>1989</v>
      </c>
      <c r="AT1652" s="28">
        <v>1400</v>
      </c>
      <c r="AU1652" s="28">
        <v>1400</v>
      </c>
      <c r="AV1652" s="28">
        <v>0</v>
      </c>
    </row>
    <row r="1653" spans="1:48" x14ac:dyDescent="0.25">
      <c r="A1653" s="159">
        <v>1650</v>
      </c>
      <c r="B1653" s="3" t="s">
        <v>4181</v>
      </c>
      <c r="C1653" s="3" t="s">
        <v>1</v>
      </c>
      <c r="D1653" s="28" t="s">
        <v>4501</v>
      </c>
      <c r="E1653" s="25" t="s">
        <v>4501</v>
      </c>
      <c r="F1653" s="25" t="s">
        <v>4501</v>
      </c>
      <c r="G1653" s="25" t="s">
        <v>4501</v>
      </c>
      <c r="H1653" s="28" t="s">
        <v>4501</v>
      </c>
      <c r="I1653" s="49">
        <v>1.34087</v>
      </c>
      <c r="J1653" s="49">
        <v>100</v>
      </c>
      <c r="K1653" s="28" t="s">
        <v>4501</v>
      </c>
      <c r="L1653" s="28" t="s">
        <v>4501</v>
      </c>
      <c r="M1653" s="49" t="s">
        <v>4501</v>
      </c>
      <c r="N1653" s="49" t="s">
        <v>4501</v>
      </c>
      <c r="O1653" s="49" t="s">
        <v>4501</v>
      </c>
      <c r="P1653" s="30">
        <v>3.0822616169999999</v>
      </c>
      <c r="Q1653" s="27">
        <v>-0.88419999999999999</v>
      </c>
      <c r="R1653" s="30">
        <v>1.9735056419999999</v>
      </c>
      <c r="S1653" s="27">
        <v>-0.35970000000000002</v>
      </c>
      <c r="T1653" s="30">
        <v>0</v>
      </c>
      <c r="U1653" s="27" t="s">
        <v>1989</v>
      </c>
      <c r="V1653" s="30">
        <v>-9.9815360720000008</v>
      </c>
      <c r="W1653" s="32">
        <v>4.1661999999999999</v>
      </c>
      <c r="X1653" s="30">
        <v>-9.6416400450000008</v>
      </c>
      <c r="Y1653" s="32">
        <v>-3.4099999999999998E-2</v>
      </c>
      <c r="Z1653" s="30">
        <v>0</v>
      </c>
      <c r="AA1653" s="32" t="s">
        <v>1989</v>
      </c>
      <c r="AB1653" s="30">
        <v>-7444.0336287276996</v>
      </c>
      <c r="AC1653" s="27">
        <v>4.1661999999999999</v>
      </c>
      <c r="AD1653" s="30">
        <v>-7190.5458451834002</v>
      </c>
      <c r="AE1653" s="27">
        <v>-3.4000000000000002E-2</v>
      </c>
      <c r="AF1653" s="30">
        <v>0</v>
      </c>
      <c r="AG1653" s="27" t="s">
        <v>1989</v>
      </c>
      <c r="AH1653" s="25">
        <v>-0.14257748689999999</v>
      </c>
      <c r="AI1653" s="25">
        <v>-0.168709634</v>
      </c>
      <c r="AJ1653" s="25">
        <v>0</v>
      </c>
      <c r="AK1653" s="25">
        <v>6.9250901200000006E-2</v>
      </c>
      <c r="AL1653" s="25">
        <v>6.2753622300000006E-2</v>
      </c>
      <c r="AM1653" s="25">
        <v>0</v>
      </c>
      <c r="AN1653" s="47">
        <v>-2.6957594635</v>
      </c>
      <c r="AO1653" s="47">
        <v>-3.9434294583999998</v>
      </c>
      <c r="AP1653" s="47">
        <v>0</v>
      </c>
      <c r="AQ1653" s="47">
        <v>-1.4223634569833501</v>
      </c>
      <c r="AR1653" s="47">
        <v>-1.32462776281537</v>
      </c>
      <c r="AS1653" s="47" t="s">
        <v>1989</v>
      </c>
      <c r="AT1653" s="28">
        <v>0</v>
      </c>
      <c r="AU1653" s="28">
        <v>0</v>
      </c>
      <c r="AV1653" s="28">
        <v>0</v>
      </c>
    </row>
    <row r="1654" spans="1:48" x14ac:dyDescent="0.25">
      <c r="A1654" s="159">
        <v>1651</v>
      </c>
      <c r="B1654" s="3" t="s">
        <v>4045</v>
      </c>
      <c r="C1654" s="3" t="s">
        <v>1</v>
      </c>
      <c r="D1654" s="28">
        <v>7100</v>
      </c>
      <c r="E1654" s="25">
        <v>-2.7397260000000001</v>
      </c>
      <c r="F1654" s="25">
        <v>-7.7922079999999996</v>
      </c>
      <c r="G1654" s="25">
        <v>97.222219999999993</v>
      </c>
      <c r="H1654" s="28">
        <v>17750000000</v>
      </c>
      <c r="I1654" s="49">
        <v>2.5</v>
      </c>
      <c r="J1654" s="49">
        <v>100</v>
      </c>
      <c r="K1654" s="28">
        <v>85</v>
      </c>
      <c r="L1654" s="28">
        <v>613500</v>
      </c>
      <c r="M1654" s="49">
        <v>6.5740740740740744</v>
      </c>
      <c r="N1654" s="49">
        <v>0.55192498588127381</v>
      </c>
      <c r="O1654" s="49" t="s">
        <v>4501</v>
      </c>
      <c r="P1654" s="30">
        <v>71.755528933999997</v>
      </c>
      <c r="Q1654" s="27">
        <v>0.1042</v>
      </c>
      <c r="R1654" s="30">
        <v>69.837055332999995</v>
      </c>
      <c r="S1654" s="27">
        <v>-2.6700000000000002E-2</v>
      </c>
      <c r="T1654" s="30">
        <v>0</v>
      </c>
      <c r="U1654" s="27" t="s">
        <v>1989</v>
      </c>
      <c r="V1654" s="30">
        <v>3.6786817950000001</v>
      </c>
      <c r="W1654" s="32">
        <v>0.24709999999999999</v>
      </c>
      <c r="X1654" s="30">
        <v>3.982635626</v>
      </c>
      <c r="Y1654" s="32">
        <v>8.2600000000000007E-2</v>
      </c>
      <c r="Z1654" s="30">
        <v>0</v>
      </c>
      <c r="AA1654" s="32" t="s">
        <v>1989</v>
      </c>
      <c r="AB1654" s="30">
        <v>1147.472718</v>
      </c>
      <c r="AC1654" s="27">
        <v>-2.75E-2</v>
      </c>
      <c r="AD1654" s="30">
        <v>1159.0542504</v>
      </c>
      <c r="AE1654" s="27">
        <v>0.01</v>
      </c>
      <c r="AF1654" s="30">
        <v>0</v>
      </c>
      <c r="AG1654" s="27" t="s">
        <v>1989</v>
      </c>
      <c r="AH1654" s="25">
        <v>5.5588707299999998E-2</v>
      </c>
      <c r="AI1654" s="25">
        <v>5.7257710500000003E-2</v>
      </c>
      <c r="AJ1654" s="25">
        <v>0</v>
      </c>
      <c r="AK1654" s="25">
        <v>0.1172534447</v>
      </c>
      <c r="AL1654" s="25">
        <v>0.12507797070000001</v>
      </c>
      <c r="AM1654" s="25">
        <v>0</v>
      </c>
      <c r="AN1654" s="47">
        <v>0.35423985969999999</v>
      </c>
      <c r="AO1654" s="47">
        <v>0.36016153979999999</v>
      </c>
      <c r="AP1654" s="47">
        <v>0</v>
      </c>
      <c r="AQ1654" s="47">
        <v>1.15761272698116</v>
      </c>
      <c r="AR1654" s="47">
        <v>1.21080216710533</v>
      </c>
      <c r="AS1654" s="47" t="s">
        <v>1989</v>
      </c>
      <c r="AT1654" s="28">
        <v>1000</v>
      </c>
      <c r="AU1654" s="28">
        <v>1000</v>
      </c>
      <c r="AV1654" s="28">
        <v>0</v>
      </c>
    </row>
    <row r="1655" spans="1:48" x14ac:dyDescent="0.25">
      <c r="A1655" s="159">
        <v>1652</v>
      </c>
      <c r="B1655" s="3" t="s">
        <v>4509</v>
      </c>
      <c r="C1655" s="3" t="s">
        <v>1</v>
      </c>
      <c r="D1655" s="28" t="s">
        <v>4501</v>
      </c>
      <c r="E1655" s="25" t="s">
        <v>4501</v>
      </c>
      <c r="F1655" s="25" t="s">
        <v>4501</v>
      </c>
      <c r="G1655" s="25" t="s">
        <v>4501</v>
      </c>
      <c r="H1655" s="28" t="s">
        <v>4501</v>
      </c>
      <c r="I1655" s="49">
        <v>21.735899999999997</v>
      </c>
      <c r="J1655" s="49">
        <v>4.2197469999999999</v>
      </c>
      <c r="K1655" s="28">
        <v>0</v>
      </c>
      <c r="L1655" s="28" t="s">
        <v>4501</v>
      </c>
      <c r="M1655" s="49" t="s">
        <v>4501</v>
      </c>
      <c r="N1655" s="49" t="s">
        <v>4501</v>
      </c>
      <c r="O1655" s="49" t="s">
        <v>4501</v>
      </c>
      <c r="P1655" s="30">
        <v>2669.3838267470001</v>
      </c>
      <c r="Q1655" s="27">
        <v>0.2344</v>
      </c>
      <c r="R1655" s="30">
        <v>2373.582497892</v>
      </c>
      <c r="S1655" s="27">
        <v>-0.1108</v>
      </c>
      <c r="T1655" s="30">
        <v>1179.603043862</v>
      </c>
      <c r="U1655" s="27" t="s">
        <v>1989</v>
      </c>
      <c r="V1655" s="30">
        <v>7.7608908190000001</v>
      </c>
      <c r="W1655" s="32">
        <v>-0.66100000000000003</v>
      </c>
      <c r="X1655" s="30">
        <v>10.954994679</v>
      </c>
      <c r="Y1655" s="32">
        <v>0.41160000000000002</v>
      </c>
      <c r="Z1655" s="30">
        <v>-38.576531907000003</v>
      </c>
      <c r="AA1655" s="32" t="s">
        <v>1989</v>
      </c>
      <c r="AB1655" s="30">
        <v>283.72930994350003</v>
      </c>
      <c r="AC1655" s="27">
        <v>-0.69879999999999998</v>
      </c>
      <c r="AD1655" s="30">
        <v>504.004650325</v>
      </c>
      <c r="AE1655" s="27">
        <v>0.77600000000000002</v>
      </c>
      <c r="AF1655" s="30">
        <v>0</v>
      </c>
      <c r="AG1655" s="27" t="s">
        <v>1989</v>
      </c>
      <c r="AH1655" s="25">
        <v>2.2409077000000001E-3</v>
      </c>
      <c r="AI1655" s="25">
        <v>4.4214926999999998E-3</v>
      </c>
      <c r="AJ1655" s="25">
        <v>0</v>
      </c>
      <c r="AK1655" s="25">
        <v>2.0980596600000002E-2</v>
      </c>
      <c r="AL1655" s="25">
        <v>4.28507557E-2</v>
      </c>
      <c r="AM1655" s="25">
        <v>0</v>
      </c>
      <c r="AN1655" s="47">
        <v>3.7355567899999997E-2</v>
      </c>
      <c r="AO1655" s="47">
        <v>4.22883077E-2</v>
      </c>
      <c r="AP1655" s="47">
        <v>0</v>
      </c>
      <c r="AQ1655" s="47">
        <v>9.0825272693597192</v>
      </c>
      <c r="AR1655" s="47">
        <v>8.2574629420906103</v>
      </c>
      <c r="AS1655" s="47">
        <v>7.37324643023865</v>
      </c>
      <c r="AT1655" s="28">
        <v>500</v>
      </c>
      <c r="AU1655" s="28">
        <v>500</v>
      </c>
      <c r="AV1655" s="28">
        <v>0</v>
      </c>
    </row>
    <row r="1656" spans="1:48" x14ac:dyDescent="0.25">
      <c r="A1656" s="159">
        <v>1653</v>
      </c>
      <c r="B1656" s="3" t="s">
        <v>2530</v>
      </c>
      <c r="C1656" s="3" t="s">
        <v>1</v>
      </c>
      <c r="D1656" s="28">
        <v>23500</v>
      </c>
      <c r="E1656" s="25">
        <v>-36.486490000000003</v>
      </c>
      <c r="F1656" s="25">
        <v>-9.6153849999999998</v>
      </c>
      <c r="G1656" s="25">
        <v>-62.579619999999998</v>
      </c>
      <c r="H1656" s="28">
        <v>141000000000</v>
      </c>
      <c r="I1656" s="49">
        <v>6</v>
      </c>
      <c r="J1656" s="49">
        <v>41.953330000000001</v>
      </c>
      <c r="K1656" s="28">
        <v>445</v>
      </c>
      <c r="L1656" s="28">
        <v>11145000</v>
      </c>
      <c r="M1656" s="49">
        <v>5.8211543225167199</v>
      </c>
      <c r="N1656" s="49">
        <v>0.93721426375414518</v>
      </c>
      <c r="O1656" s="49" t="s">
        <v>4501</v>
      </c>
      <c r="P1656" s="30">
        <v>1404.223281717</v>
      </c>
      <c r="Q1656" s="27">
        <v>0.1066</v>
      </c>
      <c r="R1656" s="30">
        <v>1420.017511005</v>
      </c>
      <c r="S1656" s="27">
        <v>1.12E-2</v>
      </c>
      <c r="T1656" s="30">
        <v>0</v>
      </c>
      <c r="U1656" s="27" t="s">
        <v>1989</v>
      </c>
      <c r="V1656" s="30">
        <v>23.77607544</v>
      </c>
      <c r="W1656" s="32">
        <v>-0.30819999999999997</v>
      </c>
      <c r="X1656" s="30">
        <v>25.223348681000001</v>
      </c>
      <c r="Y1656" s="32">
        <v>6.0900000000000003E-2</v>
      </c>
      <c r="Z1656" s="30">
        <v>0</v>
      </c>
      <c r="AA1656" s="32" t="s">
        <v>1989</v>
      </c>
      <c r="AB1656" s="30">
        <v>3566.4113160000002</v>
      </c>
      <c r="AC1656" s="27">
        <v>-0.30869999999999997</v>
      </c>
      <c r="AD1656" s="30">
        <v>4037.2247801666999</v>
      </c>
      <c r="AE1656" s="27">
        <v>0.13200000000000001</v>
      </c>
      <c r="AF1656" s="30">
        <v>0</v>
      </c>
      <c r="AG1656" s="27" t="s">
        <v>1989</v>
      </c>
      <c r="AH1656" s="25">
        <v>4.8400404500000001E-2</v>
      </c>
      <c r="AI1656" s="25">
        <v>5.0843700899999997E-2</v>
      </c>
      <c r="AJ1656" s="25">
        <v>0</v>
      </c>
      <c r="AK1656" s="25">
        <v>0.17752617409999999</v>
      </c>
      <c r="AL1656" s="25">
        <v>0.17110722370000001</v>
      </c>
      <c r="AM1656" s="25">
        <v>0</v>
      </c>
      <c r="AN1656" s="47">
        <v>8.0217399699999997E-2</v>
      </c>
      <c r="AO1656" s="47">
        <v>8.1326389400000004E-2</v>
      </c>
      <c r="AP1656" s="47">
        <v>0</v>
      </c>
      <c r="AQ1656" s="47">
        <v>2.31731946150287</v>
      </c>
      <c r="AR1656" s="47">
        <v>2.4114581812800502</v>
      </c>
      <c r="AS1656" s="47" t="s">
        <v>1989</v>
      </c>
      <c r="AT1656" s="28">
        <v>2900</v>
      </c>
      <c r="AU1656" s="28">
        <v>3300</v>
      </c>
      <c r="AV1656" s="28">
        <v>0</v>
      </c>
    </row>
    <row r="1657" spans="1:48" x14ac:dyDescent="0.25">
      <c r="A1657" s="159">
        <v>1654</v>
      </c>
      <c r="B1657" s="3" t="s">
        <v>4992</v>
      </c>
      <c r="C1657" s="3" t="s">
        <v>1</v>
      </c>
      <c r="D1657" s="28">
        <v>9400</v>
      </c>
      <c r="E1657" s="25">
        <v>-3.092784</v>
      </c>
      <c r="F1657" s="25">
        <v>-19.65812</v>
      </c>
      <c r="G1657" s="25" t="s">
        <v>4501</v>
      </c>
      <c r="H1657" s="28">
        <v>542766471600.00006</v>
      </c>
      <c r="I1657" s="49">
        <v>57.741109999999999</v>
      </c>
      <c r="J1657" s="49">
        <v>65.490549999999999</v>
      </c>
      <c r="K1657" s="28">
        <v>1936.7</v>
      </c>
      <c r="L1657" s="28">
        <v>18807000</v>
      </c>
      <c r="M1657" s="49">
        <v>5.1783840503672618</v>
      </c>
      <c r="N1657" s="49">
        <v>0.79757468243846941</v>
      </c>
      <c r="O1657" s="49" t="s">
        <v>4501</v>
      </c>
      <c r="P1657" s="30">
        <v>2350.3448828529999</v>
      </c>
      <c r="Q1657" s="27">
        <v>8.1199999999999994E-2</v>
      </c>
      <c r="R1657" s="30">
        <v>2854.222301454</v>
      </c>
      <c r="S1657" s="27">
        <v>0.21440000000000001</v>
      </c>
      <c r="T1657" s="30">
        <v>2970.996226751</v>
      </c>
      <c r="U1657" s="27">
        <v>0.24110000000000001</v>
      </c>
      <c r="V1657" s="30">
        <v>99.353778930999994</v>
      </c>
      <c r="W1657" s="32">
        <v>0.35720000000000002</v>
      </c>
      <c r="X1657" s="30">
        <v>98.300205410000004</v>
      </c>
      <c r="Y1657" s="32">
        <v>-1.06E-2</v>
      </c>
      <c r="Z1657" s="30">
        <v>87.186733034</v>
      </c>
      <c r="AA1657" s="32">
        <v>-0.1968</v>
      </c>
      <c r="AB1657" s="30">
        <v>2388.3537941481</v>
      </c>
      <c r="AC1657" s="27">
        <v>2.6599999999999999E-2</v>
      </c>
      <c r="AD1657" s="30">
        <v>1741.8529709423001</v>
      </c>
      <c r="AE1657" s="27">
        <v>-0.27100000000000002</v>
      </c>
      <c r="AF1657" s="30">
        <v>1485.8089675967999</v>
      </c>
      <c r="AG1657" s="27">
        <v>0.7</v>
      </c>
      <c r="AH1657" s="25">
        <v>2.78546769E-2</v>
      </c>
      <c r="AI1657" s="25">
        <v>2.3636933700000001E-2</v>
      </c>
      <c r="AJ1657" s="25">
        <v>1.92264306E-2</v>
      </c>
      <c r="AK1657" s="25">
        <v>0.1926711891</v>
      </c>
      <c r="AL1657" s="25">
        <v>0.1505792758</v>
      </c>
      <c r="AM1657" s="25">
        <v>0.1251848981</v>
      </c>
      <c r="AN1657" s="47">
        <v>0.1565199779</v>
      </c>
      <c r="AO1657" s="47">
        <v>0.1434294049</v>
      </c>
      <c r="AP1657" s="47">
        <v>0.143044328</v>
      </c>
      <c r="AQ1657" s="47">
        <v>5.5967364148526597</v>
      </c>
      <c r="AR1657" s="47">
        <v>5.1897568348564898</v>
      </c>
      <c r="AS1657" s="47">
        <v>5.5110836627164002</v>
      </c>
      <c r="AT1657" s="28">
        <v>1000</v>
      </c>
      <c r="AU1657" s="28">
        <v>1000</v>
      </c>
      <c r="AV1657" s="28">
        <v>0</v>
      </c>
    </row>
    <row r="1658" spans="1:48" x14ac:dyDescent="0.25">
      <c r="A1658" s="159">
        <v>1655</v>
      </c>
      <c r="B1658" s="3" t="s">
        <v>4185</v>
      </c>
      <c r="C1658" s="3" t="s">
        <v>1</v>
      </c>
      <c r="D1658" s="28" t="s">
        <v>4501</v>
      </c>
      <c r="E1658" s="25" t="s">
        <v>4501</v>
      </c>
      <c r="F1658" s="25" t="s">
        <v>4501</v>
      </c>
      <c r="G1658" s="25" t="s">
        <v>4501</v>
      </c>
      <c r="H1658" s="28" t="s">
        <v>4501</v>
      </c>
      <c r="I1658" s="49">
        <v>4</v>
      </c>
      <c r="J1658" s="49">
        <v>11.873749999999999</v>
      </c>
      <c r="K1658" s="28" t="s">
        <v>4501</v>
      </c>
      <c r="L1658" s="28" t="s">
        <v>4501</v>
      </c>
      <c r="M1658" s="49" t="s">
        <v>4501</v>
      </c>
      <c r="N1658" s="49" t="s">
        <v>4501</v>
      </c>
      <c r="O1658" s="49" t="s">
        <v>4501</v>
      </c>
      <c r="P1658" s="30">
        <v>192.25872335</v>
      </c>
      <c r="Q1658" s="27">
        <v>0.1951</v>
      </c>
      <c r="R1658" s="30">
        <v>177.67230388999999</v>
      </c>
      <c r="S1658" s="27">
        <v>-7.5899999999999995E-2</v>
      </c>
      <c r="T1658" s="30">
        <v>0</v>
      </c>
      <c r="U1658" s="27" t="s">
        <v>1989</v>
      </c>
      <c r="V1658" s="30">
        <v>3.5099476250000001</v>
      </c>
      <c r="W1658" s="32">
        <v>5.8400000000000001E-2</v>
      </c>
      <c r="X1658" s="30">
        <v>2.9020104770000001</v>
      </c>
      <c r="Y1658" s="32">
        <v>-0.17319999999999999</v>
      </c>
      <c r="Z1658" s="30">
        <v>0</v>
      </c>
      <c r="AA1658" s="32" t="s">
        <v>1989</v>
      </c>
      <c r="AB1658" s="30">
        <v>868.78985550000004</v>
      </c>
      <c r="AC1658" s="27">
        <v>8.0299999999999996E-2</v>
      </c>
      <c r="AD1658" s="30">
        <v>654</v>
      </c>
      <c r="AE1658" s="27">
        <v>-0.247</v>
      </c>
      <c r="AF1658" s="30">
        <v>0</v>
      </c>
      <c r="AG1658" s="27" t="s">
        <v>1989</v>
      </c>
      <c r="AH1658" s="25">
        <v>2.4685623600000001E-2</v>
      </c>
      <c r="AI1658" s="25">
        <v>2.0333192399999998E-2</v>
      </c>
      <c r="AJ1658" s="25">
        <v>0</v>
      </c>
      <c r="AK1658" s="25">
        <v>6.6612832999999996E-2</v>
      </c>
      <c r="AL1658" s="25">
        <v>5.5366447800000003E-2</v>
      </c>
      <c r="AM1658" s="25">
        <v>0</v>
      </c>
      <c r="AN1658" s="47">
        <v>7.8173548400000001E-2</v>
      </c>
      <c r="AO1658" s="47">
        <v>6.95325787E-2</v>
      </c>
      <c r="AP1658" s="47">
        <v>0</v>
      </c>
      <c r="AQ1658" s="47">
        <v>1.93267700987649</v>
      </c>
      <c r="AR1658" s="47">
        <v>1.51103355589622</v>
      </c>
      <c r="AS1658" s="47" t="s">
        <v>1989</v>
      </c>
      <c r="AT1658" s="28">
        <v>800</v>
      </c>
      <c r="AU1658" s="28">
        <v>600</v>
      </c>
      <c r="AV1658" s="28">
        <v>0</v>
      </c>
    </row>
    <row r="1659" spans="1:48" x14ac:dyDescent="0.25">
      <c r="A1659" s="159">
        <v>1656</v>
      </c>
      <c r="B1659" s="3" t="s">
        <v>2461</v>
      </c>
      <c r="C1659" s="3" t="s">
        <v>1</v>
      </c>
      <c r="D1659" s="28">
        <v>1800</v>
      </c>
      <c r="E1659" s="25">
        <v>-33.333329999999997</v>
      </c>
      <c r="F1659" s="25">
        <v>-40</v>
      </c>
      <c r="G1659" s="25">
        <v>-33.333329999999997</v>
      </c>
      <c r="H1659" s="28">
        <v>45000000000</v>
      </c>
      <c r="I1659" s="49">
        <v>25</v>
      </c>
      <c r="J1659" s="49">
        <v>15.071949999999999</v>
      </c>
      <c r="K1659" s="28">
        <v>110</v>
      </c>
      <c r="L1659" s="28">
        <v>298000</v>
      </c>
      <c r="M1659" s="49">
        <v>8.4112149532710276</v>
      </c>
      <c r="N1659" s="49">
        <v>0.38397102823871637</v>
      </c>
      <c r="O1659" s="49" t="s">
        <v>4501</v>
      </c>
      <c r="P1659" s="30">
        <v>483.57580980099999</v>
      </c>
      <c r="Q1659" s="27">
        <v>-0.1179</v>
      </c>
      <c r="R1659" s="30">
        <v>593.47564746800003</v>
      </c>
      <c r="S1659" s="27">
        <v>0.2273</v>
      </c>
      <c r="T1659" s="30">
        <v>611.237029732</v>
      </c>
      <c r="U1659" s="27">
        <v>7.1599999999999997E-2</v>
      </c>
      <c r="V1659" s="30">
        <v>-27.889387743</v>
      </c>
      <c r="W1659" s="32">
        <v>-3.1292</v>
      </c>
      <c r="X1659" s="30">
        <v>5.3570859740000003</v>
      </c>
      <c r="Y1659" s="32">
        <v>-1.1920999999999999</v>
      </c>
      <c r="Z1659" s="30">
        <v>19.074125733999999</v>
      </c>
      <c r="AA1659" s="32">
        <v>28.609100000000002</v>
      </c>
      <c r="AB1659" s="30">
        <v>-1115.5755097199999</v>
      </c>
      <c r="AC1659" s="27">
        <v>-3.1292</v>
      </c>
      <c r="AD1659" s="30">
        <v>214.28343896000001</v>
      </c>
      <c r="AE1659" s="27">
        <v>-1.1919999999999999</v>
      </c>
      <c r="AF1659" s="30">
        <v>762.96502936000002</v>
      </c>
      <c r="AG1659" s="27">
        <v>29.61</v>
      </c>
      <c r="AH1659" s="25">
        <v>-2.5710957699999998E-2</v>
      </c>
      <c r="AI1659" s="25">
        <v>5.2753397000000002E-3</v>
      </c>
      <c r="AJ1659" s="25">
        <v>1.9441556700000001E-2</v>
      </c>
      <c r="AK1659" s="25">
        <v>-0.2217245343</v>
      </c>
      <c r="AL1659" s="25">
        <v>4.67795051E-2</v>
      </c>
      <c r="AM1659" s="25">
        <v>0.1589299814</v>
      </c>
      <c r="AN1659" s="47">
        <v>0.1311144393</v>
      </c>
      <c r="AO1659" s="47">
        <v>0.15923973629999999</v>
      </c>
      <c r="AP1659" s="47">
        <v>0.1794247273</v>
      </c>
      <c r="AQ1659" s="47">
        <v>8.3536355580085502</v>
      </c>
      <c r="AR1659" s="47">
        <v>7.4037454217184502</v>
      </c>
      <c r="AS1659" s="47">
        <v>7.1747559623566604</v>
      </c>
      <c r="AT1659" s="28">
        <v>0</v>
      </c>
      <c r="AU1659" s="28">
        <v>0</v>
      </c>
      <c r="AV1659" s="28">
        <v>0</v>
      </c>
    </row>
    <row r="1660" spans="1:48" x14ac:dyDescent="0.25">
      <c r="A1660" s="159">
        <v>1657</v>
      </c>
      <c r="B1660" s="3" t="s">
        <v>4187</v>
      </c>
      <c r="C1660" s="3" t="s">
        <v>1</v>
      </c>
      <c r="D1660" s="28">
        <v>5100</v>
      </c>
      <c r="E1660" s="25">
        <v>-13.55932</v>
      </c>
      <c r="F1660" s="25">
        <v>-16.393439999999998</v>
      </c>
      <c r="G1660" s="25">
        <v>10.86957</v>
      </c>
      <c r="H1660" s="28">
        <v>66159622500</v>
      </c>
      <c r="I1660" s="49">
        <v>12.972479999999999</v>
      </c>
      <c r="J1660" s="49">
        <v>19.770610000000001</v>
      </c>
      <c r="K1660" s="28">
        <v>8800</v>
      </c>
      <c r="L1660" s="28">
        <v>46008000</v>
      </c>
      <c r="M1660" s="49" t="s">
        <v>4501</v>
      </c>
      <c r="N1660" s="49">
        <v>0.3319218672584302</v>
      </c>
      <c r="O1660" s="49">
        <v>0.98702480000000004</v>
      </c>
      <c r="P1660" s="30">
        <v>13.649025596</v>
      </c>
      <c r="Q1660" s="27">
        <v>-0.71919999999999995</v>
      </c>
      <c r="R1660" s="30">
        <v>9.9448315709999999</v>
      </c>
      <c r="S1660" s="27">
        <v>-0.27139999999999997</v>
      </c>
      <c r="T1660" s="30">
        <v>63.684352322000002</v>
      </c>
      <c r="U1660" s="27">
        <v>10.080299999999999</v>
      </c>
      <c r="V1660" s="30">
        <v>2.8431866E-2</v>
      </c>
      <c r="W1660" s="32">
        <v>1.25</v>
      </c>
      <c r="X1660" s="30">
        <v>-10.19023202</v>
      </c>
      <c r="Y1660" s="32">
        <v>-359.40879999999999</v>
      </c>
      <c r="Z1660" s="30">
        <v>-9.2284131110000001</v>
      </c>
      <c r="AA1660" s="32">
        <v>7.1048999999999998</v>
      </c>
      <c r="AB1660" s="30">
        <v>2.1917071338</v>
      </c>
      <c r="AC1660" s="27">
        <v>1.25</v>
      </c>
      <c r="AD1660" s="30">
        <v>-785.52720433069999</v>
      </c>
      <c r="AE1660" s="27">
        <v>-359.40899999999999</v>
      </c>
      <c r="AF1660" s="30">
        <v>-711.38415075</v>
      </c>
      <c r="AG1660" s="27">
        <v>8.1</v>
      </c>
      <c r="AH1660" s="25">
        <v>1.3361220000000001E-4</v>
      </c>
      <c r="AI1660" s="25">
        <v>-4.9198484299999998E-2</v>
      </c>
      <c r="AJ1660" s="25">
        <v>-4.4804921300000002E-2</v>
      </c>
      <c r="AK1660" s="25">
        <v>1.3565509999999999E-4</v>
      </c>
      <c r="AL1660" s="25">
        <v>-4.9838939499999999E-2</v>
      </c>
      <c r="AM1660" s="25">
        <v>-4.6470177500000001E-2</v>
      </c>
      <c r="AN1660" s="47">
        <v>7.5409574600000001E-2</v>
      </c>
      <c r="AO1660" s="47">
        <v>-0.16799077470000001</v>
      </c>
      <c r="AP1660" s="47">
        <v>3.2246597999999998E-3</v>
      </c>
      <c r="AQ1660" s="47">
        <v>1.06269795652693E-2</v>
      </c>
      <c r="AR1660" s="47">
        <v>1.5531898951049301E-2</v>
      </c>
      <c r="AS1660" s="47">
        <v>3.7166814034988602E-2</v>
      </c>
      <c r="AT1660" s="28">
        <v>0</v>
      </c>
      <c r="AU1660" s="28">
        <v>0</v>
      </c>
      <c r="AV1660" s="28">
        <v>0</v>
      </c>
    </row>
    <row r="1661" spans="1:48" x14ac:dyDescent="0.25">
      <c r="A1661" s="159">
        <v>1658</v>
      </c>
      <c r="B1661" s="3" t="s">
        <v>4183</v>
      </c>
      <c r="C1661" s="3" t="s">
        <v>1</v>
      </c>
      <c r="D1661" s="6">
        <v>17400</v>
      </c>
      <c r="E1661" s="168">
        <v>-27.5</v>
      </c>
      <c r="F1661" s="168">
        <v>-22.66667</v>
      </c>
      <c r="G1661" s="168">
        <v>-19.815670000000001</v>
      </c>
      <c r="H1661" s="6">
        <v>366905100000.00006</v>
      </c>
      <c r="I1661" s="151">
        <v>21.086499999999997</v>
      </c>
      <c r="J1661" s="151">
        <v>53.134880000000003</v>
      </c>
      <c r="K1661" s="6">
        <v>10</v>
      </c>
      <c r="L1661" s="6">
        <v>189000</v>
      </c>
      <c r="M1661" s="151">
        <v>6.7651632970451008</v>
      </c>
      <c r="N1661" s="151">
        <v>1.6099431696126962</v>
      </c>
      <c r="O1661" s="151" t="s">
        <v>4501</v>
      </c>
      <c r="P1661" s="169">
        <v>394.09887274800002</v>
      </c>
      <c r="Q1661" s="165">
        <v>6.3299999999999995E-2</v>
      </c>
      <c r="R1661" s="169">
        <v>471.79004274200003</v>
      </c>
      <c r="S1661" s="165">
        <v>0.1971</v>
      </c>
      <c r="T1661" s="169">
        <v>463.30100799899998</v>
      </c>
      <c r="U1661" s="165">
        <v>9.9199999999999997E-2</v>
      </c>
      <c r="V1661" s="169">
        <v>106.445475315</v>
      </c>
      <c r="W1661" s="170">
        <v>0.66090000000000004</v>
      </c>
      <c r="X1661" s="169">
        <v>54.269422212000002</v>
      </c>
      <c r="Y1661" s="170">
        <v>-0.49020000000000002</v>
      </c>
      <c r="Z1661" s="169">
        <v>105.976277176</v>
      </c>
      <c r="AA1661" s="170">
        <v>-2.8400000000000002E-2</v>
      </c>
      <c r="AB1661" s="169">
        <v>5045.6462121678996</v>
      </c>
      <c r="AC1661" s="165">
        <v>0.59489999999999998</v>
      </c>
      <c r="AD1661" s="169">
        <v>2548.7366251274002</v>
      </c>
      <c r="AE1661" s="165">
        <v>-0.495</v>
      </c>
      <c r="AF1661" s="169">
        <v>5025.099481751</v>
      </c>
      <c r="AG1661" s="165">
        <v>0.96</v>
      </c>
      <c r="AH1661" s="168">
        <v>0.30801632010000002</v>
      </c>
      <c r="AI1661" s="168">
        <v>0.14761691460000001</v>
      </c>
      <c r="AJ1661" s="168">
        <v>0.27464892940000002</v>
      </c>
      <c r="AK1661" s="168">
        <v>0.4373492524</v>
      </c>
      <c r="AL1661" s="168">
        <v>0.21617161430000001</v>
      </c>
      <c r="AM1661" s="168">
        <v>0.42635462419999998</v>
      </c>
      <c r="AN1661" s="167">
        <v>0.20290041549999999</v>
      </c>
      <c r="AO1661" s="167">
        <v>0.18778053250000001</v>
      </c>
      <c r="AP1661" s="167">
        <v>0.18703851560000001</v>
      </c>
      <c r="AQ1661" s="167">
        <v>0.35081348842532101</v>
      </c>
      <c r="AR1661" s="167">
        <v>0.60108214610377397</v>
      </c>
      <c r="AS1661" s="167">
        <v>0.55236222890173803</v>
      </c>
      <c r="AT1661" s="6">
        <v>2700</v>
      </c>
      <c r="AU1661" s="6">
        <v>2500</v>
      </c>
      <c r="AV1661" s="6">
        <v>3000</v>
      </c>
    </row>
    <row r="1662" spans="1:48" x14ac:dyDescent="0.25">
      <c r="A1662" s="159">
        <v>1659</v>
      </c>
      <c r="B1662" s="3" t="s">
        <v>4189</v>
      </c>
      <c r="C1662" s="3" t="s">
        <v>1</v>
      </c>
      <c r="D1662" s="28">
        <v>40000</v>
      </c>
      <c r="E1662" s="25">
        <v>-11.11111</v>
      </c>
      <c r="F1662" s="25">
        <v>-11.11111</v>
      </c>
      <c r="G1662" s="25">
        <v>87.793430000000001</v>
      </c>
      <c r="H1662" s="28">
        <v>358967200000</v>
      </c>
      <c r="I1662" s="49">
        <v>8.9741799999999987</v>
      </c>
      <c r="J1662" s="49">
        <v>77.952250000000006</v>
      </c>
      <c r="K1662" s="28">
        <v>16065</v>
      </c>
      <c r="L1662" s="28">
        <v>642600000</v>
      </c>
      <c r="M1662" s="49">
        <v>65.878322737903105</v>
      </c>
      <c r="N1662" s="49">
        <v>4.821482395807716</v>
      </c>
      <c r="O1662" s="49" t="s">
        <v>4501</v>
      </c>
      <c r="P1662" s="30">
        <v>490.77993011500001</v>
      </c>
      <c r="Q1662" s="27">
        <v>5.0200000000000002E-2</v>
      </c>
      <c r="R1662" s="30">
        <v>532.04784484499999</v>
      </c>
      <c r="S1662" s="27">
        <v>8.4099999999999994E-2</v>
      </c>
      <c r="T1662" s="30">
        <v>0</v>
      </c>
      <c r="U1662" s="27" t="s">
        <v>1989</v>
      </c>
      <c r="V1662" s="30">
        <v>3.125488125</v>
      </c>
      <c r="W1662" s="32">
        <v>0.44850000000000001</v>
      </c>
      <c r="X1662" s="30">
        <v>4.1547574410000001</v>
      </c>
      <c r="Y1662" s="32">
        <v>0.32929999999999998</v>
      </c>
      <c r="Z1662" s="30">
        <v>0</v>
      </c>
      <c r="AA1662" s="32" t="s">
        <v>1989</v>
      </c>
      <c r="AB1662" s="30">
        <v>535.42194510260003</v>
      </c>
      <c r="AC1662" s="27">
        <v>0.44850000000000001</v>
      </c>
      <c r="AD1662" s="30">
        <v>461.6397156667</v>
      </c>
      <c r="AE1662" s="27">
        <v>-0.13800000000000001</v>
      </c>
      <c r="AF1662" s="30">
        <v>0</v>
      </c>
      <c r="AG1662" s="27" t="s">
        <v>1989</v>
      </c>
      <c r="AH1662" s="25">
        <v>5.4109281999999998E-3</v>
      </c>
      <c r="AI1662" s="25">
        <v>6.3819187000000001E-3</v>
      </c>
      <c r="AJ1662" s="25">
        <v>0</v>
      </c>
      <c r="AK1662" s="25">
        <v>8.4225839299999994E-2</v>
      </c>
      <c r="AL1662" s="25">
        <v>7.34557084E-2</v>
      </c>
      <c r="AM1662" s="25">
        <v>0</v>
      </c>
      <c r="AN1662" s="47">
        <v>0.1063873067</v>
      </c>
      <c r="AO1662" s="47">
        <v>9.0934109999999999E-2</v>
      </c>
      <c r="AP1662" s="47">
        <v>0</v>
      </c>
      <c r="AQ1662" s="47">
        <v>14.7878321078965</v>
      </c>
      <c r="AR1662" s="47">
        <v>8.2879949555003094</v>
      </c>
      <c r="AS1662" s="47" t="s">
        <v>1989</v>
      </c>
      <c r="AT1662" s="28">
        <v>0</v>
      </c>
      <c r="AU1662" s="28">
        <v>0</v>
      </c>
      <c r="AV1662" s="28">
        <v>0</v>
      </c>
    </row>
    <row r="1663" spans="1:48" x14ac:dyDescent="0.25">
      <c r="A1663" s="159">
        <v>1660</v>
      </c>
      <c r="B1663" s="3" t="s">
        <v>4292</v>
      </c>
      <c r="C1663" s="3" t="s">
        <v>1</v>
      </c>
      <c r="D1663" s="28" t="s">
        <v>4501</v>
      </c>
      <c r="E1663" s="25" t="s">
        <v>4501</v>
      </c>
      <c r="F1663" s="25" t="s">
        <v>4501</v>
      </c>
      <c r="G1663" s="25" t="s">
        <v>4501</v>
      </c>
      <c r="H1663" s="28" t="s">
        <v>4501</v>
      </c>
      <c r="I1663" s="49">
        <v>1.9</v>
      </c>
      <c r="J1663" s="49">
        <v>100</v>
      </c>
      <c r="K1663" s="28" t="s">
        <v>4501</v>
      </c>
      <c r="L1663" s="28" t="s">
        <v>4501</v>
      </c>
      <c r="M1663" s="49" t="s">
        <v>4501</v>
      </c>
      <c r="N1663" s="49" t="s">
        <v>4501</v>
      </c>
      <c r="O1663" s="49" t="s">
        <v>4501</v>
      </c>
      <c r="P1663" s="30">
        <v>91.302988916999993</v>
      </c>
      <c r="Q1663" s="27">
        <v>-0.1076</v>
      </c>
      <c r="R1663" s="30">
        <v>101.439944486</v>
      </c>
      <c r="S1663" s="27">
        <v>0.111</v>
      </c>
      <c r="T1663" s="30">
        <v>0</v>
      </c>
      <c r="U1663" s="27" t="s">
        <v>1989</v>
      </c>
      <c r="V1663" s="30">
        <v>1.967104993</v>
      </c>
      <c r="W1663" s="32">
        <v>0.3392</v>
      </c>
      <c r="X1663" s="30">
        <v>2.09005573</v>
      </c>
      <c r="Y1663" s="32">
        <v>6.25E-2</v>
      </c>
      <c r="Z1663" s="30">
        <v>0</v>
      </c>
      <c r="AA1663" s="32" t="s">
        <v>1989</v>
      </c>
      <c r="AB1663" s="30">
        <v>1035.3184173684001</v>
      </c>
      <c r="AC1663" s="27">
        <v>0.44819999999999999</v>
      </c>
      <c r="AD1663" s="30">
        <v>1100.0293315788999</v>
      </c>
      <c r="AE1663" s="27">
        <v>6.3E-2</v>
      </c>
      <c r="AF1663" s="30">
        <v>0</v>
      </c>
      <c r="AG1663" s="27" t="s">
        <v>1989</v>
      </c>
      <c r="AH1663" s="25">
        <v>2.3063968399999999E-2</v>
      </c>
      <c r="AI1663" s="25">
        <v>2.6610867600000001E-2</v>
      </c>
      <c r="AJ1663" s="25">
        <v>0</v>
      </c>
      <c r="AK1663" s="25">
        <v>9.49468267E-2</v>
      </c>
      <c r="AL1663" s="25">
        <v>9.9008339200000003E-2</v>
      </c>
      <c r="AM1663" s="25">
        <v>0</v>
      </c>
      <c r="AN1663" s="47">
        <v>6.8863231999999996E-2</v>
      </c>
      <c r="AO1663" s="47">
        <v>0.11525919649999999</v>
      </c>
      <c r="AP1663" s="47">
        <v>0</v>
      </c>
      <c r="AQ1663" s="47">
        <v>3.0470541493129102</v>
      </c>
      <c r="AR1663" s="47">
        <v>2.39852847725103</v>
      </c>
      <c r="AS1663" s="47" t="s">
        <v>1989</v>
      </c>
      <c r="AT1663" s="28">
        <v>750</v>
      </c>
      <c r="AU1663" s="28">
        <v>800</v>
      </c>
      <c r="AV1663" s="28">
        <v>0</v>
      </c>
    </row>
    <row r="1664" spans="1:48" x14ac:dyDescent="0.25">
      <c r="A1664" s="159">
        <v>1661</v>
      </c>
      <c r="B1664" s="3" t="s">
        <v>4294</v>
      </c>
      <c r="C1664" s="3" t="s">
        <v>1</v>
      </c>
      <c r="D1664" s="28">
        <v>68000</v>
      </c>
      <c r="E1664" s="25">
        <v>-18.072289999999999</v>
      </c>
      <c r="F1664" s="25">
        <v>-6.0773479999999998</v>
      </c>
      <c r="G1664" s="25">
        <v>-10.994759999999999</v>
      </c>
      <c r="H1664" s="28">
        <v>209440000000</v>
      </c>
      <c r="I1664" s="49">
        <v>3.08</v>
      </c>
      <c r="J1664" s="49">
        <v>98.70241</v>
      </c>
      <c r="K1664" s="28">
        <v>190</v>
      </c>
      <c r="L1664" s="28">
        <v>14987500</v>
      </c>
      <c r="M1664" s="49">
        <v>17.901312267331608</v>
      </c>
      <c r="N1664" s="49">
        <v>3.368878711392433</v>
      </c>
      <c r="O1664" s="49" t="s">
        <v>4501</v>
      </c>
      <c r="P1664" s="30">
        <v>499.30372683600001</v>
      </c>
      <c r="Q1664" s="27">
        <v>-7.22E-2</v>
      </c>
      <c r="R1664" s="30">
        <v>538.58581933200003</v>
      </c>
      <c r="S1664" s="27">
        <v>7.8700000000000006E-2</v>
      </c>
      <c r="T1664" s="30">
        <v>0</v>
      </c>
      <c r="U1664" s="27" t="s">
        <v>1989</v>
      </c>
      <c r="V1664" s="30">
        <v>13.134719256</v>
      </c>
      <c r="W1664" s="32">
        <v>5.8799999999999998E-2</v>
      </c>
      <c r="X1664" s="30">
        <v>14.089625660999999</v>
      </c>
      <c r="Y1664" s="32">
        <v>7.2700000000000001E-2</v>
      </c>
      <c r="Z1664" s="30">
        <v>0</v>
      </c>
      <c r="AA1664" s="32" t="s">
        <v>1989</v>
      </c>
      <c r="AB1664" s="30">
        <v>4264.5192389610002</v>
      </c>
      <c r="AC1664" s="27">
        <v>-3.7499999999999999E-2</v>
      </c>
      <c r="AD1664" s="30">
        <v>3430.9141756494</v>
      </c>
      <c r="AE1664" s="27">
        <v>-0.19500000000000001</v>
      </c>
      <c r="AF1664" s="30">
        <v>0</v>
      </c>
      <c r="AG1664" s="27" t="s">
        <v>1989</v>
      </c>
      <c r="AH1664" s="25">
        <v>1.8539841599999999E-2</v>
      </c>
      <c r="AI1664" s="25">
        <v>1.8471696199999998E-2</v>
      </c>
      <c r="AJ1664" s="25">
        <v>0</v>
      </c>
      <c r="AK1664" s="25">
        <v>0.23273282610000001</v>
      </c>
      <c r="AL1664" s="25">
        <v>0.25674732960000002</v>
      </c>
      <c r="AM1664" s="25">
        <v>0</v>
      </c>
      <c r="AN1664" s="47">
        <v>0.16645253809999999</v>
      </c>
      <c r="AO1664" s="47">
        <v>0.17441918009999999</v>
      </c>
      <c r="AP1664" s="47">
        <v>0</v>
      </c>
      <c r="AQ1664" s="47">
        <v>13.211946506858601</v>
      </c>
      <c r="AR1664" s="47">
        <v>12.6051843596354</v>
      </c>
      <c r="AS1664" s="47" t="s">
        <v>1989</v>
      </c>
      <c r="AT1664" s="28">
        <v>2100</v>
      </c>
      <c r="AU1664" s="28">
        <v>2200</v>
      </c>
      <c r="AV1664" s="28">
        <v>1000</v>
      </c>
    </row>
  </sheetData>
  <sortState ref="B4:AV1664">
    <sortCondition ref="B4:B1664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668</v>
      </c>
      <c r="D1" s="1" t="s">
        <v>697</v>
      </c>
      <c r="E1" s="181">
        <v>23203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2019-11-29T01:24:28Z</dcterms:modified>
</cp:coreProperties>
</file>